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CLI\Private\High Cost\HC Processing Folder\Projections\2019\3Q2019\BCM\43019\New folder\"/>
    </mc:Choice>
  </mc:AlternateContent>
  <bookViews>
    <workbookView xWindow="0" yWindow="0" windowWidth="23040" windowHeight="9972" tabRatio="873"/>
  </bookViews>
  <sheets>
    <sheet name="Demand Calcs" sheetId="11" r:id="rId1"/>
    <sheet name="Main" sheetId="54" r:id="rId2"/>
    <sheet name="CAF BLS  Attributions" sheetId="56" r:id="rId3"/>
    <sheet name="CAF BLS Adjustment" sheetId="13" r:id="rId4"/>
    <sheet name="HCLS Adjustment" sheetId="12" r:id="rId5"/>
    <sheet name="SVS Adjustment" sheetId="15" r:id="rId6"/>
    <sheet name="NECA 5 year Projections" sheetId="52" r:id="rId7"/>
  </sheets>
  <definedNames>
    <definedName name="_xlnm._FilterDatabase" localSheetId="2" hidden="1">'CAF BLS  Attributions'!$A$2:$I$2</definedName>
    <definedName name="_xlnm._FilterDatabase" localSheetId="3" hidden="1">'CAF BLS Adjustment'!$C$2:$K$2</definedName>
    <definedName name="_xlnm._FilterDatabase" localSheetId="4" hidden="1">'HCLS Adjustment'!$A$2:$F$674</definedName>
    <definedName name="_xlnm._FilterDatabase" localSheetId="1" hidden="1">Main!$A$3:$R$3</definedName>
    <definedName name="_xlnm._FilterDatabase" localSheetId="6" hidden="1">'NECA 5 year Projections'!$A$2:$G$2</definedName>
    <definedName name="_xlnm._FilterDatabase" localSheetId="5" hidden="1">'SVS Adjustment'!$A$2:$E$1097</definedName>
    <definedName name="_xlnm.Print_Area" localSheetId="0">'Demand Calcs'!$A$1:$B$23</definedName>
    <definedName name="_xlnm.Print_Area" localSheetId="1">Main!$A$4:$R$657</definedName>
    <definedName name="_xlnm.Print_Titles" localSheetId="2">'CAF BLS  Attributions'!$2:$2</definedName>
    <definedName name="_xlnm.Print_Titles" localSheetId="1">Main!$1:$3</definedName>
  </definedNames>
  <calcPr calcId="152511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61" i="56" l="1"/>
  <c r="F656" i="56" l="1"/>
  <c r="E656" i="56"/>
  <c r="F655" i="56"/>
  <c r="E655" i="56"/>
  <c r="F654" i="56"/>
  <c r="E654" i="56"/>
  <c r="F653" i="56"/>
  <c r="E653" i="56"/>
  <c r="F652" i="56"/>
  <c r="E652" i="56"/>
  <c r="F651" i="56"/>
  <c r="E651" i="56"/>
  <c r="F650" i="56"/>
  <c r="E650" i="56"/>
  <c r="F649" i="56"/>
  <c r="E649" i="56"/>
  <c r="F648" i="56"/>
  <c r="E648" i="56"/>
  <c r="F647" i="56"/>
  <c r="E647" i="56"/>
  <c r="F646" i="56"/>
  <c r="E646" i="56"/>
  <c r="F645" i="56"/>
  <c r="E645" i="56"/>
  <c r="F644" i="56"/>
  <c r="E644" i="56"/>
  <c r="F643" i="56"/>
  <c r="E643" i="56"/>
  <c r="F642" i="56"/>
  <c r="E642" i="56"/>
  <c r="F641" i="56"/>
  <c r="E641" i="56"/>
  <c r="F640" i="56"/>
  <c r="E640" i="56"/>
  <c r="F639" i="56"/>
  <c r="E639" i="56"/>
  <c r="F638" i="56"/>
  <c r="E638" i="56"/>
  <c r="F637" i="56"/>
  <c r="E637" i="56"/>
  <c r="F636" i="56"/>
  <c r="E636" i="56"/>
  <c r="F635" i="56"/>
  <c r="E635" i="56"/>
  <c r="F634" i="56"/>
  <c r="E634" i="56"/>
  <c r="F633" i="56"/>
  <c r="E633" i="56"/>
  <c r="F632" i="56"/>
  <c r="E632" i="56"/>
  <c r="F631" i="56"/>
  <c r="E631" i="56"/>
  <c r="F630" i="56"/>
  <c r="E630" i="56"/>
  <c r="F629" i="56"/>
  <c r="E629" i="56"/>
  <c r="F628" i="56"/>
  <c r="E628" i="56"/>
  <c r="F627" i="56"/>
  <c r="E627" i="56"/>
  <c r="F626" i="56"/>
  <c r="E626" i="56"/>
  <c r="F625" i="56"/>
  <c r="E625" i="56"/>
  <c r="F624" i="56"/>
  <c r="E624" i="56"/>
  <c r="F623" i="56"/>
  <c r="E623" i="56"/>
  <c r="F622" i="56"/>
  <c r="E622" i="56"/>
  <c r="F621" i="56"/>
  <c r="E621" i="56"/>
  <c r="F620" i="56"/>
  <c r="E620" i="56"/>
  <c r="F619" i="56"/>
  <c r="E619" i="56"/>
  <c r="F618" i="56"/>
  <c r="E618" i="56"/>
  <c r="F617" i="56"/>
  <c r="E617" i="56"/>
  <c r="F616" i="56"/>
  <c r="E616" i="56"/>
  <c r="F615" i="56"/>
  <c r="E615" i="56"/>
  <c r="F614" i="56"/>
  <c r="E614" i="56"/>
  <c r="F613" i="56"/>
  <c r="E613" i="56"/>
  <c r="F612" i="56"/>
  <c r="E612" i="56"/>
  <c r="F611" i="56"/>
  <c r="E611" i="56"/>
  <c r="F610" i="56"/>
  <c r="E610" i="56"/>
  <c r="F609" i="56"/>
  <c r="E609" i="56"/>
  <c r="F608" i="56"/>
  <c r="E608" i="56"/>
  <c r="F607" i="56"/>
  <c r="E607" i="56"/>
  <c r="F606" i="56"/>
  <c r="E606" i="56"/>
  <c r="F605" i="56"/>
  <c r="E605" i="56"/>
  <c r="F604" i="56"/>
  <c r="E604" i="56"/>
  <c r="F603" i="56"/>
  <c r="E603" i="56"/>
  <c r="F602" i="56"/>
  <c r="E602" i="56"/>
  <c r="F601" i="56"/>
  <c r="E601" i="56"/>
  <c r="F600" i="56"/>
  <c r="E600" i="56"/>
  <c r="F599" i="56"/>
  <c r="E599" i="56"/>
  <c r="F598" i="56"/>
  <c r="E598" i="56"/>
  <c r="F597" i="56"/>
  <c r="E597" i="56"/>
  <c r="F596" i="56"/>
  <c r="E596" i="56"/>
  <c r="F595" i="56"/>
  <c r="E595" i="56"/>
  <c r="F594" i="56"/>
  <c r="E594" i="56"/>
  <c r="F593" i="56"/>
  <c r="E593" i="56"/>
  <c r="F592" i="56"/>
  <c r="E592" i="56"/>
  <c r="F591" i="56"/>
  <c r="E591" i="56"/>
  <c r="F590" i="56"/>
  <c r="E590" i="56"/>
  <c r="F589" i="56"/>
  <c r="E589" i="56"/>
  <c r="F588" i="56"/>
  <c r="E588" i="56"/>
  <c r="F587" i="56"/>
  <c r="E587" i="56"/>
  <c r="F586" i="56"/>
  <c r="E586" i="56"/>
  <c r="F585" i="56"/>
  <c r="E585" i="56"/>
  <c r="F584" i="56"/>
  <c r="E584" i="56"/>
  <c r="F583" i="56"/>
  <c r="E583" i="56"/>
  <c r="F582" i="56"/>
  <c r="E582" i="56"/>
  <c r="F581" i="56"/>
  <c r="E581" i="56"/>
  <c r="F580" i="56"/>
  <c r="E580" i="56"/>
  <c r="F579" i="56"/>
  <c r="E579" i="56"/>
  <c r="F578" i="56"/>
  <c r="E578" i="56"/>
  <c r="F577" i="56"/>
  <c r="E577" i="56"/>
  <c r="F576" i="56"/>
  <c r="E576" i="56"/>
  <c r="F575" i="56"/>
  <c r="E575" i="56"/>
  <c r="F574" i="56"/>
  <c r="E574" i="56"/>
  <c r="F573" i="56"/>
  <c r="E573" i="56"/>
  <c r="F572" i="56"/>
  <c r="E572" i="56"/>
  <c r="F571" i="56"/>
  <c r="E571" i="56"/>
  <c r="F570" i="56"/>
  <c r="E570" i="56"/>
  <c r="F569" i="56"/>
  <c r="E569" i="56"/>
  <c r="F568" i="56"/>
  <c r="E568" i="56"/>
  <c r="F567" i="56"/>
  <c r="E567" i="56"/>
  <c r="F566" i="56"/>
  <c r="E566" i="56"/>
  <c r="F565" i="56"/>
  <c r="E565" i="56"/>
  <c r="F564" i="56"/>
  <c r="E564" i="56"/>
  <c r="F563" i="56"/>
  <c r="E563" i="56"/>
  <c r="F562" i="56"/>
  <c r="E562" i="56"/>
  <c r="F561" i="56"/>
  <c r="E561" i="56"/>
  <c r="F560" i="56"/>
  <c r="E560" i="56"/>
  <c r="F559" i="56"/>
  <c r="E559" i="56"/>
  <c r="F558" i="56"/>
  <c r="E558" i="56"/>
  <c r="F557" i="56"/>
  <c r="E557" i="56"/>
  <c r="F556" i="56"/>
  <c r="E556" i="56"/>
  <c r="F555" i="56"/>
  <c r="E555" i="56"/>
  <c r="F554" i="56"/>
  <c r="E554" i="56"/>
  <c r="F553" i="56"/>
  <c r="E553" i="56"/>
  <c r="F552" i="56"/>
  <c r="E552" i="56"/>
  <c r="F551" i="56"/>
  <c r="E551" i="56"/>
  <c r="F550" i="56"/>
  <c r="E550" i="56"/>
  <c r="F549" i="56"/>
  <c r="E549" i="56"/>
  <c r="F548" i="56"/>
  <c r="E548" i="56"/>
  <c r="F547" i="56"/>
  <c r="E547" i="56"/>
  <c r="F546" i="56"/>
  <c r="E546" i="56"/>
  <c r="F545" i="56"/>
  <c r="E545" i="56"/>
  <c r="F544" i="56"/>
  <c r="E544" i="56"/>
  <c r="F543" i="56"/>
  <c r="E543" i="56"/>
  <c r="F542" i="56"/>
  <c r="E542" i="56"/>
  <c r="F541" i="56"/>
  <c r="E541" i="56"/>
  <c r="F540" i="56"/>
  <c r="E540" i="56"/>
  <c r="F539" i="56"/>
  <c r="E539" i="56"/>
  <c r="F538" i="56"/>
  <c r="E538" i="56"/>
  <c r="F537" i="56"/>
  <c r="E537" i="56"/>
  <c r="F536" i="56"/>
  <c r="E536" i="56"/>
  <c r="F535" i="56"/>
  <c r="E535" i="56"/>
  <c r="F534" i="56"/>
  <c r="E534" i="56"/>
  <c r="F533" i="56"/>
  <c r="E533" i="56"/>
  <c r="F532" i="56"/>
  <c r="E532" i="56"/>
  <c r="F531" i="56"/>
  <c r="E531" i="56"/>
  <c r="F530" i="56"/>
  <c r="E530" i="56"/>
  <c r="F529" i="56"/>
  <c r="E529" i="56"/>
  <c r="F528" i="56"/>
  <c r="E528" i="56"/>
  <c r="F527" i="56"/>
  <c r="E527" i="56"/>
  <c r="F526" i="56"/>
  <c r="E526" i="56"/>
  <c r="F525" i="56"/>
  <c r="E525" i="56"/>
  <c r="F524" i="56"/>
  <c r="E524" i="56"/>
  <c r="F523" i="56"/>
  <c r="E523" i="56"/>
  <c r="F522" i="56"/>
  <c r="E522" i="56"/>
  <c r="F521" i="56"/>
  <c r="E521" i="56"/>
  <c r="F520" i="56"/>
  <c r="E520" i="56"/>
  <c r="F519" i="56"/>
  <c r="E519" i="56"/>
  <c r="F518" i="56"/>
  <c r="E518" i="56"/>
  <c r="F517" i="56"/>
  <c r="E517" i="56"/>
  <c r="F516" i="56"/>
  <c r="E516" i="56"/>
  <c r="F515" i="56"/>
  <c r="E515" i="56"/>
  <c r="F514" i="56"/>
  <c r="E514" i="56"/>
  <c r="F513" i="56"/>
  <c r="E513" i="56"/>
  <c r="F512" i="56"/>
  <c r="E512" i="56"/>
  <c r="F511" i="56"/>
  <c r="E511" i="56"/>
  <c r="F510" i="56"/>
  <c r="E510" i="56"/>
  <c r="F509" i="56"/>
  <c r="E509" i="56"/>
  <c r="F508" i="56"/>
  <c r="E508" i="56"/>
  <c r="F507" i="56"/>
  <c r="E507" i="56"/>
  <c r="F506" i="56"/>
  <c r="E506" i="56"/>
  <c r="F505" i="56"/>
  <c r="E505" i="56"/>
  <c r="F504" i="56"/>
  <c r="E504" i="56"/>
  <c r="F503" i="56"/>
  <c r="E503" i="56"/>
  <c r="F502" i="56"/>
  <c r="E502" i="56"/>
  <c r="F501" i="56"/>
  <c r="E501" i="56"/>
  <c r="F500" i="56"/>
  <c r="E500" i="56"/>
  <c r="F499" i="56"/>
  <c r="E499" i="56"/>
  <c r="F498" i="56"/>
  <c r="E498" i="56"/>
  <c r="F497" i="56"/>
  <c r="E497" i="56"/>
  <c r="F496" i="56"/>
  <c r="E496" i="56"/>
  <c r="F495" i="56"/>
  <c r="E495" i="56"/>
  <c r="F494" i="56"/>
  <c r="E494" i="56"/>
  <c r="F493" i="56"/>
  <c r="E493" i="56"/>
  <c r="F492" i="56"/>
  <c r="E492" i="56"/>
  <c r="F491" i="56"/>
  <c r="E491" i="56"/>
  <c r="F490" i="56"/>
  <c r="E490" i="56"/>
  <c r="F489" i="56"/>
  <c r="E489" i="56"/>
  <c r="F488" i="56"/>
  <c r="E488" i="56"/>
  <c r="F487" i="56"/>
  <c r="E487" i="56"/>
  <c r="F486" i="56"/>
  <c r="E486" i="56"/>
  <c r="F485" i="56"/>
  <c r="E485" i="56"/>
  <c r="F484" i="56"/>
  <c r="E484" i="56"/>
  <c r="F483" i="56"/>
  <c r="E483" i="56"/>
  <c r="F482" i="56"/>
  <c r="E482" i="56"/>
  <c r="F481" i="56"/>
  <c r="E481" i="56"/>
  <c r="F480" i="56"/>
  <c r="E480" i="56"/>
  <c r="F479" i="56"/>
  <c r="E479" i="56"/>
  <c r="F478" i="56"/>
  <c r="E478" i="56"/>
  <c r="F477" i="56"/>
  <c r="E477" i="56"/>
  <c r="F476" i="56"/>
  <c r="E476" i="56"/>
  <c r="F475" i="56"/>
  <c r="E475" i="56"/>
  <c r="F474" i="56"/>
  <c r="E474" i="56"/>
  <c r="F473" i="56"/>
  <c r="E473" i="56"/>
  <c r="F472" i="56"/>
  <c r="E472" i="56"/>
  <c r="F471" i="56"/>
  <c r="E471" i="56"/>
  <c r="F470" i="56"/>
  <c r="E470" i="56"/>
  <c r="F469" i="56"/>
  <c r="E469" i="56"/>
  <c r="F468" i="56"/>
  <c r="E468" i="56"/>
  <c r="F467" i="56"/>
  <c r="E467" i="56"/>
  <c r="F466" i="56"/>
  <c r="E466" i="56"/>
  <c r="F465" i="56"/>
  <c r="E465" i="56"/>
  <c r="F464" i="56"/>
  <c r="E464" i="56"/>
  <c r="F463" i="56"/>
  <c r="E463" i="56"/>
  <c r="F462" i="56"/>
  <c r="E462" i="56"/>
  <c r="F461" i="56"/>
  <c r="E461" i="56"/>
  <c r="F460" i="56"/>
  <c r="E460" i="56"/>
  <c r="F459" i="56"/>
  <c r="E459" i="56"/>
  <c r="F458" i="56"/>
  <c r="E458" i="56"/>
  <c r="F457" i="56"/>
  <c r="E457" i="56"/>
  <c r="F456" i="56"/>
  <c r="E456" i="56"/>
  <c r="F455" i="56"/>
  <c r="E455" i="56"/>
  <c r="F454" i="56"/>
  <c r="E454" i="56"/>
  <c r="F453" i="56"/>
  <c r="E453" i="56"/>
  <c r="F452" i="56"/>
  <c r="E452" i="56"/>
  <c r="F451" i="56"/>
  <c r="E451" i="56"/>
  <c r="F450" i="56"/>
  <c r="E450" i="56"/>
  <c r="F449" i="56"/>
  <c r="E449" i="56"/>
  <c r="F448" i="56"/>
  <c r="E448" i="56"/>
  <c r="F447" i="56"/>
  <c r="E447" i="56"/>
  <c r="F446" i="56"/>
  <c r="E446" i="56"/>
  <c r="F445" i="56"/>
  <c r="E445" i="56"/>
  <c r="F444" i="56"/>
  <c r="E444" i="56"/>
  <c r="F443" i="56"/>
  <c r="E443" i="56"/>
  <c r="F442" i="56"/>
  <c r="E442" i="56"/>
  <c r="F441" i="56"/>
  <c r="E441" i="56"/>
  <c r="F440" i="56"/>
  <c r="E440" i="56"/>
  <c r="F439" i="56"/>
  <c r="E439" i="56"/>
  <c r="F438" i="56"/>
  <c r="E438" i="56"/>
  <c r="F437" i="56"/>
  <c r="E437" i="56"/>
  <c r="F436" i="56"/>
  <c r="E436" i="56"/>
  <c r="F435" i="56"/>
  <c r="E435" i="56"/>
  <c r="F434" i="56"/>
  <c r="E434" i="56"/>
  <c r="F433" i="56"/>
  <c r="E433" i="56"/>
  <c r="F432" i="56"/>
  <c r="E432" i="56"/>
  <c r="F431" i="56"/>
  <c r="E431" i="56"/>
  <c r="F430" i="56"/>
  <c r="E430" i="56"/>
  <c r="F429" i="56"/>
  <c r="E429" i="56"/>
  <c r="F428" i="56"/>
  <c r="E428" i="56"/>
  <c r="F427" i="56"/>
  <c r="E427" i="56"/>
  <c r="F426" i="56"/>
  <c r="E426" i="56"/>
  <c r="F425" i="56"/>
  <c r="E425" i="56"/>
  <c r="F424" i="56"/>
  <c r="E424" i="56"/>
  <c r="F423" i="56"/>
  <c r="E423" i="56"/>
  <c r="F422" i="56"/>
  <c r="E422" i="56"/>
  <c r="F421" i="56"/>
  <c r="E421" i="56"/>
  <c r="F420" i="56"/>
  <c r="E420" i="56"/>
  <c r="F419" i="56"/>
  <c r="E419" i="56"/>
  <c r="F418" i="56"/>
  <c r="E418" i="56"/>
  <c r="F417" i="56"/>
  <c r="E417" i="56"/>
  <c r="F416" i="56"/>
  <c r="E416" i="56"/>
  <c r="F415" i="56"/>
  <c r="E415" i="56"/>
  <c r="F414" i="56"/>
  <c r="E414" i="56"/>
  <c r="F413" i="56"/>
  <c r="E413" i="56"/>
  <c r="F412" i="56"/>
  <c r="E412" i="56"/>
  <c r="F411" i="56"/>
  <c r="E411" i="56"/>
  <c r="F410" i="56"/>
  <c r="E410" i="56"/>
  <c r="F409" i="56"/>
  <c r="E409" i="56"/>
  <c r="F408" i="56"/>
  <c r="E408" i="56"/>
  <c r="F407" i="56"/>
  <c r="E407" i="56"/>
  <c r="F406" i="56"/>
  <c r="E406" i="56"/>
  <c r="F405" i="56"/>
  <c r="E405" i="56"/>
  <c r="F404" i="56"/>
  <c r="E404" i="56"/>
  <c r="F403" i="56"/>
  <c r="E403" i="56"/>
  <c r="F402" i="56"/>
  <c r="E402" i="56"/>
  <c r="F401" i="56"/>
  <c r="E401" i="56"/>
  <c r="F400" i="56"/>
  <c r="E400" i="56"/>
  <c r="F399" i="56"/>
  <c r="E399" i="56"/>
  <c r="F398" i="56"/>
  <c r="E398" i="56"/>
  <c r="F397" i="56"/>
  <c r="E397" i="56"/>
  <c r="F396" i="56"/>
  <c r="E396" i="56"/>
  <c r="F395" i="56"/>
  <c r="E395" i="56"/>
  <c r="F394" i="56"/>
  <c r="E394" i="56"/>
  <c r="F393" i="56"/>
  <c r="E393" i="56"/>
  <c r="F392" i="56"/>
  <c r="E392" i="56"/>
  <c r="F391" i="56"/>
  <c r="E391" i="56"/>
  <c r="F390" i="56"/>
  <c r="E390" i="56"/>
  <c r="F389" i="56"/>
  <c r="E389" i="56"/>
  <c r="F388" i="56"/>
  <c r="E388" i="56"/>
  <c r="F387" i="56"/>
  <c r="E387" i="56"/>
  <c r="F386" i="56"/>
  <c r="E386" i="56"/>
  <c r="F385" i="56"/>
  <c r="E385" i="56"/>
  <c r="F384" i="56"/>
  <c r="E384" i="56"/>
  <c r="F383" i="56"/>
  <c r="E383" i="56"/>
  <c r="F382" i="56"/>
  <c r="E382" i="56"/>
  <c r="F381" i="56"/>
  <c r="E381" i="56"/>
  <c r="F380" i="56"/>
  <c r="E380" i="56"/>
  <c r="F379" i="56"/>
  <c r="E379" i="56"/>
  <c r="F378" i="56"/>
  <c r="E378" i="56"/>
  <c r="F377" i="56"/>
  <c r="E377" i="56"/>
  <c r="F376" i="56"/>
  <c r="E376" i="56"/>
  <c r="F375" i="56"/>
  <c r="E375" i="56"/>
  <c r="F374" i="56"/>
  <c r="E374" i="56"/>
  <c r="F373" i="56"/>
  <c r="E373" i="56"/>
  <c r="F372" i="56"/>
  <c r="E372" i="56"/>
  <c r="F371" i="56"/>
  <c r="E371" i="56"/>
  <c r="F370" i="56"/>
  <c r="E370" i="56"/>
  <c r="F369" i="56"/>
  <c r="E369" i="56"/>
  <c r="F368" i="56"/>
  <c r="E368" i="56"/>
  <c r="F367" i="56"/>
  <c r="E367" i="56"/>
  <c r="F366" i="56"/>
  <c r="E366" i="56"/>
  <c r="F365" i="56"/>
  <c r="E365" i="56"/>
  <c r="F364" i="56"/>
  <c r="E364" i="56"/>
  <c r="F363" i="56"/>
  <c r="E363" i="56"/>
  <c r="F362" i="56"/>
  <c r="E362" i="56"/>
  <c r="F361" i="56"/>
  <c r="E361" i="56"/>
  <c r="F360" i="56"/>
  <c r="E360" i="56"/>
  <c r="F359" i="56"/>
  <c r="E359" i="56"/>
  <c r="F358" i="56"/>
  <c r="E358" i="56"/>
  <c r="F357" i="56"/>
  <c r="E357" i="56"/>
  <c r="F356" i="56"/>
  <c r="E356" i="56"/>
  <c r="F355" i="56"/>
  <c r="E355" i="56"/>
  <c r="F354" i="56"/>
  <c r="E354" i="56"/>
  <c r="F353" i="56"/>
  <c r="E353" i="56"/>
  <c r="F352" i="56"/>
  <c r="E352" i="56"/>
  <c r="F351" i="56"/>
  <c r="E351" i="56"/>
  <c r="F350" i="56"/>
  <c r="E350" i="56"/>
  <c r="F349" i="56"/>
  <c r="E349" i="56"/>
  <c r="F348" i="56"/>
  <c r="E348" i="56"/>
  <c r="F347" i="56"/>
  <c r="E347" i="56"/>
  <c r="F346" i="56"/>
  <c r="E346" i="56"/>
  <c r="F345" i="56"/>
  <c r="E345" i="56"/>
  <c r="F344" i="56"/>
  <c r="E344" i="56"/>
  <c r="F343" i="56"/>
  <c r="E343" i="56"/>
  <c r="F342" i="56"/>
  <c r="E342" i="56"/>
  <c r="F341" i="56"/>
  <c r="E341" i="56"/>
  <c r="F340" i="56"/>
  <c r="E340" i="56"/>
  <c r="F339" i="56"/>
  <c r="E339" i="56"/>
  <c r="F338" i="56"/>
  <c r="E338" i="56"/>
  <c r="F337" i="56"/>
  <c r="E337" i="56"/>
  <c r="F336" i="56"/>
  <c r="E336" i="56"/>
  <c r="F335" i="56"/>
  <c r="E335" i="56"/>
  <c r="F334" i="56"/>
  <c r="E334" i="56"/>
  <c r="F333" i="56"/>
  <c r="E333" i="56"/>
  <c r="F332" i="56"/>
  <c r="E332" i="56"/>
  <c r="F331" i="56"/>
  <c r="E331" i="56"/>
  <c r="F330" i="56"/>
  <c r="E330" i="56"/>
  <c r="F329" i="56"/>
  <c r="E329" i="56"/>
  <c r="F328" i="56"/>
  <c r="E328" i="56"/>
  <c r="F327" i="56"/>
  <c r="E327" i="56"/>
  <c r="F326" i="56"/>
  <c r="E326" i="56"/>
  <c r="F325" i="56"/>
  <c r="E325" i="56"/>
  <c r="F324" i="56"/>
  <c r="E324" i="56"/>
  <c r="F323" i="56"/>
  <c r="E323" i="56"/>
  <c r="F322" i="56"/>
  <c r="E322" i="56"/>
  <c r="F321" i="56"/>
  <c r="E321" i="56"/>
  <c r="F320" i="56"/>
  <c r="E320" i="56"/>
  <c r="F319" i="56"/>
  <c r="E319" i="56"/>
  <c r="F318" i="56"/>
  <c r="E318" i="56"/>
  <c r="F317" i="56"/>
  <c r="E317" i="56"/>
  <c r="F316" i="56"/>
  <c r="E316" i="56"/>
  <c r="F315" i="56"/>
  <c r="E315" i="56"/>
  <c r="F314" i="56"/>
  <c r="E314" i="56"/>
  <c r="F313" i="56"/>
  <c r="E313" i="56"/>
  <c r="F312" i="56"/>
  <c r="E312" i="56"/>
  <c r="F311" i="56"/>
  <c r="E311" i="56"/>
  <c r="F310" i="56"/>
  <c r="E310" i="56"/>
  <c r="F309" i="56"/>
  <c r="E309" i="56"/>
  <c r="F308" i="56"/>
  <c r="E308" i="56"/>
  <c r="F307" i="56"/>
  <c r="E307" i="56"/>
  <c r="F306" i="56"/>
  <c r="E306" i="56"/>
  <c r="F305" i="56"/>
  <c r="E305" i="56"/>
  <c r="F304" i="56"/>
  <c r="E304" i="56"/>
  <c r="F303" i="56"/>
  <c r="E303" i="56"/>
  <c r="F302" i="56"/>
  <c r="E302" i="56"/>
  <c r="F301" i="56"/>
  <c r="E301" i="56"/>
  <c r="F300" i="56"/>
  <c r="E300" i="56"/>
  <c r="F299" i="56"/>
  <c r="E299" i="56"/>
  <c r="F298" i="56"/>
  <c r="E298" i="56"/>
  <c r="F297" i="56"/>
  <c r="E297" i="56"/>
  <c r="F296" i="56"/>
  <c r="E296" i="56"/>
  <c r="F295" i="56"/>
  <c r="E295" i="56"/>
  <c r="F294" i="56"/>
  <c r="E294" i="56"/>
  <c r="F293" i="56"/>
  <c r="E293" i="56"/>
  <c r="F292" i="56"/>
  <c r="E292" i="56"/>
  <c r="F291" i="56"/>
  <c r="E291" i="56"/>
  <c r="F290" i="56"/>
  <c r="E290" i="56"/>
  <c r="F289" i="56"/>
  <c r="E289" i="56"/>
  <c r="F288" i="56"/>
  <c r="E288" i="56"/>
  <c r="F287" i="56"/>
  <c r="E287" i="56"/>
  <c r="F286" i="56"/>
  <c r="E286" i="56"/>
  <c r="F285" i="56"/>
  <c r="E285" i="56"/>
  <c r="F284" i="56"/>
  <c r="E284" i="56"/>
  <c r="F283" i="56"/>
  <c r="E283" i="56"/>
  <c r="F282" i="56"/>
  <c r="E282" i="56"/>
  <c r="F281" i="56"/>
  <c r="E281" i="56"/>
  <c r="F280" i="56"/>
  <c r="E280" i="56"/>
  <c r="F279" i="56"/>
  <c r="E279" i="56"/>
  <c r="F278" i="56"/>
  <c r="E278" i="56"/>
  <c r="F277" i="56"/>
  <c r="E277" i="56"/>
  <c r="F276" i="56"/>
  <c r="E276" i="56"/>
  <c r="F275" i="56"/>
  <c r="E275" i="56"/>
  <c r="F274" i="56"/>
  <c r="E274" i="56"/>
  <c r="F273" i="56"/>
  <c r="E273" i="56"/>
  <c r="F272" i="56"/>
  <c r="E272" i="56"/>
  <c r="F271" i="56"/>
  <c r="E271" i="56"/>
  <c r="F270" i="56"/>
  <c r="E270" i="56"/>
  <c r="F269" i="56"/>
  <c r="E269" i="56"/>
  <c r="F268" i="56"/>
  <c r="E268" i="56"/>
  <c r="F267" i="56"/>
  <c r="E267" i="56"/>
  <c r="F266" i="56"/>
  <c r="E266" i="56"/>
  <c r="F265" i="56"/>
  <c r="E265" i="56"/>
  <c r="F264" i="56"/>
  <c r="E264" i="56"/>
  <c r="F263" i="56"/>
  <c r="E263" i="56"/>
  <c r="F262" i="56"/>
  <c r="E262" i="56"/>
  <c r="F261" i="56"/>
  <c r="E261" i="56"/>
  <c r="F260" i="56"/>
  <c r="E260" i="56"/>
  <c r="F259" i="56"/>
  <c r="E259" i="56"/>
  <c r="F258" i="56"/>
  <c r="E258" i="56"/>
  <c r="F257" i="56"/>
  <c r="E257" i="56"/>
  <c r="F256" i="56"/>
  <c r="E256" i="56"/>
  <c r="F255" i="56"/>
  <c r="E255" i="56"/>
  <c r="F254" i="56"/>
  <c r="E254" i="56"/>
  <c r="F253" i="56"/>
  <c r="E253" i="56"/>
  <c r="F252" i="56"/>
  <c r="E252" i="56"/>
  <c r="F251" i="56"/>
  <c r="E251" i="56"/>
  <c r="F250" i="56"/>
  <c r="E250" i="56"/>
  <c r="F249" i="56"/>
  <c r="E249" i="56"/>
  <c r="F248" i="56"/>
  <c r="E248" i="56"/>
  <c r="F247" i="56"/>
  <c r="E247" i="56"/>
  <c r="F246" i="56"/>
  <c r="E246" i="56"/>
  <c r="F245" i="56"/>
  <c r="E245" i="56"/>
  <c r="F244" i="56"/>
  <c r="E244" i="56"/>
  <c r="F243" i="56"/>
  <c r="E243" i="56"/>
  <c r="F242" i="56"/>
  <c r="E242" i="56"/>
  <c r="F241" i="56"/>
  <c r="E241" i="56"/>
  <c r="F240" i="56"/>
  <c r="E240" i="56"/>
  <c r="F239" i="56"/>
  <c r="E239" i="56"/>
  <c r="F238" i="56"/>
  <c r="E238" i="56"/>
  <c r="F237" i="56"/>
  <c r="E237" i="56"/>
  <c r="F236" i="56"/>
  <c r="E236" i="56"/>
  <c r="F235" i="56"/>
  <c r="E235" i="56"/>
  <c r="F234" i="56"/>
  <c r="E234" i="56"/>
  <c r="F233" i="56"/>
  <c r="E233" i="56"/>
  <c r="F232" i="56"/>
  <c r="E232" i="56"/>
  <c r="F231" i="56"/>
  <c r="E231" i="56"/>
  <c r="F230" i="56"/>
  <c r="E230" i="56"/>
  <c r="F229" i="56"/>
  <c r="E229" i="56"/>
  <c r="F228" i="56"/>
  <c r="E228" i="56"/>
  <c r="F227" i="56"/>
  <c r="E227" i="56"/>
  <c r="F226" i="56"/>
  <c r="E226" i="56"/>
  <c r="F225" i="56"/>
  <c r="E225" i="56"/>
  <c r="F224" i="56"/>
  <c r="E224" i="56"/>
  <c r="F223" i="56"/>
  <c r="E223" i="56"/>
  <c r="F222" i="56"/>
  <c r="E222" i="56"/>
  <c r="F221" i="56"/>
  <c r="E221" i="56"/>
  <c r="F220" i="56"/>
  <c r="E220" i="56"/>
  <c r="F219" i="56"/>
  <c r="E219" i="56"/>
  <c r="F218" i="56"/>
  <c r="E218" i="56"/>
  <c r="F217" i="56"/>
  <c r="E217" i="56"/>
  <c r="F216" i="56"/>
  <c r="E216" i="56"/>
  <c r="F215" i="56"/>
  <c r="E215" i="56"/>
  <c r="F214" i="56"/>
  <c r="E214" i="56"/>
  <c r="F213" i="56"/>
  <c r="E213" i="56"/>
  <c r="F212" i="56"/>
  <c r="E212" i="56"/>
  <c r="F211" i="56"/>
  <c r="E211" i="56"/>
  <c r="F210" i="56"/>
  <c r="E210" i="56"/>
  <c r="F209" i="56"/>
  <c r="E209" i="56"/>
  <c r="F208" i="56"/>
  <c r="E208" i="56"/>
  <c r="F207" i="56"/>
  <c r="E207" i="56"/>
  <c r="F206" i="56"/>
  <c r="E206" i="56"/>
  <c r="F205" i="56"/>
  <c r="E205" i="56"/>
  <c r="F204" i="56"/>
  <c r="E204" i="56"/>
  <c r="F203" i="56"/>
  <c r="E203" i="56"/>
  <c r="F202" i="56"/>
  <c r="E202" i="56"/>
  <c r="F201" i="56"/>
  <c r="E201" i="56"/>
  <c r="F200" i="56"/>
  <c r="E200" i="56"/>
  <c r="F199" i="56"/>
  <c r="E199" i="56"/>
  <c r="F198" i="56"/>
  <c r="E198" i="56"/>
  <c r="F197" i="56"/>
  <c r="E197" i="56"/>
  <c r="F196" i="56"/>
  <c r="E196" i="56"/>
  <c r="F195" i="56"/>
  <c r="E195" i="56"/>
  <c r="F194" i="56"/>
  <c r="E194" i="56"/>
  <c r="F193" i="56"/>
  <c r="E193" i="56"/>
  <c r="F192" i="56"/>
  <c r="E192" i="56"/>
  <c r="F191" i="56"/>
  <c r="E191" i="56"/>
  <c r="F190" i="56"/>
  <c r="E190" i="56"/>
  <c r="F189" i="56"/>
  <c r="E189" i="56"/>
  <c r="F188" i="56"/>
  <c r="E188" i="56"/>
  <c r="F187" i="56"/>
  <c r="E187" i="56"/>
  <c r="F186" i="56"/>
  <c r="E186" i="56"/>
  <c r="F185" i="56"/>
  <c r="E185" i="56"/>
  <c r="F184" i="56"/>
  <c r="E184" i="56"/>
  <c r="F183" i="56"/>
  <c r="E183" i="56"/>
  <c r="F182" i="56"/>
  <c r="E182" i="56"/>
  <c r="F181" i="56"/>
  <c r="E181" i="56"/>
  <c r="F180" i="56"/>
  <c r="E180" i="56"/>
  <c r="F179" i="56"/>
  <c r="E179" i="56"/>
  <c r="F178" i="56"/>
  <c r="E178" i="56"/>
  <c r="F177" i="56"/>
  <c r="E177" i="56"/>
  <c r="F176" i="56"/>
  <c r="E176" i="56"/>
  <c r="F175" i="56"/>
  <c r="E175" i="56"/>
  <c r="F174" i="56"/>
  <c r="E174" i="56"/>
  <c r="F173" i="56"/>
  <c r="E173" i="56"/>
  <c r="F172" i="56"/>
  <c r="E172" i="56"/>
  <c r="F171" i="56"/>
  <c r="E171" i="56"/>
  <c r="F170" i="56"/>
  <c r="E170" i="56"/>
  <c r="F169" i="56"/>
  <c r="E169" i="56"/>
  <c r="F168" i="56"/>
  <c r="E168" i="56"/>
  <c r="F167" i="56"/>
  <c r="E167" i="56"/>
  <c r="F166" i="56"/>
  <c r="E166" i="56"/>
  <c r="F165" i="56"/>
  <c r="E165" i="56"/>
  <c r="F164" i="56"/>
  <c r="E164" i="56"/>
  <c r="F163" i="56"/>
  <c r="E163" i="56"/>
  <c r="F162" i="56"/>
  <c r="E162" i="56"/>
  <c r="F161" i="56"/>
  <c r="E161" i="56"/>
  <c r="F160" i="56"/>
  <c r="E160" i="56"/>
  <c r="F159" i="56"/>
  <c r="E159" i="56"/>
  <c r="F158" i="56"/>
  <c r="E158" i="56"/>
  <c r="F157" i="56"/>
  <c r="E157" i="56"/>
  <c r="F156" i="56"/>
  <c r="E156" i="56"/>
  <c r="F155" i="56"/>
  <c r="E155" i="56"/>
  <c r="F154" i="56"/>
  <c r="E154" i="56"/>
  <c r="F153" i="56"/>
  <c r="E153" i="56"/>
  <c r="F152" i="56"/>
  <c r="E152" i="56"/>
  <c r="F151" i="56"/>
  <c r="E151" i="56"/>
  <c r="F150" i="56"/>
  <c r="E150" i="56"/>
  <c r="F149" i="56"/>
  <c r="E149" i="56"/>
  <c r="F148" i="56"/>
  <c r="E148" i="56"/>
  <c r="F147" i="56"/>
  <c r="E147" i="56"/>
  <c r="F146" i="56"/>
  <c r="E146" i="56"/>
  <c r="F145" i="56"/>
  <c r="E145" i="56"/>
  <c r="F144" i="56"/>
  <c r="E144" i="56"/>
  <c r="F143" i="56"/>
  <c r="E143" i="56"/>
  <c r="F142" i="56"/>
  <c r="E142" i="56"/>
  <c r="F141" i="56"/>
  <c r="E141" i="56"/>
  <c r="F140" i="56"/>
  <c r="E140" i="56"/>
  <c r="F139" i="56"/>
  <c r="E139" i="56"/>
  <c r="F138" i="56"/>
  <c r="E138" i="56"/>
  <c r="F137" i="56"/>
  <c r="E137" i="56"/>
  <c r="F136" i="56"/>
  <c r="E136" i="56"/>
  <c r="F135" i="56"/>
  <c r="E135" i="56"/>
  <c r="F134" i="56"/>
  <c r="E134" i="56"/>
  <c r="F133" i="56"/>
  <c r="E133" i="56"/>
  <c r="F132" i="56"/>
  <c r="E132" i="56"/>
  <c r="F131" i="56"/>
  <c r="E131" i="56"/>
  <c r="F130" i="56"/>
  <c r="E130" i="56"/>
  <c r="F129" i="56"/>
  <c r="E129" i="56"/>
  <c r="F128" i="56"/>
  <c r="E128" i="56"/>
  <c r="F127" i="56"/>
  <c r="E127" i="56"/>
  <c r="F126" i="56"/>
  <c r="E126" i="56"/>
  <c r="F125" i="56"/>
  <c r="E125" i="56"/>
  <c r="F124" i="56"/>
  <c r="E124" i="56"/>
  <c r="F123" i="56"/>
  <c r="E123" i="56"/>
  <c r="F122" i="56"/>
  <c r="E122" i="56"/>
  <c r="F121" i="56"/>
  <c r="E121" i="56"/>
  <c r="F120" i="56"/>
  <c r="E120" i="56"/>
  <c r="F119" i="56"/>
  <c r="E119" i="56"/>
  <c r="F118" i="56"/>
  <c r="E118" i="56"/>
  <c r="F117" i="56"/>
  <c r="E117" i="56"/>
  <c r="F116" i="56"/>
  <c r="E116" i="56"/>
  <c r="F115" i="56"/>
  <c r="E115" i="56"/>
  <c r="F114" i="56"/>
  <c r="E114" i="56"/>
  <c r="F113" i="56"/>
  <c r="E113" i="56"/>
  <c r="F112" i="56"/>
  <c r="E112" i="56"/>
  <c r="F111" i="56"/>
  <c r="E111" i="56"/>
  <c r="F110" i="56"/>
  <c r="E110" i="56"/>
  <c r="F109" i="56"/>
  <c r="E109" i="56"/>
  <c r="F108" i="56"/>
  <c r="E108" i="56"/>
  <c r="F107" i="56"/>
  <c r="E107" i="56"/>
  <c r="F106" i="56"/>
  <c r="E106" i="56"/>
  <c r="F105" i="56"/>
  <c r="E105" i="56"/>
  <c r="F104" i="56"/>
  <c r="E104" i="56"/>
  <c r="F103" i="56"/>
  <c r="E103" i="56"/>
  <c r="F102" i="56"/>
  <c r="E102" i="56"/>
  <c r="F101" i="56"/>
  <c r="E101" i="56"/>
  <c r="F100" i="56"/>
  <c r="E100" i="56"/>
  <c r="F99" i="56"/>
  <c r="E99" i="56"/>
  <c r="F98" i="56"/>
  <c r="E98" i="56"/>
  <c r="F97" i="56"/>
  <c r="E97" i="56"/>
  <c r="F96" i="56"/>
  <c r="E96" i="56"/>
  <c r="F95" i="56"/>
  <c r="E95" i="56"/>
  <c r="F94" i="56"/>
  <c r="E94" i="56"/>
  <c r="F93" i="56"/>
  <c r="E93" i="56"/>
  <c r="F92" i="56"/>
  <c r="E92" i="56"/>
  <c r="F91" i="56"/>
  <c r="E91" i="56"/>
  <c r="F90" i="56"/>
  <c r="E90" i="56"/>
  <c r="F89" i="56"/>
  <c r="E89" i="56"/>
  <c r="F88" i="56"/>
  <c r="E88" i="56"/>
  <c r="F87" i="56"/>
  <c r="E87" i="56"/>
  <c r="F86" i="56"/>
  <c r="E86" i="56"/>
  <c r="F85" i="56"/>
  <c r="E85" i="56"/>
  <c r="F84" i="56"/>
  <c r="E84" i="56"/>
  <c r="F83" i="56"/>
  <c r="E83" i="56"/>
  <c r="F82" i="56"/>
  <c r="E82" i="56"/>
  <c r="F81" i="56"/>
  <c r="E81" i="56"/>
  <c r="F80" i="56"/>
  <c r="E80" i="56"/>
  <c r="F79" i="56"/>
  <c r="E79" i="56"/>
  <c r="F78" i="56"/>
  <c r="E78" i="56"/>
  <c r="F77" i="56"/>
  <c r="E77" i="56"/>
  <c r="F76" i="56"/>
  <c r="E76" i="56"/>
  <c r="F75" i="56"/>
  <c r="E75" i="56"/>
  <c r="F74" i="56"/>
  <c r="E74" i="56"/>
  <c r="F73" i="56"/>
  <c r="E73" i="56"/>
  <c r="F72" i="56"/>
  <c r="E72" i="56"/>
  <c r="F71" i="56"/>
  <c r="E71" i="56"/>
  <c r="F70" i="56"/>
  <c r="E70" i="56"/>
  <c r="F69" i="56"/>
  <c r="E69" i="56"/>
  <c r="F68" i="56"/>
  <c r="E68" i="56"/>
  <c r="F67" i="56"/>
  <c r="E67" i="56"/>
  <c r="F66" i="56"/>
  <c r="E66" i="56"/>
  <c r="F65" i="56"/>
  <c r="E65" i="56"/>
  <c r="F64" i="56"/>
  <c r="E64" i="56"/>
  <c r="F63" i="56"/>
  <c r="E63" i="56"/>
  <c r="F62" i="56"/>
  <c r="E62" i="56"/>
  <c r="F61" i="56"/>
  <c r="E61" i="56"/>
  <c r="F60" i="56"/>
  <c r="E60" i="56"/>
  <c r="F59" i="56"/>
  <c r="E59" i="56"/>
  <c r="F58" i="56"/>
  <c r="E58" i="56"/>
  <c r="F57" i="56"/>
  <c r="E57" i="56"/>
  <c r="F56" i="56"/>
  <c r="E56" i="56"/>
  <c r="F55" i="56"/>
  <c r="E55" i="56"/>
  <c r="F54" i="56"/>
  <c r="E54" i="56"/>
  <c r="F53" i="56"/>
  <c r="E53" i="56"/>
  <c r="F52" i="56"/>
  <c r="E52" i="56"/>
  <c r="F51" i="56"/>
  <c r="E51" i="56"/>
  <c r="F50" i="56"/>
  <c r="E50" i="56"/>
  <c r="F49" i="56"/>
  <c r="E49" i="56"/>
  <c r="F48" i="56"/>
  <c r="E48" i="56"/>
  <c r="F47" i="56"/>
  <c r="E47" i="56"/>
  <c r="F46" i="56"/>
  <c r="E46" i="56"/>
  <c r="F45" i="56"/>
  <c r="E45" i="56"/>
  <c r="F44" i="56"/>
  <c r="E44" i="56"/>
  <c r="F43" i="56"/>
  <c r="E43" i="56"/>
  <c r="F42" i="56"/>
  <c r="E42" i="56"/>
  <c r="F41" i="56"/>
  <c r="E41" i="56"/>
  <c r="F40" i="56"/>
  <c r="E40" i="56"/>
  <c r="F39" i="56"/>
  <c r="E39" i="56"/>
  <c r="F38" i="56"/>
  <c r="E38" i="56"/>
  <c r="F37" i="56"/>
  <c r="E37" i="56"/>
  <c r="F36" i="56"/>
  <c r="E36" i="56"/>
  <c r="F35" i="56"/>
  <c r="E35" i="56"/>
  <c r="F34" i="56"/>
  <c r="E34" i="56"/>
  <c r="F33" i="56"/>
  <c r="E33" i="56"/>
  <c r="F32" i="56"/>
  <c r="E32" i="56"/>
  <c r="F31" i="56"/>
  <c r="E31" i="56"/>
  <c r="F30" i="56"/>
  <c r="E30" i="56"/>
  <c r="F29" i="56"/>
  <c r="E29" i="56"/>
  <c r="F28" i="56"/>
  <c r="E28" i="56"/>
  <c r="F27" i="56"/>
  <c r="E27" i="56"/>
  <c r="F26" i="56"/>
  <c r="E26" i="56"/>
  <c r="F25" i="56"/>
  <c r="E25" i="56"/>
  <c r="F24" i="56"/>
  <c r="E24" i="56"/>
  <c r="F23" i="56"/>
  <c r="E23" i="56"/>
  <c r="F22" i="56"/>
  <c r="E22" i="56"/>
  <c r="F21" i="56"/>
  <c r="E21" i="56"/>
  <c r="F20" i="56"/>
  <c r="E20" i="56"/>
  <c r="F19" i="56"/>
  <c r="E19" i="56"/>
  <c r="F18" i="56"/>
  <c r="E18" i="56"/>
  <c r="F17" i="56"/>
  <c r="E17" i="56"/>
  <c r="F16" i="56"/>
  <c r="E16" i="56"/>
  <c r="F15" i="56"/>
  <c r="E15" i="56"/>
  <c r="F14" i="56"/>
  <c r="E14" i="56"/>
  <c r="F13" i="56"/>
  <c r="E13" i="56"/>
  <c r="F12" i="56"/>
  <c r="E12" i="56"/>
  <c r="F11" i="56"/>
  <c r="E11" i="56"/>
  <c r="F10" i="56"/>
  <c r="E10" i="56"/>
  <c r="F9" i="56"/>
  <c r="E9" i="56"/>
  <c r="F8" i="56"/>
  <c r="E8" i="56"/>
  <c r="F7" i="56"/>
  <c r="E7" i="56"/>
  <c r="F6" i="56"/>
  <c r="E6" i="56"/>
  <c r="F5" i="56"/>
  <c r="E5" i="56"/>
  <c r="F4" i="56"/>
  <c r="E4" i="56"/>
  <c r="F3" i="56"/>
  <c r="E3" i="56"/>
  <c r="D656" i="56"/>
  <c r="D655" i="56"/>
  <c r="D654" i="56"/>
  <c r="D653" i="56"/>
  <c r="D652" i="56"/>
  <c r="D651" i="56"/>
  <c r="D650" i="56"/>
  <c r="D649" i="56"/>
  <c r="D648" i="56"/>
  <c r="D647" i="56"/>
  <c r="D646" i="56"/>
  <c r="D645" i="56"/>
  <c r="D644" i="56"/>
  <c r="D643" i="56"/>
  <c r="D642" i="56"/>
  <c r="D641" i="56"/>
  <c r="D640" i="56"/>
  <c r="D639" i="56"/>
  <c r="D638" i="56"/>
  <c r="D637" i="56"/>
  <c r="D636" i="56"/>
  <c r="D635" i="56"/>
  <c r="D634" i="56"/>
  <c r="D633" i="56"/>
  <c r="D632" i="56"/>
  <c r="D631" i="56"/>
  <c r="D630" i="56"/>
  <c r="D629" i="56"/>
  <c r="D628" i="56"/>
  <c r="D627" i="56"/>
  <c r="D626" i="56"/>
  <c r="D625" i="56"/>
  <c r="D624" i="56"/>
  <c r="D623" i="56"/>
  <c r="D622" i="56"/>
  <c r="D621" i="56"/>
  <c r="D620" i="56"/>
  <c r="D619" i="56"/>
  <c r="D618" i="56"/>
  <c r="D617" i="56"/>
  <c r="D616" i="56"/>
  <c r="D615" i="56"/>
  <c r="D614" i="56"/>
  <c r="D613" i="56"/>
  <c r="D612" i="56"/>
  <c r="D611" i="56"/>
  <c r="D610" i="56"/>
  <c r="D609" i="56"/>
  <c r="D608" i="56"/>
  <c r="D607" i="56"/>
  <c r="D606" i="56"/>
  <c r="D605" i="56"/>
  <c r="D604" i="56"/>
  <c r="D603" i="56"/>
  <c r="D602" i="56"/>
  <c r="D601" i="56"/>
  <c r="D600" i="56"/>
  <c r="D599" i="56"/>
  <c r="D598" i="56"/>
  <c r="D597" i="56"/>
  <c r="D596" i="56"/>
  <c r="D595" i="56"/>
  <c r="D594" i="56"/>
  <c r="D593" i="56"/>
  <c r="D592" i="56"/>
  <c r="D591" i="56"/>
  <c r="D590" i="56"/>
  <c r="D589" i="56"/>
  <c r="D588" i="56"/>
  <c r="D587" i="56"/>
  <c r="D586" i="56"/>
  <c r="D585" i="56"/>
  <c r="D584" i="56"/>
  <c r="D583" i="56"/>
  <c r="D582" i="56"/>
  <c r="D581" i="56"/>
  <c r="D580" i="56"/>
  <c r="D579" i="56"/>
  <c r="D578" i="56"/>
  <c r="D577" i="56"/>
  <c r="D576" i="56"/>
  <c r="D575" i="56"/>
  <c r="D574" i="56"/>
  <c r="D573" i="56"/>
  <c r="D572" i="56"/>
  <c r="D571" i="56"/>
  <c r="D570" i="56"/>
  <c r="D569" i="56"/>
  <c r="D568" i="56"/>
  <c r="D567" i="56"/>
  <c r="D566" i="56"/>
  <c r="D565" i="56"/>
  <c r="D564" i="56"/>
  <c r="D563" i="56"/>
  <c r="D562" i="56"/>
  <c r="D561" i="56"/>
  <c r="D560" i="56"/>
  <c r="D559" i="56"/>
  <c r="D558" i="56"/>
  <c r="D557" i="56"/>
  <c r="D556" i="56"/>
  <c r="D555" i="56"/>
  <c r="D554" i="56"/>
  <c r="D553" i="56"/>
  <c r="D552" i="56"/>
  <c r="D551" i="56"/>
  <c r="D550" i="56"/>
  <c r="D549" i="56"/>
  <c r="D548" i="56"/>
  <c r="D547" i="56"/>
  <c r="D546" i="56"/>
  <c r="D545" i="56"/>
  <c r="D544" i="56"/>
  <c r="D543" i="56"/>
  <c r="D542" i="56"/>
  <c r="D541" i="56"/>
  <c r="D540" i="56"/>
  <c r="D539" i="56"/>
  <c r="D538" i="56"/>
  <c r="D537" i="56"/>
  <c r="D536" i="56"/>
  <c r="D535" i="56"/>
  <c r="D534" i="56"/>
  <c r="D533" i="56"/>
  <c r="D532" i="56"/>
  <c r="D531" i="56"/>
  <c r="D530" i="56"/>
  <c r="D529" i="56"/>
  <c r="D528" i="56"/>
  <c r="D527" i="56"/>
  <c r="D526" i="56"/>
  <c r="D525" i="56"/>
  <c r="D524" i="56"/>
  <c r="D523" i="56"/>
  <c r="D522" i="56"/>
  <c r="D521" i="56"/>
  <c r="D520" i="56"/>
  <c r="D519" i="56"/>
  <c r="D518" i="56"/>
  <c r="D517" i="56"/>
  <c r="D516" i="56"/>
  <c r="D515" i="56"/>
  <c r="D514" i="56"/>
  <c r="D513" i="56"/>
  <c r="D512" i="56"/>
  <c r="D511" i="56"/>
  <c r="D510" i="56"/>
  <c r="D509" i="56"/>
  <c r="D508" i="56"/>
  <c r="D507" i="56"/>
  <c r="D506" i="56"/>
  <c r="D505" i="56"/>
  <c r="D504" i="56"/>
  <c r="D503" i="56"/>
  <c r="D502" i="56"/>
  <c r="D501" i="56"/>
  <c r="D500" i="56"/>
  <c r="D499" i="56"/>
  <c r="D498" i="56"/>
  <c r="D497" i="56"/>
  <c r="D496" i="56"/>
  <c r="D495" i="56"/>
  <c r="D494" i="56"/>
  <c r="D493" i="56"/>
  <c r="D492" i="56"/>
  <c r="D491" i="56"/>
  <c r="D490" i="56"/>
  <c r="D489" i="56"/>
  <c r="D488" i="56"/>
  <c r="D487" i="56"/>
  <c r="D486" i="56"/>
  <c r="D485" i="56"/>
  <c r="D484" i="56"/>
  <c r="D483" i="56"/>
  <c r="D482" i="56"/>
  <c r="D481" i="56"/>
  <c r="D480" i="56"/>
  <c r="D479" i="56"/>
  <c r="D478" i="56"/>
  <c r="D477" i="56"/>
  <c r="D476" i="56"/>
  <c r="D475" i="56"/>
  <c r="D474" i="56"/>
  <c r="D473" i="56"/>
  <c r="D472" i="56"/>
  <c r="D471" i="56"/>
  <c r="D470" i="56"/>
  <c r="D469" i="56"/>
  <c r="D468" i="56"/>
  <c r="D467" i="56"/>
  <c r="D466" i="56"/>
  <c r="D465" i="56"/>
  <c r="D464" i="56"/>
  <c r="D463" i="56"/>
  <c r="D462" i="56"/>
  <c r="D461" i="56"/>
  <c r="D460" i="56"/>
  <c r="D459" i="56"/>
  <c r="D458" i="56"/>
  <c r="D457" i="56"/>
  <c r="D456" i="56"/>
  <c r="D455" i="56"/>
  <c r="D454" i="56"/>
  <c r="D453" i="56"/>
  <c r="D452" i="56"/>
  <c r="D451" i="56"/>
  <c r="D450" i="56"/>
  <c r="D449" i="56"/>
  <c r="D448" i="56"/>
  <c r="D447" i="56"/>
  <c r="D446" i="56"/>
  <c r="D445" i="56"/>
  <c r="D444" i="56"/>
  <c r="D443" i="56"/>
  <c r="D442" i="56"/>
  <c r="D441" i="56"/>
  <c r="D440" i="56"/>
  <c r="D439" i="56"/>
  <c r="D438" i="56"/>
  <c r="D437" i="56"/>
  <c r="D436" i="56"/>
  <c r="D435" i="56"/>
  <c r="D434" i="56"/>
  <c r="D433" i="56"/>
  <c r="D432" i="56"/>
  <c r="D431" i="56"/>
  <c r="D430" i="56"/>
  <c r="D429" i="56"/>
  <c r="D428" i="56"/>
  <c r="D427" i="56"/>
  <c r="D426" i="56"/>
  <c r="D425" i="56"/>
  <c r="D424" i="56"/>
  <c r="D423" i="56"/>
  <c r="D422" i="56"/>
  <c r="D421" i="56"/>
  <c r="D420" i="56"/>
  <c r="D419" i="56"/>
  <c r="D418" i="56"/>
  <c r="D417" i="56"/>
  <c r="D416" i="56"/>
  <c r="D415" i="56"/>
  <c r="D414" i="56"/>
  <c r="D413" i="56"/>
  <c r="D412" i="56"/>
  <c r="D411" i="56"/>
  <c r="D410" i="56"/>
  <c r="D409" i="56"/>
  <c r="D408" i="56"/>
  <c r="D407" i="56"/>
  <c r="D406" i="56"/>
  <c r="D405" i="56"/>
  <c r="D404" i="56"/>
  <c r="D403" i="56"/>
  <c r="D402" i="56"/>
  <c r="D401" i="56"/>
  <c r="D400" i="56"/>
  <c r="D399" i="56"/>
  <c r="D398" i="56"/>
  <c r="D397" i="56"/>
  <c r="D396" i="56"/>
  <c r="D395" i="56"/>
  <c r="D394" i="56"/>
  <c r="D393" i="56"/>
  <c r="D392" i="56"/>
  <c r="D391" i="56"/>
  <c r="D390" i="56"/>
  <c r="D389" i="56"/>
  <c r="D388" i="56"/>
  <c r="D387" i="56"/>
  <c r="D386" i="56"/>
  <c r="D385" i="56"/>
  <c r="D384" i="56"/>
  <c r="D383" i="56"/>
  <c r="D382" i="56"/>
  <c r="D381" i="56"/>
  <c r="D380" i="56"/>
  <c r="D379" i="56"/>
  <c r="D378" i="56"/>
  <c r="D377" i="56"/>
  <c r="D376" i="56"/>
  <c r="D375" i="56"/>
  <c r="D374" i="56"/>
  <c r="D373" i="56"/>
  <c r="D372" i="56"/>
  <c r="D371" i="56"/>
  <c r="D370" i="56"/>
  <c r="D369" i="56"/>
  <c r="D368" i="56"/>
  <c r="D367" i="56"/>
  <c r="D366" i="56"/>
  <c r="D365" i="56"/>
  <c r="D364" i="56"/>
  <c r="D363" i="56"/>
  <c r="D362" i="56"/>
  <c r="D361" i="56"/>
  <c r="D360" i="56"/>
  <c r="D359" i="56"/>
  <c r="D358" i="56"/>
  <c r="D357" i="56"/>
  <c r="D356" i="56"/>
  <c r="D355" i="56"/>
  <c r="D354" i="56"/>
  <c r="D353" i="56"/>
  <c r="D352" i="56"/>
  <c r="D351" i="56"/>
  <c r="D350" i="56"/>
  <c r="D349" i="56"/>
  <c r="D348" i="56"/>
  <c r="D347" i="56"/>
  <c r="D346" i="56"/>
  <c r="D345" i="56"/>
  <c r="D344" i="56"/>
  <c r="D343" i="56"/>
  <c r="D342" i="56"/>
  <c r="D341" i="56"/>
  <c r="D340" i="56"/>
  <c r="D339" i="56"/>
  <c r="D338" i="56"/>
  <c r="D337" i="56"/>
  <c r="D336" i="56"/>
  <c r="D335" i="56"/>
  <c r="D334" i="56"/>
  <c r="D333" i="56"/>
  <c r="D332" i="56"/>
  <c r="D331" i="56"/>
  <c r="D330" i="56"/>
  <c r="D329" i="56"/>
  <c r="D328" i="56"/>
  <c r="D327" i="56"/>
  <c r="D326" i="56"/>
  <c r="D325" i="56"/>
  <c r="D324" i="56"/>
  <c r="D323" i="56"/>
  <c r="D322" i="56"/>
  <c r="D321" i="56"/>
  <c r="D320" i="56"/>
  <c r="D319" i="56"/>
  <c r="D318" i="56"/>
  <c r="D317" i="56"/>
  <c r="D316" i="56"/>
  <c r="D315" i="56"/>
  <c r="D314" i="56"/>
  <c r="D313" i="56"/>
  <c r="D312" i="56"/>
  <c r="D311" i="56"/>
  <c r="D310" i="56"/>
  <c r="D309" i="56"/>
  <c r="D308" i="56"/>
  <c r="D307" i="56"/>
  <c r="D306" i="56"/>
  <c r="D305" i="56"/>
  <c r="D304" i="56"/>
  <c r="D303" i="56"/>
  <c r="D302" i="56"/>
  <c r="D301" i="56"/>
  <c r="D300" i="56"/>
  <c r="D299" i="56"/>
  <c r="D298" i="56"/>
  <c r="D297" i="56"/>
  <c r="D296" i="56"/>
  <c r="D295" i="56"/>
  <c r="D294" i="56"/>
  <c r="D293" i="56"/>
  <c r="D292" i="56"/>
  <c r="D291" i="56"/>
  <c r="D290" i="56"/>
  <c r="D289" i="56"/>
  <c r="D288" i="56"/>
  <c r="D287" i="56"/>
  <c r="D286" i="56"/>
  <c r="D285" i="56"/>
  <c r="D284" i="56"/>
  <c r="D283" i="56"/>
  <c r="D282" i="56"/>
  <c r="D281" i="56"/>
  <c r="D280" i="56"/>
  <c r="D279" i="56"/>
  <c r="D278" i="56"/>
  <c r="D277" i="56"/>
  <c r="D276" i="56"/>
  <c r="D275" i="56"/>
  <c r="D274" i="56"/>
  <c r="D273" i="56"/>
  <c r="D272" i="56"/>
  <c r="D271" i="56"/>
  <c r="D270" i="56"/>
  <c r="D269" i="56"/>
  <c r="D268" i="56"/>
  <c r="D267" i="56"/>
  <c r="D266" i="56"/>
  <c r="D265" i="56"/>
  <c r="D264" i="56"/>
  <c r="D263" i="56"/>
  <c r="D262" i="56"/>
  <c r="D261" i="56"/>
  <c r="D260" i="56"/>
  <c r="D259" i="56"/>
  <c r="D258" i="56"/>
  <c r="D257" i="56"/>
  <c r="D256" i="56"/>
  <c r="D255" i="56"/>
  <c r="D254" i="56"/>
  <c r="D253" i="56"/>
  <c r="D252" i="56"/>
  <c r="D251" i="56"/>
  <c r="D250" i="56"/>
  <c r="D249" i="56"/>
  <c r="D248" i="56"/>
  <c r="D247" i="56"/>
  <c r="D246" i="56"/>
  <c r="D245" i="56"/>
  <c r="D244" i="56"/>
  <c r="D243" i="56"/>
  <c r="D242" i="56"/>
  <c r="D241" i="56"/>
  <c r="D240" i="56"/>
  <c r="D239" i="56"/>
  <c r="D238" i="56"/>
  <c r="D237" i="56"/>
  <c r="D236" i="56"/>
  <c r="D235" i="56"/>
  <c r="D234" i="56"/>
  <c r="D233" i="56"/>
  <c r="D232" i="56"/>
  <c r="D231" i="56"/>
  <c r="D230" i="56"/>
  <c r="D229" i="56"/>
  <c r="D228" i="56"/>
  <c r="D227" i="56"/>
  <c r="D226" i="56"/>
  <c r="D225" i="56"/>
  <c r="D224" i="56"/>
  <c r="D223" i="56"/>
  <c r="D222" i="56"/>
  <c r="D221" i="56"/>
  <c r="D220" i="56"/>
  <c r="D219" i="56"/>
  <c r="D218" i="56"/>
  <c r="D217" i="56"/>
  <c r="D216" i="56"/>
  <c r="D215" i="56"/>
  <c r="D214" i="56"/>
  <c r="D213" i="56"/>
  <c r="D212" i="56"/>
  <c r="D211" i="56"/>
  <c r="D210" i="56"/>
  <c r="D209" i="56"/>
  <c r="D208" i="56"/>
  <c r="D207" i="56"/>
  <c r="D206" i="56"/>
  <c r="D205" i="56"/>
  <c r="D204" i="56"/>
  <c r="D203" i="56"/>
  <c r="D202" i="56"/>
  <c r="D201" i="56"/>
  <c r="D200" i="56"/>
  <c r="D199" i="56"/>
  <c r="D198" i="56"/>
  <c r="D197" i="56"/>
  <c r="D196" i="56"/>
  <c r="D195" i="56"/>
  <c r="D194" i="56"/>
  <c r="D193" i="56"/>
  <c r="D192" i="56"/>
  <c r="D191" i="56"/>
  <c r="D190" i="56"/>
  <c r="D189" i="56"/>
  <c r="D188" i="56"/>
  <c r="D187" i="56"/>
  <c r="D186" i="56"/>
  <c r="D185" i="56"/>
  <c r="D184" i="56"/>
  <c r="D183" i="56"/>
  <c r="D182" i="56"/>
  <c r="D181" i="56"/>
  <c r="D180" i="56"/>
  <c r="D179" i="56"/>
  <c r="D178" i="56"/>
  <c r="D177" i="56"/>
  <c r="D176" i="56"/>
  <c r="D175" i="56"/>
  <c r="D174" i="56"/>
  <c r="D173" i="56"/>
  <c r="D172" i="56"/>
  <c r="D171" i="56"/>
  <c r="D170" i="56"/>
  <c r="D169" i="56"/>
  <c r="D168" i="56"/>
  <c r="D167" i="56"/>
  <c r="D166" i="56"/>
  <c r="D165" i="56"/>
  <c r="D164" i="56"/>
  <c r="D163" i="56"/>
  <c r="D162" i="56"/>
  <c r="D161" i="56"/>
  <c r="D160" i="56"/>
  <c r="D159" i="56"/>
  <c r="D158" i="56"/>
  <c r="D157" i="56"/>
  <c r="D156" i="56"/>
  <c r="D155" i="56"/>
  <c r="D154" i="56"/>
  <c r="D153" i="56"/>
  <c r="D152" i="56"/>
  <c r="D151" i="56"/>
  <c r="D150" i="56"/>
  <c r="D149" i="56"/>
  <c r="D148" i="56"/>
  <c r="D147" i="56"/>
  <c r="D146" i="56"/>
  <c r="D145" i="56"/>
  <c r="D144" i="56"/>
  <c r="D143" i="56"/>
  <c r="D142" i="56"/>
  <c r="D141" i="56"/>
  <c r="D140" i="56"/>
  <c r="D139" i="56"/>
  <c r="D138" i="56"/>
  <c r="D137" i="56"/>
  <c r="D136" i="56"/>
  <c r="D135" i="56"/>
  <c r="D134" i="56"/>
  <c r="D133" i="56"/>
  <c r="D132" i="56"/>
  <c r="D131" i="56"/>
  <c r="D130" i="56"/>
  <c r="D129" i="56"/>
  <c r="D128" i="56"/>
  <c r="D127" i="56"/>
  <c r="D126" i="56"/>
  <c r="D125" i="56"/>
  <c r="D124" i="56"/>
  <c r="D123" i="56"/>
  <c r="D122" i="56"/>
  <c r="D121" i="56"/>
  <c r="D120" i="56"/>
  <c r="D119" i="56"/>
  <c r="D118" i="56"/>
  <c r="D117" i="56"/>
  <c r="D116" i="56"/>
  <c r="D115" i="56"/>
  <c r="D114" i="56"/>
  <c r="D113" i="56"/>
  <c r="D112" i="56"/>
  <c r="D111" i="56"/>
  <c r="D110" i="56"/>
  <c r="D109" i="56"/>
  <c r="D108" i="56"/>
  <c r="D107" i="56"/>
  <c r="D106" i="56"/>
  <c r="D105" i="56"/>
  <c r="D104" i="56"/>
  <c r="D103" i="56"/>
  <c r="D102" i="56"/>
  <c r="D101" i="56"/>
  <c r="D100" i="56"/>
  <c r="D99" i="56"/>
  <c r="D98" i="56"/>
  <c r="D97" i="56"/>
  <c r="D96" i="56"/>
  <c r="D95" i="56"/>
  <c r="D94" i="56"/>
  <c r="D93" i="56"/>
  <c r="D92" i="56"/>
  <c r="D91" i="56"/>
  <c r="D90" i="56"/>
  <c r="D89" i="56"/>
  <c r="D88" i="56"/>
  <c r="D87" i="56"/>
  <c r="D86" i="56"/>
  <c r="D85" i="56"/>
  <c r="D84" i="56"/>
  <c r="D83" i="56"/>
  <c r="D82" i="56"/>
  <c r="D81" i="56"/>
  <c r="D80" i="56"/>
  <c r="D79" i="56"/>
  <c r="D78" i="56"/>
  <c r="D77" i="56"/>
  <c r="D76" i="56"/>
  <c r="D75" i="56"/>
  <c r="D74" i="56"/>
  <c r="D73" i="56"/>
  <c r="D72" i="56"/>
  <c r="D71" i="56"/>
  <c r="D70" i="56"/>
  <c r="D69" i="56"/>
  <c r="D68" i="56"/>
  <c r="D67" i="56"/>
  <c r="D66" i="56"/>
  <c r="D65" i="56"/>
  <c r="D64" i="56"/>
  <c r="D63" i="56"/>
  <c r="D62" i="56"/>
  <c r="D61" i="56"/>
  <c r="D60" i="56"/>
  <c r="D59" i="56"/>
  <c r="D58" i="56"/>
  <c r="D57" i="56"/>
  <c r="D56" i="56"/>
  <c r="D55" i="56"/>
  <c r="D54" i="56"/>
  <c r="D53" i="56"/>
  <c r="D52" i="56"/>
  <c r="D51" i="56"/>
  <c r="D50" i="56"/>
  <c r="D49" i="56"/>
  <c r="D48" i="56"/>
  <c r="D47" i="56"/>
  <c r="D46" i="56"/>
  <c r="D45" i="56"/>
  <c r="D44" i="56"/>
  <c r="D43" i="56"/>
  <c r="D42" i="56"/>
  <c r="D41" i="56"/>
  <c r="D40" i="56"/>
  <c r="D39" i="56"/>
  <c r="D38" i="56"/>
  <c r="D37" i="56"/>
  <c r="D36" i="56"/>
  <c r="D35" i="56"/>
  <c r="D34" i="56"/>
  <c r="D33" i="56"/>
  <c r="D32" i="56"/>
  <c r="D31" i="56"/>
  <c r="D30" i="56"/>
  <c r="D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8" i="56"/>
  <c r="D7" i="56"/>
  <c r="D6" i="56"/>
  <c r="D5" i="56"/>
  <c r="D4" i="56"/>
  <c r="D3" i="56"/>
  <c r="J5" i="54" l="1"/>
  <c r="J6" i="54"/>
  <c r="J7" i="54"/>
  <c r="J8" i="54"/>
  <c r="J9" i="54"/>
  <c r="J10" i="54"/>
  <c r="J11" i="54"/>
  <c r="J12" i="54"/>
  <c r="J13" i="54"/>
  <c r="J14" i="54"/>
  <c r="J15" i="54"/>
  <c r="J16" i="54"/>
  <c r="J17" i="54"/>
  <c r="J18" i="54"/>
  <c r="J19" i="54"/>
  <c r="J20" i="54"/>
  <c r="J21" i="54"/>
  <c r="J22" i="54"/>
  <c r="J23" i="54"/>
  <c r="J24" i="54"/>
  <c r="J25" i="54"/>
  <c r="J26" i="54"/>
  <c r="J27" i="54"/>
  <c r="J28" i="54"/>
  <c r="J29" i="54"/>
  <c r="J30" i="54"/>
  <c r="J31" i="54"/>
  <c r="J32" i="54"/>
  <c r="J33" i="54"/>
  <c r="J34" i="54"/>
  <c r="J35" i="54"/>
  <c r="J36" i="54"/>
  <c r="J37" i="54"/>
  <c r="J38" i="54"/>
  <c r="J39" i="54"/>
  <c r="J40" i="54"/>
  <c r="J41" i="54"/>
  <c r="J42" i="54"/>
  <c r="J43" i="54"/>
  <c r="J44" i="54"/>
  <c r="J45" i="54"/>
  <c r="J46" i="54"/>
  <c r="J47" i="54"/>
  <c r="J48" i="54"/>
  <c r="J49" i="54"/>
  <c r="J50" i="54"/>
  <c r="J51" i="54"/>
  <c r="J52" i="54"/>
  <c r="J53" i="54"/>
  <c r="J54" i="54"/>
  <c r="J55" i="54"/>
  <c r="J56" i="54"/>
  <c r="J57" i="54"/>
  <c r="J58" i="54"/>
  <c r="J59" i="54"/>
  <c r="J60" i="54"/>
  <c r="J61" i="54"/>
  <c r="J62" i="54"/>
  <c r="J63" i="54"/>
  <c r="J64" i="54"/>
  <c r="J65" i="54"/>
  <c r="J66" i="54"/>
  <c r="J67" i="54"/>
  <c r="J68" i="54"/>
  <c r="J69" i="54"/>
  <c r="J70" i="54"/>
  <c r="J71" i="54"/>
  <c r="J72" i="54"/>
  <c r="J73" i="54"/>
  <c r="J74" i="54"/>
  <c r="J75" i="54"/>
  <c r="J76" i="54"/>
  <c r="J77" i="54"/>
  <c r="J78" i="54"/>
  <c r="J79" i="54"/>
  <c r="J80" i="54"/>
  <c r="J81" i="54"/>
  <c r="J82" i="54"/>
  <c r="J83" i="54"/>
  <c r="J84" i="54"/>
  <c r="J85" i="54"/>
  <c r="J86" i="54"/>
  <c r="J87" i="54"/>
  <c r="J88" i="54"/>
  <c r="J89" i="54"/>
  <c r="J90" i="54"/>
  <c r="J91" i="54"/>
  <c r="J92" i="54"/>
  <c r="J93" i="54"/>
  <c r="J94" i="54"/>
  <c r="J95" i="54"/>
  <c r="J96" i="54"/>
  <c r="J97" i="54"/>
  <c r="J98" i="54"/>
  <c r="J99" i="54"/>
  <c r="J100" i="54"/>
  <c r="J101" i="54"/>
  <c r="J102" i="54"/>
  <c r="J103" i="54"/>
  <c r="J104" i="54"/>
  <c r="J105" i="54"/>
  <c r="J106" i="54"/>
  <c r="J107" i="54"/>
  <c r="J108" i="54"/>
  <c r="J109" i="54"/>
  <c r="J110" i="54"/>
  <c r="J111" i="54"/>
  <c r="J112" i="54"/>
  <c r="J113" i="54"/>
  <c r="J114" i="54"/>
  <c r="J115" i="54"/>
  <c r="J116" i="54"/>
  <c r="J117" i="54"/>
  <c r="J118" i="54"/>
  <c r="J119" i="54"/>
  <c r="J120" i="54"/>
  <c r="J121" i="54"/>
  <c r="J122" i="54"/>
  <c r="J123" i="54"/>
  <c r="J124" i="54"/>
  <c r="J125" i="54"/>
  <c r="J126" i="54"/>
  <c r="J127" i="54"/>
  <c r="J128" i="54"/>
  <c r="J129" i="54"/>
  <c r="J130" i="54"/>
  <c r="J131" i="54"/>
  <c r="J132" i="54"/>
  <c r="J133" i="54"/>
  <c r="J134" i="54"/>
  <c r="J135" i="54"/>
  <c r="J136" i="54"/>
  <c r="J137" i="54"/>
  <c r="J138" i="54"/>
  <c r="J139" i="54"/>
  <c r="J140" i="54"/>
  <c r="J141" i="54"/>
  <c r="J142" i="54"/>
  <c r="J143" i="54"/>
  <c r="J144" i="54"/>
  <c r="J145" i="54"/>
  <c r="J146" i="54"/>
  <c r="J147" i="54"/>
  <c r="J148" i="54"/>
  <c r="J149" i="54"/>
  <c r="J150" i="54"/>
  <c r="J151" i="54"/>
  <c r="J152" i="54"/>
  <c r="J153" i="54"/>
  <c r="J154" i="54"/>
  <c r="J155" i="54"/>
  <c r="J156" i="54"/>
  <c r="J157" i="54"/>
  <c r="J158" i="54"/>
  <c r="J159" i="54"/>
  <c r="J160" i="54"/>
  <c r="J161" i="54"/>
  <c r="J162" i="54"/>
  <c r="J163" i="54"/>
  <c r="J164" i="54"/>
  <c r="J165" i="54"/>
  <c r="J166" i="54"/>
  <c r="J167" i="54"/>
  <c r="J168" i="54"/>
  <c r="J169" i="54"/>
  <c r="J170" i="54"/>
  <c r="J171" i="54"/>
  <c r="J172" i="54"/>
  <c r="J173" i="54"/>
  <c r="J174" i="54"/>
  <c r="J175" i="54"/>
  <c r="J176" i="54"/>
  <c r="J177" i="54"/>
  <c r="J178" i="54"/>
  <c r="J179" i="54"/>
  <c r="J180" i="54"/>
  <c r="J181" i="54"/>
  <c r="J182" i="54"/>
  <c r="J183" i="54"/>
  <c r="J184" i="54"/>
  <c r="J185" i="54"/>
  <c r="J186" i="54"/>
  <c r="J187" i="54"/>
  <c r="J188" i="54"/>
  <c r="J189" i="54"/>
  <c r="J190" i="54"/>
  <c r="J191" i="54"/>
  <c r="J192" i="54"/>
  <c r="J193" i="54"/>
  <c r="J194" i="54"/>
  <c r="J195" i="54"/>
  <c r="J196" i="54"/>
  <c r="J197" i="54"/>
  <c r="J198" i="54"/>
  <c r="J199" i="54"/>
  <c r="J200" i="54"/>
  <c r="J201" i="54"/>
  <c r="J202" i="54"/>
  <c r="J203" i="54"/>
  <c r="J204" i="54"/>
  <c r="J205" i="54"/>
  <c r="J206" i="54"/>
  <c r="J207" i="54"/>
  <c r="J208" i="54"/>
  <c r="J209" i="54"/>
  <c r="J210" i="54"/>
  <c r="J211" i="54"/>
  <c r="J212" i="54"/>
  <c r="J213" i="54"/>
  <c r="J214" i="54"/>
  <c r="J215" i="54"/>
  <c r="J216" i="54"/>
  <c r="J217" i="54"/>
  <c r="J218" i="54"/>
  <c r="J219" i="54"/>
  <c r="J220" i="54"/>
  <c r="J221" i="54"/>
  <c r="J222" i="54"/>
  <c r="J223" i="54"/>
  <c r="J224" i="54"/>
  <c r="J225" i="54"/>
  <c r="J226" i="54"/>
  <c r="J227" i="54"/>
  <c r="J228" i="54"/>
  <c r="J229" i="54"/>
  <c r="J230" i="54"/>
  <c r="J231" i="54"/>
  <c r="J232" i="54"/>
  <c r="J233" i="54"/>
  <c r="J234" i="54"/>
  <c r="J235" i="54"/>
  <c r="J236" i="54"/>
  <c r="J237" i="54"/>
  <c r="J238" i="54"/>
  <c r="J239" i="54"/>
  <c r="J240" i="54"/>
  <c r="J241" i="54"/>
  <c r="J242" i="54"/>
  <c r="J243" i="54"/>
  <c r="J244" i="54"/>
  <c r="J245" i="54"/>
  <c r="J246" i="54"/>
  <c r="J247" i="54"/>
  <c r="J248" i="54"/>
  <c r="J249" i="54"/>
  <c r="J250" i="54"/>
  <c r="J251" i="54"/>
  <c r="J252" i="54"/>
  <c r="J253" i="54"/>
  <c r="J254" i="54"/>
  <c r="J255" i="54"/>
  <c r="J256" i="54"/>
  <c r="J257" i="54"/>
  <c r="J258" i="54"/>
  <c r="J259" i="54"/>
  <c r="J260" i="54"/>
  <c r="J261" i="54"/>
  <c r="J262" i="54"/>
  <c r="J263" i="54"/>
  <c r="J264" i="54"/>
  <c r="J265" i="54"/>
  <c r="J266" i="54"/>
  <c r="J267" i="54"/>
  <c r="J268" i="54"/>
  <c r="J269" i="54"/>
  <c r="J270" i="54"/>
  <c r="J271" i="54"/>
  <c r="J272" i="54"/>
  <c r="J273" i="54"/>
  <c r="J274" i="54"/>
  <c r="J275" i="54"/>
  <c r="J276" i="54"/>
  <c r="J277" i="54"/>
  <c r="J278" i="54"/>
  <c r="J279" i="54"/>
  <c r="J280" i="54"/>
  <c r="J281" i="54"/>
  <c r="J282" i="54"/>
  <c r="J283" i="54"/>
  <c r="J284" i="54"/>
  <c r="J285" i="54"/>
  <c r="J286" i="54"/>
  <c r="J287" i="54"/>
  <c r="J288" i="54"/>
  <c r="J289" i="54"/>
  <c r="J290" i="54"/>
  <c r="J291" i="54"/>
  <c r="J292" i="54"/>
  <c r="J293" i="54"/>
  <c r="J294" i="54"/>
  <c r="J295" i="54"/>
  <c r="J296" i="54"/>
  <c r="J297" i="54"/>
  <c r="J298" i="54"/>
  <c r="J299" i="54"/>
  <c r="J300" i="54"/>
  <c r="J301" i="54"/>
  <c r="J302" i="54"/>
  <c r="J303" i="54"/>
  <c r="J304" i="54"/>
  <c r="J305" i="54"/>
  <c r="J306" i="54"/>
  <c r="J307" i="54"/>
  <c r="J308" i="54"/>
  <c r="J309" i="54"/>
  <c r="J310" i="54"/>
  <c r="J311" i="54"/>
  <c r="J312" i="54"/>
  <c r="J313" i="54"/>
  <c r="J314" i="54"/>
  <c r="J315" i="54"/>
  <c r="J316" i="54"/>
  <c r="J317" i="54"/>
  <c r="J318" i="54"/>
  <c r="J319" i="54"/>
  <c r="J320" i="54"/>
  <c r="J321" i="54"/>
  <c r="J322" i="54"/>
  <c r="J323" i="54"/>
  <c r="J324" i="54"/>
  <c r="J325" i="54"/>
  <c r="J326" i="54"/>
  <c r="J327" i="54"/>
  <c r="J328" i="54"/>
  <c r="J329" i="54"/>
  <c r="J330" i="54"/>
  <c r="J331" i="54"/>
  <c r="J332" i="54"/>
  <c r="J333" i="54"/>
  <c r="J334" i="54"/>
  <c r="J335" i="54"/>
  <c r="J336" i="54"/>
  <c r="J337" i="54"/>
  <c r="J338" i="54"/>
  <c r="J339" i="54"/>
  <c r="J340" i="54"/>
  <c r="J341" i="54"/>
  <c r="J342" i="54"/>
  <c r="J343" i="54"/>
  <c r="J344" i="54"/>
  <c r="J345" i="54"/>
  <c r="J346" i="54"/>
  <c r="J347" i="54"/>
  <c r="J348" i="54"/>
  <c r="J349" i="54"/>
  <c r="J350" i="54"/>
  <c r="J351" i="54"/>
  <c r="J352" i="54"/>
  <c r="J353" i="54"/>
  <c r="J354" i="54"/>
  <c r="J355" i="54"/>
  <c r="J356" i="54"/>
  <c r="J357" i="54"/>
  <c r="J358" i="54"/>
  <c r="J359" i="54"/>
  <c r="J360" i="54"/>
  <c r="J361" i="54"/>
  <c r="J362" i="54"/>
  <c r="J363" i="54"/>
  <c r="J364" i="54"/>
  <c r="J365" i="54"/>
  <c r="J366" i="54"/>
  <c r="J367" i="54"/>
  <c r="J368" i="54"/>
  <c r="J369" i="54"/>
  <c r="J370" i="54"/>
  <c r="J371" i="54"/>
  <c r="J372" i="54"/>
  <c r="J373" i="54"/>
  <c r="J374" i="54"/>
  <c r="J375" i="54"/>
  <c r="J376" i="54"/>
  <c r="J377" i="54"/>
  <c r="J378" i="54"/>
  <c r="J379" i="54"/>
  <c r="J380" i="54"/>
  <c r="J381" i="54"/>
  <c r="J382" i="54"/>
  <c r="J383" i="54"/>
  <c r="J384" i="54"/>
  <c r="J385" i="54"/>
  <c r="J386" i="54"/>
  <c r="J387" i="54"/>
  <c r="J388" i="54"/>
  <c r="J389" i="54"/>
  <c r="J390" i="54"/>
  <c r="J391" i="54"/>
  <c r="J392" i="54"/>
  <c r="J393" i="54"/>
  <c r="J394" i="54"/>
  <c r="J395" i="54"/>
  <c r="J396" i="54"/>
  <c r="J397" i="54"/>
  <c r="J398" i="54"/>
  <c r="J399" i="54"/>
  <c r="J400" i="54"/>
  <c r="J401" i="54"/>
  <c r="J402" i="54"/>
  <c r="J403" i="54"/>
  <c r="J404" i="54"/>
  <c r="J405" i="54"/>
  <c r="J406" i="54"/>
  <c r="J407" i="54"/>
  <c r="J408" i="54"/>
  <c r="J409" i="54"/>
  <c r="J410" i="54"/>
  <c r="J411" i="54"/>
  <c r="J412" i="54"/>
  <c r="J413" i="54"/>
  <c r="J414" i="54"/>
  <c r="J415" i="54"/>
  <c r="J416" i="54"/>
  <c r="J417" i="54"/>
  <c r="J418" i="54"/>
  <c r="J419" i="54"/>
  <c r="J420" i="54"/>
  <c r="J421" i="54"/>
  <c r="J422" i="54"/>
  <c r="J423" i="54"/>
  <c r="J424" i="54"/>
  <c r="J425" i="54"/>
  <c r="J426" i="54"/>
  <c r="J427" i="54"/>
  <c r="J428" i="54"/>
  <c r="J429" i="54"/>
  <c r="J430" i="54"/>
  <c r="J431" i="54"/>
  <c r="J432" i="54"/>
  <c r="J433" i="54"/>
  <c r="J434" i="54"/>
  <c r="J435" i="54"/>
  <c r="J436" i="54"/>
  <c r="J437" i="54"/>
  <c r="J438" i="54"/>
  <c r="J439" i="54"/>
  <c r="J440" i="54"/>
  <c r="J441" i="54"/>
  <c r="J442" i="54"/>
  <c r="J443" i="54"/>
  <c r="J444" i="54"/>
  <c r="J445" i="54"/>
  <c r="J446" i="54"/>
  <c r="J447" i="54"/>
  <c r="J448" i="54"/>
  <c r="J449" i="54"/>
  <c r="J450" i="54"/>
  <c r="J451" i="54"/>
  <c r="J452" i="54"/>
  <c r="J453" i="54"/>
  <c r="J454" i="54"/>
  <c r="J455" i="54"/>
  <c r="J456" i="54"/>
  <c r="J457" i="54"/>
  <c r="J458" i="54"/>
  <c r="J459" i="54"/>
  <c r="J460" i="54"/>
  <c r="J461" i="54"/>
  <c r="J462" i="54"/>
  <c r="J463" i="54"/>
  <c r="J464" i="54"/>
  <c r="J465" i="54"/>
  <c r="J466" i="54"/>
  <c r="J467" i="54"/>
  <c r="J468" i="54"/>
  <c r="J469" i="54"/>
  <c r="J470" i="54"/>
  <c r="J471" i="54"/>
  <c r="J472" i="54"/>
  <c r="J473" i="54"/>
  <c r="J474" i="54"/>
  <c r="J475" i="54"/>
  <c r="J476" i="54"/>
  <c r="J477" i="54"/>
  <c r="J478" i="54"/>
  <c r="J479" i="54"/>
  <c r="J480" i="54"/>
  <c r="J481" i="54"/>
  <c r="J482" i="54"/>
  <c r="J483" i="54"/>
  <c r="J484" i="54"/>
  <c r="J485" i="54"/>
  <c r="J486" i="54"/>
  <c r="J487" i="54"/>
  <c r="J488" i="54"/>
  <c r="J489" i="54"/>
  <c r="J490" i="54"/>
  <c r="J491" i="54"/>
  <c r="J492" i="54"/>
  <c r="J493" i="54"/>
  <c r="J494" i="54"/>
  <c r="J495" i="54"/>
  <c r="J496" i="54"/>
  <c r="J497" i="54"/>
  <c r="J498" i="54"/>
  <c r="J499" i="54"/>
  <c r="J500" i="54"/>
  <c r="J501" i="54"/>
  <c r="J502" i="54"/>
  <c r="J503" i="54"/>
  <c r="J504" i="54"/>
  <c r="J505" i="54"/>
  <c r="J506" i="54"/>
  <c r="J507" i="54"/>
  <c r="J508" i="54"/>
  <c r="J509" i="54"/>
  <c r="J510" i="54"/>
  <c r="J511" i="54"/>
  <c r="J512" i="54"/>
  <c r="J513" i="54"/>
  <c r="J514" i="54"/>
  <c r="J515" i="54"/>
  <c r="J516" i="54"/>
  <c r="J517" i="54"/>
  <c r="J518" i="54"/>
  <c r="J519" i="54"/>
  <c r="J520" i="54"/>
  <c r="J521" i="54"/>
  <c r="J522" i="54"/>
  <c r="J523" i="54"/>
  <c r="J524" i="54"/>
  <c r="J525" i="54"/>
  <c r="J526" i="54"/>
  <c r="J527" i="54"/>
  <c r="J528" i="54"/>
  <c r="J529" i="54"/>
  <c r="J530" i="54"/>
  <c r="J531" i="54"/>
  <c r="J532" i="54"/>
  <c r="J533" i="54"/>
  <c r="J534" i="54"/>
  <c r="J535" i="54"/>
  <c r="J536" i="54"/>
  <c r="J537" i="54"/>
  <c r="J538" i="54"/>
  <c r="J539" i="54"/>
  <c r="J540" i="54"/>
  <c r="J541" i="54"/>
  <c r="J542" i="54"/>
  <c r="J543" i="54"/>
  <c r="J544" i="54"/>
  <c r="J545" i="54"/>
  <c r="J546" i="54"/>
  <c r="J547" i="54"/>
  <c r="J548" i="54"/>
  <c r="J549" i="54"/>
  <c r="J550" i="54"/>
  <c r="J551" i="54"/>
  <c r="J552" i="54"/>
  <c r="J553" i="54"/>
  <c r="J554" i="54"/>
  <c r="J555" i="54"/>
  <c r="J556" i="54"/>
  <c r="J557" i="54"/>
  <c r="J558" i="54"/>
  <c r="J559" i="54"/>
  <c r="J560" i="54"/>
  <c r="J561" i="54"/>
  <c r="J562" i="54"/>
  <c r="J563" i="54"/>
  <c r="J564" i="54"/>
  <c r="J565" i="54"/>
  <c r="J566" i="54"/>
  <c r="J567" i="54"/>
  <c r="J568" i="54"/>
  <c r="J569" i="54"/>
  <c r="J570" i="54"/>
  <c r="J571" i="54"/>
  <c r="J572" i="54"/>
  <c r="J573" i="54"/>
  <c r="J574" i="54"/>
  <c r="J575" i="54"/>
  <c r="J576" i="54"/>
  <c r="J577" i="54"/>
  <c r="J578" i="54"/>
  <c r="J579" i="54"/>
  <c r="J580" i="54"/>
  <c r="J581" i="54"/>
  <c r="J582" i="54"/>
  <c r="J583" i="54"/>
  <c r="J584" i="54"/>
  <c r="J585" i="54"/>
  <c r="J586" i="54"/>
  <c r="J587" i="54"/>
  <c r="J588" i="54"/>
  <c r="J589" i="54"/>
  <c r="J590" i="54"/>
  <c r="J591" i="54"/>
  <c r="J592" i="54"/>
  <c r="J593" i="54"/>
  <c r="J594" i="54"/>
  <c r="J595" i="54"/>
  <c r="J596" i="54"/>
  <c r="J597" i="54"/>
  <c r="J598" i="54"/>
  <c r="J599" i="54"/>
  <c r="J600" i="54"/>
  <c r="J601" i="54"/>
  <c r="J602" i="54"/>
  <c r="J603" i="54"/>
  <c r="J604" i="54"/>
  <c r="J605" i="54"/>
  <c r="J606" i="54"/>
  <c r="J607" i="54"/>
  <c r="J608" i="54"/>
  <c r="J609" i="54"/>
  <c r="J610" i="54"/>
  <c r="J611" i="54"/>
  <c r="J612" i="54"/>
  <c r="J613" i="54"/>
  <c r="J614" i="54"/>
  <c r="J615" i="54"/>
  <c r="J616" i="54"/>
  <c r="J617" i="54"/>
  <c r="J618" i="54"/>
  <c r="J619" i="54"/>
  <c r="J620" i="54"/>
  <c r="J621" i="54"/>
  <c r="J622" i="54"/>
  <c r="J623" i="54"/>
  <c r="J624" i="54"/>
  <c r="J625" i="54"/>
  <c r="J626" i="54"/>
  <c r="J627" i="54"/>
  <c r="J628" i="54"/>
  <c r="J629" i="54"/>
  <c r="J630" i="54"/>
  <c r="J631" i="54"/>
  <c r="J632" i="54"/>
  <c r="J633" i="54"/>
  <c r="J634" i="54"/>
  <c r="J635" i="54"/>
  <c r="J636" i="54"/>
  <c r="J637" i="54"/>
  <c r="J638" i="54"/>
  <c r="J639" i="54"/>
  <c r="J640" i="54"/>
  <c r="J641" i="54"/>
  <c r="J642" i="54"/>
  <c r="J643" i="54"/>
  <c r="J644" i="54"/>
  <c r="J645" i="54"/>
  <c r="J646" i="54"/>
  <c r="J647" i="54"/>
  <c r="J648" i="54"/>
  <c r="J649" i="54"/>
  <c r="J650" i="54"/>
  <c r="J651" i="54"/>
  <c r="J652" i="54"/>
  <c r="J653" i="54"/>
  <c r="J654" i="54"/>
  <c r="J655" i="54"/>
  <c r="J656" i="54"/>
  <c r="J657" i="54"/>
  <c r="J4" i="54"/>
  <c r="H4" i="52"/>
  <c r="H5" i="52"/>
  <c r="H6" i="52"/>
  <c r="H7" i="52"/>
  <c r="H8" i="52"/>
  <c r="H9" i="52"/>
  <c r="H10" i="52"/>
  <c r="H11" i="52"/>
  <c r="H12" i="52"/>
  <c r="H13" i="52"/>
  <c r="H14" i="52"/>
  <c r="H15" i="52"/>
  <c r="H16" i="52"/>
  <c r="H17" i="52"/>
  <c r="H18" i="52"/>
  <c r="H19" i="52"/>
  <c r="H20" i="52"/>
  <c r="H21" i="52"/>
  <c r="H22" i="52"/>
  <c r="H23" i="52"/>
  <c r="H24" i="52"/>
  <c r="H25" i="52"/>
  <c r="H26" i="52"/>
  <c r="H27" i="52"/>
  <c r="H28" i="52"/>
  <c r="H29" i="52"/>
  <c r="H30" i="52"/>
  <c r="H31" i="52"/>
  <c r="H32" i="52"/>
  <c r="H33" i="52"/>
  <c r="H34" i="52"/>
  <c r="H35" i="52"/>
  <c r="H36" i="52"/>
  <c r="H37" i="52"/>
  <c r="H38" i="52"/>
  <c r="H39" i="52"/>
  <c r="H40" i="52"/>
  <c r="H41" i="52"/>
  <c r="H42" i="52"/>
  <c r="H43" i="52"/>
  <c r="H44" i="52"/>
  <c r="H45" i="52"/>
  <c r="H46" i="52"/>
  <c r="H47" i="52"/>
  <c r="H48" i="52"/>
  <c r="H49" i="52"/>
  <c r="H50" i="52"/>
  <c r="H51" i="52"/>
  <c r="H52" i="52"/>
  <c r="H53" i="52"/>
  <c r="H54" i="52"/>
  <c r="H55" i="52"/>
  <c r="H56" i="52"/>
  <c r="H57" i="52"/>
  <c r="H58" i="52"/>
  <c r="H59" i="52"/>
  <c r="H60" i="52"/>
  <c r="H61" i="52"/>
  <c r="H62" i="52"/>
  <c r="H63" i="52"/>
  <c r="H64" i="52"/>
  <c r="H65" i="52"/>
  <c r="H66" i="52"/>
  <c r="H67" i="52"/>
  <c r="H68" i="52"/>
  <c r="H69" i="52"/>
  <c r="H70" i="52"/>
  <c r="H71" i="52"/>
  <c r="H72" i="52"/>
  <c r="H73" i="52"/>
  <c r="H74" i="52"/>
  <c r="H75" i="52"/>
  <c r="H76" i="52"/>
  <c r="H77" i="52"/>
  <c r="H78" i="52"/>
  <c r="H79" i="52"/>
  <c r="H80" i="52"/>
  <c r="H81" i="52"/>
  <c r="H82" i="52"/>
  <c r="H83" i="52"/>
  <c r="H84" i="52"/>
  <c r="H85" i="52"/>
  <c r="H86" i="52"/>
  <c r="H87" i="52"/>
  <c r="H88" i="52"/>
  <c r="H89" i="52"/>
  <c r="H90" i="52"/>
  <c r="H91" i="52"/>
  <c r="H92" i="52"/>
  <c r="H93" i="52"/>
  <c r="H94" i="52"/>
  <c r="H95" i="52"/>
  <c r="H96" i="52"/>
  <c r="H97" i="52"/>
  <c r="H98" i="52"/>
  <c r="H99" i="52"/>
  <c r="H100" i="52"/>
  <c r="H101" i="52"/>
  <c r="H102" i="52"/>
  <c r="H103" i="52"/>
  <c r="H104" i="52"/>
  <c r="H105" i="52"/>
  <c r="H106" i="52"/>
  <c r="H107" i="52"/>
  <c r="H108" i="52"/>
  <c r="H109" i="52"/>
  <c r="H110" i="52"/>
  <c r="H111" i="52"/>
  <c r="H112" i="52"/>
  <c r="H113" i="52"/>
  <c r="H114" i="52"/>
  <c r="H115" i="52"/>
  <c r="H116" i="52"/>
  <c r="H117" i="52"/>
  <c r="H118" i="52"/>
  <c r="H119" i="52"/>
  <c r="H120" i="52"/>
  <c r="H121" i="52"/>
  <c r="H122" i="52"/>
  <c r="H123" i="52"/>
  <c r="H124" i="52"/>
  <c r="H125" i="52"/>
  <c r="H126" i="52"/>
  <c r="H127" i="52"/>
  <c r="H128" i="52"/>
  <c r="H129" i="52"/>
  <c r="H130" i="52"/>
  <c r="H131" i="52"/>
  <c r="H132" i="52"/>
  <c r="H133" i="52"/>
  <c r="H134" i="52"/>
  <c r="H135" i="52"/>
  <c r="H136" i="52"/>
  <c r="H137" i="52"/>
  <c r="H138" i="52"/>
  <c r="H139" i="52"/>
  <c r="H140" i="52"/>
  <c r="H141" i="52"/>
  <c r="H142" i="52"/>
  <c r="H143" i="52"/>
  <c r="H144" i="52"/>
  <c r="H145" i="52"/>
  <c r="H146" i="52"/>
  <c r="H147" i="52"/>
  <c r="H148" i="52"/>
  <c r="H149" i="52"/>
  <c r="H150" i="52"/>
  <c r="H151" i="52"/>
  <c r="H152" i="52"/>
  <c r="H153" i="52"/>
  <c r="H154" i="52"/>
  <c r="H155" i="52"/>
  <c r="H156" i="52"/>
  <c r="H157" i="52"/>
  <c r="H158" i="52"/>
  <c r="H159" i="52"/>
  <c r="H160" i="52"/>
  <c r="H161" i="52"/>
  <c r="H162" i="52"/>
  <c r="H163" i="52"/>
  <c r="H164" i="52"/>
  <c r="H165" i="52"/>
  <c r="H166" i="52"/>
  <c r="H167" i="52"/>
  <c r="H168" i="52"/>
  <c r="H169" i="52"/>
  <c r="H170" i="52"/>
  <c r="H171" i="52"/>
  <c r="H172" i="52"/>
  <c r="H173" i="52"/>
  <c r="H174" i="52"/>
  <c r="H175" i="52"/>
  <c r="H176" i="52"/>
  <c r="H177" i="52"/>
  <c r="H178" i="52"/>
  <c r="H179" i="52"/>
  <c r="H180" i="52"/>
  <c r="H181" i="52"/>
  <c r="H182" i="52"/>
  <c r="H183" i="52"/>
  <c r="H184" i="52"/>
  <c r="H185" i="52"/>
  <c r="H186" i="52"/>
  <c r="H187" i="52"/>
  <c r="H188" i="52"/>
  <c r="H189" i="52"/>
  <c r="H190" i="52"/>
  <c r="H191" i="52"/>
  <c r="H192" i="52"/>
  <c r="H193" i="52"/>
  <c r="H194" i="52"/>
  <c r="H195" i="52"/>
  <c r="H196" i="52"/>
  <c r="H197" i="52"/>
  <c r="H198" i="52"/>
  <c r="H199" i="52"/>
  <c r="H200" i="52"/>
  <c r="H201" i="52"/>
  <c r="H202" i="52"/>
  <c r="H203" i="52"/>
  <c r="H204" i="52"/>
  <c r="H205" i="52"/>
  <c r="H206" i="52"/>
  <c r="H207" i="52"/>
  <c r="H208" i="52"/>
  <c r="H209" i="52"/>
  <c r="H210" i="52"/>
  <c r="H211" i="52"/>
  <c r="H212" i="52"/>
  <c r="H213" i="52"/>
  <c r="H214" i="52"/>
  <c r="H215" i="52"/>
  <c r="H216" i="52"/>
  <c r="H217" i="52"/>
  <c r="H218" i="52"/>
  <c r="H219" i="52"/>
  <c r="H220" i="52"/>
  <c r="H221" i="52"/>
  <c r="H222" i="52"/>
  <c r="H223" i="52"/>
  <c r="H224" i="52"/>
  <c r="H225" i="52"/>
  <c r="H226" i="52"/>
  <c r="H227" i="52"/>
  <c r="H228" i="52"/>
  <c r="H229" i="52"/>
  <c r="H230" i="52"/>
  <c r="H231" i="52"/>
  <c r="H232" i="52"/>
  <c r="H233" i="52"/>
  <c r="H234" i="52"/>
  <c r="H235" i="52"/>
  <c r="H236" i="52"/>
  <c r="H237" i="52"/>
  <c r="H238" i="52"/>
  <c r="H239" i="52"/>
  <c r="H240" i="52"/>
  <c r="H241" i="52"/>
  <c r="H242" i="52"/>
  <c r="H243" i="52"/>
  <c r="H244" i="52"/>
  <c r="H245" i="52"/>
  <c r="H246" i="52"/>
  <c r="H247" i="52"/>
  <c r="H248" i="52"/>
  <c r="H249" i="52"/>
  <c r="H250" i="52"/>
  <c r="H251" i="52"/>
  <c r="H252" i="52"/>
  <c r="H253" i="52"/>
  <c r="H254" i="52"/>
  <c r="H255" i="52"/>
  <c r="H256" i="52"/>
  <c r="H257" i="52"/>
  <c r="H258" i="52"/>
  <c r="H259" i="52"/>
  <c r="H260" i="52"/>
  <c r="H261" i="52"/>
  <c r="H262" i="52"/>
  <c r="H263" i="52"/>
  <c r="H264" i="52"/>
  <c r="H265" i="52"/>
  <c r="H266" i="52"/>
  <c r="H267" i="52"/>
  <c r="H268" i="52"/>
  <c r="H269" i="52"/>
  <c r="H270" i="52"/>
  <c r="H271" i="52"/>
  <c r="H272" i="52"/>
  <c r="H273" i="52"/>
  <c r="H274" i="52"/>
  <c r="H275" i="52"/>
  <c r="H276" i="52"/>
  <c r="H277" i="52"/>
  <c r="H278" i="52"/>
  <c r="H279" i="52"/>
  <c r="H280" i="52"/>
  <c r="H281" i="52"/>
  <c r="H282" i="52"/>
  <c r="H283" i="52"/>
  <c r="H284" i="52"/>
  <c r="H285" i="52"/>
  <c r="H286" i="52"/>
  <c r="H287" i="52"/>
  <c r="H288" i="52"/>
  <c r="H289" i="52"/>
  <c r="H290" i="52"/>
  <c r="H291" i="52"/>
  <c r="H292" i="52"/>
  <c r="H293" i="52"/>
  <c r="H294" i="52"/>
  <c r="H295" i="52"/>
  <c r="H296" i="52"/>
  <c r="H297" i="52"/>
  <c r="H298" i="52"/>
  <c r="H299" i="52"/>
  <c r="H300" i="52"/>
  <c r="H301" i="52"/>
  <c r="H302" i="52"/>
  <c r="H303" i="52"/>
  <c r="H304" i="52"/>
  <c r="H305" i="52"/>
  <c r="H306" i="52"/>
  <c r="H307" i="52"/>
  <c r="H308" i="52"/>
  <c r="H309" i="52"/>
  <c r="H310" i="52"/>
  <c r="H311" i="52"/>
  <c r="H312" i="52"/>
  <c r="H313" i="52"/>
  <c r="H314" i="52"/>
  <c r="H315" i="52"/>
  <c r="H316" i="52"/>
  <c r="H317" i="52"/>
  <c r="H318" i="52"/>
  <c r="H319" i="52"/>
  <c r="H320" i="52"/>
  <c r="H321" i="52"/>
  <c r="H322" i="52"/>
  <c r="H323" i="52"/>
  <c r="H324" i="52"/>
  <c r="H325" i="52"/>
  <c r="H326" i="52"/>
  <c r="H327" i="52"/>
  <c r="H328" i="52"/>
  <c r="H329" i="52"/>
  <c r="H330" i="52"/>
  <c r="H331" i="52"/>
  <c r="H332" i="52"/>
  <c r="H333" i="52"/>
  <c r="H334" i="52"/>
  <c r="H335" i="52"/>
  <c r="H336" i="52"/>
  <c r="H337" i="52"/>
  <c r="H338" i="52"/>
  <c r="H339" i="52"/>
  <c r="H340" i="52"/>
  <c r="H341" i="52"/>
  <c r="H342" i="52"/>
  <c r="H343" i="52"/>
  <c r="H344" i="52"/>
  <c r="H345" i="52"/>
  <c r="H346" i="52"/>
  <c r="H347" i="52"/>
  <c r="H348" i="52"/>
  <c r="H349" i="52"/>
  <c r="H350" i="52"/>
  <c r="H351" i="52"/>
  <c r="H352" i="52"/>
  <c r="H353" i="52"/>
  <c r="H354" i="52"/>
  <c r="H355" i="52"/>
  <c r="H356" i="52"/>
  <c r="H357" i="52"/>
  <c r="H358" i="52"/>
  <c r="H359" i="52"/>
  <c r="H360" i="52"/>
  <c r="H361" i="52"/>
  <c r="H362" i="52"/>
  <c r="H363" i="52"/>
  <c r="H364" i="52"/>
  <c r="H365" i="52"/>
  <c r="H366" i="52"/>
  <c r="H367" i="52"/>
  <c r="H368" i="52"/>
  <c r="H369" i="52"/>
  <c r="H370" i="52"/>
  <c r="H371" i="52"/>
  <c r="H372" i="52"/>
  <c r="H373" i="52"/>
  <c r="H374" i="52"/>
  <c r="H375" i="52"/>
  <c r="H376" i="52"/>
  <c r="H377" i="52"/>
  <c r="H378" i="52"/>
  <c r="H379" i="52"/>
  <c r="H380" i="52"/>
  <c r="H381" i="52"/>
  <c r="H382" i="52"/>
  <c r="H383" i="52"/>
  <c r="H384" i="52"/>
  <c r="H385" i="52"/>
  <c r="H386" i="52"/>
  <c r="H387" i="52"/>
  <c r="H388" i="52"/>
  <c r="H389" i="52"/>
  <c r="H390" i="52"/>
  <c r="H391" i="52"/>
  <c r="H392" i="52"/>
  <c r="H393" i="52"/>
  <c r="H394" i="52"/>
  <c r="H395" i="52"/>
  <c r="H396" i="52"/>
  <c r="H397" i="52"/>
  <c r="H398" i="52"/>
  <c r="H399" i="52"/>
  <c r="H400" i="52"/>
  <c r="H401" i="52"/>
  <c r="H402" i="52"/>
  <c r="H403" i="52"/>
  <c r="H404" i="52"/>
  <c r="H405" i="52"/>
  <c r="H406" i="52"/>
  <c r="H407" i="52"/>
  <c r="H408" i="52"/>
  <c r="H409" i="52"/>
  <c r="H410" i="52"/>
  <c r="H411" i="52"/>
  <c r="H412" i="52"/>
  <c r="H413" i="52"/>
  <c r="H414" i="52"/>
  <c r="H415" i="52"/>
  <c r="H416" i="52"/>
  <c r="H417" i="52"/>
  <c r="H418" i="52"/>
  <c r="H419" i="52"/>
  <c r="H420" i="52"/>
  <c r="H421" i="52"/>
  <c r="H422" i="52"/>
  <c r="H423" i="52"/>
  <c r="H424" i="52"/>
  <c r="H425" i="52"/>
  <c r="H426" i="52"/>
  <c r="H427" i="52"/>
  <c r="H428" i="52"/>
  <c r="H429" i="52"/>
  <c r="H430" i="52"/>
  <c r="H431" i="52"/>
  <c r="H432" i="52"/>
  <c r="H433" i="52"/>
  <c r="H434" i="52"/>
  <c r="H435" i="52"/>
  <c r="H436" i="52"/>
  <c r="H437" i="52"/>
  <c r="H438" i="52"/>
  <c r="H439" i="52"/>
  <c r="H440" i="52"/>
  <c r="H441" i="52"/>
  <c r="H442" i="52"/>
  <c r="H443" i="52"/>
  <c r="H444" i="52"/>
  <c r="H445" i="52"/>
  <c r="H446" i="52"/>
  <c r="H447" i="52"/>
  <c r="H448" i="52"/>
  <c r="H449" i="52"/>
  <c r="H450" i="52"/>
  <c r="H451" i="52"/>
  <c r="H452" i="52"/>
  <c r="H453" i="52"/>
  <c r="H454" i="52"/>
  <c r="H455" i="52"/>
  <c r="H456" i="52"/>
  <c r="H457" i="52"/>
  <c r="H458" i="52"/>
  <c r="H459" i="52"/>
  <c r="H460" i="52"/>
  <c r="H461" i="52"/>
  <c r="H462" i="52"/>
  <c r="H463" i="52"/>
  <c r="H464" i="52"/>
  <c r="H465" i="52"/>
  <c r="H466" i="52"/>
  <c r="H467" i="52"/>
  <c r="H468" i="52"/>
  <c r="H469" i="52"/>
  <c r="H470" i="52"/>
  <c r="H471" i="52"/>
  <c r="H472" i="52"/>
  <c r="H473" i="52"/>
  <c r="H474" i="52"/>
  <c r="H475" i="52"/>
  <c r="H476" i="52"/>
  <c r="H477" i="52"/>
  <c r="H478" i="52"/>
  <c r="H479" i="52"/>
  <c r="H480" i="52"/>
  <c r="H481" i="52"/>
  <c r="H482" i="52"/>
  <c r="H483" i="52"/>
  <c r="H484" i="52"/>
  <c r="H485" i="52"/>
  <c r="H486" i="52"/>
  <c r="H487" i="52"/>
  <c r="H488" i="52"/>
  <c r="H489" i="52"/>
  <c r="H490" i="52"/>
  <c r="H491" i="52"/>
  <c r="H492" i="52"/>
  <c r="H493" i="52"/>
  <c r="H494" i="52"/>
  <c r="H495" i="52"/>
  <c r="H496" i="52"/>
  <c r="H497" i="52"/>
  <c r="H498" i="52"/>
  <c r="H499" i="52"/>
  <c r="H500" i="52"/>
  <c r="H501" i="52"/>
  <c r="H502" i="52"/>
  <c r="H503" i="52"/>
  <c r="H504" i="52"/>
  <c r="H505" i="52"/>
  <c r="H506" i="52"/>
  <c r="H507" i="52"/>
  <c r="H508" i="52"/>
  <c r="H509" i="52"/>
  <c r="H510" i="52"/>
  <c r="H511" i="52"/>
  <c r="H512" i="52"/>
  <c r="H513" i="52"/>
  <c r="H514" i="52"/>
  <c r="H515" i="52"/>
  <c r="H516" i="52"/>
  <c r="H517" i="52"/>
  <c r="H518" i="52"/>
  <c r="H519" i="52"/>
  <c r="H520" i="52"/>
  <c r="H521" i="52"/>
  <c r="H522" i="52"/>
  <c r="H523" i="52"/>
  <c r="H524" i="52"/>
  <c r="H525" i="52"/>
  <c r="H526" i="52"/>
  <c r="H527" i="52"/>
  <c r="H528" i="52"/>
  <c r="H529" i="52"/>
  <c r="H530" i="52"/>
  <c r="H531" i="52"/>
  <c r="H532" i="52"/>
  <c r="H533" i="52"/>
  <c r="H534" i="52"/>
  <c r="H535" i="52"/>
  <c r="H536" i="52"/>
  <c r="H537" i="52"/>
  <c r="H538" i="52"/>
  <c r="H539" i="52"/>
  <c r="H540" i="52"/>
  <c r="H541" i="52"/>
  <c r="H542" i="52"/>
  <c r="H543" i="52"/>
  <c r="H544" i="52"/>
  <c r="H545" i="52"/>
  <c r="H546" i="52"/>
  <c r="H547" i="52"/>
  <c r="H548" i="52"/>
  <c r="H549" i="52"/>
  <c r="H550" i="52"/>
  <c r="H551" i="52"/>
  <c r="H552" i="52"/>
  <c r="H553" i="52"/>
  <c r="H554" i="52"/>
  <c r="H555" i="52"/>
  <c r="H556" i="52"/>
  <c r="H557" i="52"/>
  <c r="H558" i="52"/>
  <c r="H559" i="52"/>
  <c r="H560" i="52"/>
  <c r="H561" i="52"/>
  <c r="H562" i="52"/>
  <c r="H563" i="52"/>
  <c r="H564" i="52"/>
  <c r="H565" i="52"/>
  <c r="H566" i="52"/>
  <c r="H567" i="52"/>
  <c r="H568" i="52"/>
  <c r="H569" i="52"/>
  <c r="H570" i="52"/>
  <c r="H571" i="52"/>
  <c r="H572" i="52"/>
  <c r="H573" i="52"/>
  <c r="H574" i="52"/>
  <c r="H575" i="52"/>
  <c r="H576" i="52"/>
  <c r="H577" i="52"/>
  <c r="H578" i="52"/>
  <c r="H579" i="52"/>
  <c r="H580" i="52"/>
  <c r="H581" i="52"/>
  <c r="H582" i="52"/>
  <c r="H583" i="52"/>
  <c r="H584" i="52"/>
  <c r="H585" i="52"/>
  <c r="H586" i="52"/>
  <c r="H587" i="52"/>
  <c r="H588" i="52"/>
  <c r="H589" i="52"/>
  <c r="H590" i="52"/>
  <c r="H591" i="52"/>
  <c r="H592" i="52"/>
  <c r="H593" i="52"/>
  <c r="H594" i="52"/>
  <c r="H595" i="52"/>
  <c r="H596" i="52"/>
  <c r="H597" i="52"/>
  <c r="H598" i="52"/>
  <c r="H599" i="52"/>
  <c r="H600" i="52"/>
  <c r="H601" i="52"/>
  <c r="H602" i="52"/>
  <c r="H603" i="52"/>
  <c r="H604" i="52"/>
  <c r="H605" i="52"/>
  <c r="H606" i="52"/>
  <c r="H607" i="52"/>
  <c r="H608" i="52"/>
  <c r="H609" i="52"/>
  <c r="H610" i="52"/>
  <c r="H611" i="52"/>
  <c r="H612" i="52"/>
  <c r="H613" i="52"/>
  <c r="H614" i="52"/>
  <c r="H615" i="52"/>
  <c r="H616" i="52"/>
  <c r="H617" i="52"/>
  <c r="H618" i="52"/>
  <c r="H619" i="52"/>
  <c r="H620" i="52"/>
  <c r="H621" i="52"/>
  <c r="H622" i="52"/>
  <c r="H623" i="52"/>
  <c r="H624" i="52"/>
  <c r="H625" i="52"/>
  <c r="H626" i="52"/>
  <c r="H627" i="52"/>
  <c r="H628" i="52"/>
  <c r="H629" i="52"/>
  <c r="H630" i="52"/>
  <c r="H631" i="52"/>
  <c r="H632" i="52"/>
  <c r="H633" i="52"/>
  <c r="H634" i="52"/>
  <c r="H635" i="52"/>
  <c r="H636" i="52"/>
  <c r="H637" i="52"/>
  <c r="H638" i="52"/>
  <c r="H639" i="52"/>
  <c r="H640" i="52"/>
  <c r="H641" i="52"/>
  <c r="H642" i="52"/>
  <c r="H643" i="52"/>
  <c r="H644" i="52"/>
  <c r="H645" i="52"/>
  <c r="H646" i="52"/>
  <c r="H647" i="52"/>
  <c r="H648" i="52"/>
  <c r="H649" i="52"/>
  <c r="H650" i="52"/>
  <c r="H651" i="52"/>
  <c r="H652" i="52"/>
  <c r="H653" i="52"/>
  <c r="H654" i="52"/>
  <c r="H655" i="52"/>
  <c r="H656" i="52"/>
  <c r="H3" i="52"/>
  <c r="G5" i="54"/>
  <c r="G6" i="54"/>
  <c r="G7" i="54"/>
  <c r="G8" i="54"/>
  <c r="G9" i="54"/>
  <c r="G10" i="54"/>
  <c r="G11" i="54"/>
  <c r="G12" i="54"/>
  <c r="G13" i="54"/>
  <c r="G14" i="54"/>
  <c r="G15" i="54"/>
  <c r="G16" i="54"/>
  <c r="G17" i="54"/>
  <c r="G18" i="54"/>
  <c r="G19" i="54"/>
  <c r="G20" i="54"/>
  <c r="G21" i="54"/>
  <c r="G22" i="54"/>
  <c r="G23" i="54"/>
  <c r="G24" i="54"/>
  <c r="G25" i="54"/>
  <c r="G26" i="54"/>
  <c r="G27" i="54"/>
  <c r="G28" i="54"/>
  <c r="G29" i="54"/>
  <c r="G30" i="54"/>
  <c r="G31" i="54"/>
  <c r="G32" i="54"/>
  <c r="G33" i="54"/>
  <c r="G34" i="54"/>
  <c r="G35" i="54"/>
  <c r="G36" i="54"/>
  <c r="G37" i="54"/>
  <c r="G38" i="54"/>
  <c r="G39" i="54"/>
  <c r="G40" i="54"/>
  <c r="G41" i="54"/>
  <c r="G42" i="54"/>
  <c r="G43" i="54"/>
  <c r="G44" i="54"/>
  <c r="G45" i="54"/>
  <c r="G46" i="54"/>
  <c r="G47" i="54"/>
  <c r="G48" i="54"/>
  <c r="G49" i="54"/>
  <c r="G50" i="54"/>
  <c r="G51" i="54"/>
  <c r="G52" i="54"/>
  <c r="G53" i="54"/>
  <c r="G54" i="54"/>
  <c r="G55" i="54"/>
  <c r="G56" i="54"/>
  <c r="G57" i="54"/>
  <c r="G58" i="54"/>
  <c r="G59" i="54"/>
  <c r="G60" i="54"/>
  <c r="G61" i="54"/>
  <c r="G62" i="54"/>
  <c r="G63" i="54"/>
  <c r="G64" i="54"/>
  <c r="G65" i="54"/>
  <c r="G66" i="54"/>
  <c r="G67" i="54"/>
  <c r="G68" i="54"/>
  <c r="G69" i="54"/>
  <c r="G70" i="54"/>
  <c r="G71" i="54"/>
  <c r="G72" i="54"/>
  <c r="G73" i="54"/>
  <c r="G74" i="54"/>
  <c r="G75" i="54"/>
  <c r="G76" i="54"/>
  <c r="G77" i="54"/>
  <c r="G78" i="54"/>
  <c r="G79" i="54"/>
  <c r="G80" i="54"/>
  <c r="G81" i="54"/>
  <c r="G82" i="54"/>
  <c r="G83" i="54"/>
  <c r="G84" i="54"/>
  <c r="G85" i="54"/>
  <c r="G86" i="54"/>
  <c r="G87" i="54"/>
  <c r="G88" i="54"/>
  <c r="G89" i="54"/>
  <c r="G90" i="54"/>
  <c r="G91" i="54"/>
  <c r="G92" i="54"/>
  <c r="G93" i="54"/>
  <c r="G94" i="54"/>
  <c r="G95" i="54"/>
  <c r="G96" i="54"/>
  <c r="G97" i="54"/>
  <c r="G98" i="54"/>
  <c r="G99" i="54"/>
  <c r="G100" i="54"/>
  <c r="G101" i="54"/>
  <c r="G102" i="54"/>
  <c r="G103" i="54"/>
  <c r="G104" i="54"/>
  <c r="G105" i="54"/>
  <c r="G106" i="54"/>
  <c r="G107" i="54"/>
  <c r="G108" i="54"/>
  <c r="G109" i="54"/>
  <c r="G110" i="54"/>
  <c r="G111" i="54"/>
  <c r="G112" i="54"/>
  <c r="G113" i="54"/>
  <c r="G114" i="54"/>
  <c r="G115" i="54"/>
  <c r="G116" i="54"/>
  <c r="G117" i="54"/>
  <c r="G118" i="54"/>
  <c r="G119" i="54"/>
  <c r="G120" i="54"/>
  <c r="G121" i="54"/>
  <c r="G122" i="54"/>
  <c r="G123" i="54"/>
  <c r="G124" i="54"/>
  <c r="G125" i="54"/>
  <c r="G126" i="54"/>
  <c r="G127" i="54"/>
  <c r="G128" i="54"/>
  <c r="G129" i="54"/>
  <c r="G130" i="54"/>
  <c r="G131" i="54"/>
  <c r="G132" i="54"/>
  <c r="G133" i="54"/>
  <c r="G134" i="54"/>
  <c r="G135" i="54"/>
  <c r="G136" i="54"/>
  <c r="G137" i="54"/>
  <c r="G138" i="54"/>
  <c r="G139" i="54"/>
  <c r="G140" i="54"/>
  <c r="G141" i="54"/>
  <c r="G142" i="54"/>
  <c r="G143" i="54"/>
  <c r="G144" i="54"/>
  <c r="G145" i="54"/>
  <c r="G146" i="54"/>
  <c r="G147" i="54"/>
  <c r="G148" i="54"/>
  <c r="G149" i="54"/>
  <c r="G150" i="54"/>
  <c r="G151" i="54"/>
  <c r="G152" i="54"/>
  <c r="G153" i="54"/>
  <c r="G154" i="54"/>
  <c r="G155" i="54"/>
  <c r="G156" i="54"/>
  <c r="G157" i="54"/>
  <c r="G158" i="54"/>
  <c r="G159" i="54"/>
  <c r="G160" i="54"/>
  <c r="G161" i="54"/>
  <c r="G162" i="54"/>
  <c r="G163" i="54"/>
  <c r="G164" i="54"/>
  <c r="G165" i="54"/>
  <c r="G166" i="54"/>
  <c r="G167" i="54"/>
  <c r="G168" i="54"/>
  <c r="G169" i="54"/>
  <c r="G170" i="54"/>
  <c r="G171" i="54"/>
  <c r="G172" i="54"/>
  <c r="G173" i="54"/>
  <c r="G174" i="54"/>
  <c r="G175" i="54"/>
  <c r="G176" i="54"/>
  <c r="G177" i="54"/>
  <c r="G178" i="54"/>
  <c r="G179" i="54"/>
  <c r="G180" i="54"/>
  <c r="G181" i="54"/>
  <c r="G182" i="54"/>
  <c r="G183" i="54"/>
  <c r="G184" i="54"/>
  <c r="G185" i="54"/>
  <c r="G186" i="54"/>
  <c r="G187" i="54"/>
  <c r="G188" i="54"/>
  <c r="G189" i="54"/>
  <c r="G190" i="54"/>
  <c r="G191" i="54"/>
  <c r="G192" i="54"/>
  <c r="G193" i="54"/>
  <c r="G194" i="54"/>
  <c r="G195" i="54"/>
  <c r="G196" i="54"/>
  <c r="G197" i="54"/>
  <c r="G198" i="54"/>
  <c r="G199" i="54"/>
  <c r="G200" i="54"/>
  <c r="G201" i="54"/>
  <c r="G202" i="54"/>
  <c r="G203" i="54"/>
  <c r="G204" i="54"/>
  <c r="G205" i="54"/>
  <c r="G206" i="54"/>
  <c r="G207" i="54"/>
  <c r="G208" i="54"/>
  <c r="G209" i="54"/>
  <c r="G210" i="54"/>
  <c r="G211" i="54"/>
  <c r="G212" i="54"/>
  <c r="G213" i="54"/>
  <c r="G214" i="54"/>
  <c r="G215" i="54"/>
  <c r="G216" i="54"/>
  <c r="G217" i="54"/>
  <c r="G218" i="54"/>
  <c r="G219" i="54"/>
  <c r="G220" i="54"/>
  <c r="G221" i="54"/>
  <c r="G222" i="54"/>
  <c r="G223" i="54"/>
  <c r="G224" i="54"/>
  <c r="G225" i="54"/>
  <c r="G226" i="54"/>
  <c r="G227" i="54"/>
  <c r="G228" i="54"/>
  <c r="G229" i="54"/>
  <c r="G230" i="54"/>
  <c r="G231" i="54"/>
  <c r="G232" i="54"/>
  <c r="G233" i="54"/>
  <c r="G234" i="54"/>
  <c r="G235" i="54"/>
  <c r="G236" i="54"/>
  <c r="G237" i="54"/>
  <c r="G238" i="54"/>
  <c r="G239" i="54"/>
  <c r="G240" i="54"/>
  <c r="G241" i="54"/>
  <c r="G242" i="54"/>
  <c r="G243" i="54"/>
  <c r="G244" i="54"/>
  <c r="G245" i="54"/>
  <c r="G246" i="54"/>
  <c r="G247" i="54"/>
  <c r="G248" i="54"/>
  <c r="G249" i="54"/>
  <c r="G250" i="54"/>
  <c r="G251" i="54"/>
  <c r="G252" i="54"/>
  <c r="G253" i="54"/>
  <c r="G254" i="54"/>
  <c r="G255" i="54"/>
  <c r="G256" i="54"/>
  <c r="G257" i="54"/>
  <c r="G258" i="54"/>
  <c r="G259" i="54"/>
  <c r="G260" i="54"/>
  <c r="G261" i="54"/>
  <c r="G262" i="54"/>
  <c r="G263" i="54"/>
  <c r="G264" i="54"/>
  <c r="G265" i="54"/>
  <c r="G266" i="54"/>
  <c r="G267" i="54"/>
  <c r="G268" i="54"/>
  <c r="G269" i="54"/>
  <c r="G270" i="54"/>
  <c r="G271" i="54"/>
  <c r="G272" i="54"/>
  <c r="G273" i="54"/>
  <c r="G274" i="54"/>
  <c r="G275" i="54"/>
  <c r="G276" i="54"/>
  <c r="G277" i="54"/>
  <c r="G278" i="54"/>
  <c r="G279" i="54"/>
  <c r="G280" i="54"/>
  <c r="G281" i="54"/>
  <c r="G282" i="54"/>
  <c r="G283" i="54"/>
  <c r="G284" i="54"/>
  <c r="G285" i="54"/>
  <c r="G286" i="54"/>
  <c r="G287" i="54"/>
  <c r="G288" i="54"/>
  <c r="G289" i="54"/>
  <c r="G290" i="54"/>
  <c r="G291" i="54"/>
  <c r="G292" i="54"/>
  <c r="G293" i="54"/>
  <c r="G294" i="54"/>
  <c r="G295" i="54"/>
  <c r="G296" i="54"/>
  <c r="G297" i="54"/>
  <c r="G298" i="54"/>
  <c r="G299" i="54"/>
  <c r="G300" i="54"/>
  <c r="G301" i="54"/>
  <c r="G302" i="54"/>
  <c r="G303" i="54"/>
  <c r="G304" i="54"/>
  <c r="G305" i="54"/>
  <c r="G306" i="54"/>
  <c r="G307" i="54"/>
  <c r="G308" i="54"/>
  <c r="G309" i="54"/>
  <c r="G310" i="54"/>
  <c r="G311" i="54"/>
  <c r="G312" i="54"/>
  <c r="G313" i="54"/>
  <c r="G314" i="54"/>
  <c r="G315" i="54"/>
  <c r="G316" i="54"/>
  <c r="G317" i="54"/>
  <c r="G318" i="54"/>
  <c r="G319" i="54"/>
  <c r="G320" i="54"/>
  <c r="G321" i="54"/>
  <c r="G322" i="54"/>
  <c r="G323" i="54"/>
  <c r="G324" i="54"/>
  <c r="G325" i="54"/>
  <c r="G326" i="54"/>
  <c r="G327" i="54"/>
  <c r="G328" i="54"/>
  <c r="G329" i="54"/>
  <c r="G330" i="54"/>
  <c r="G331" i="54"/>
  <c r="G332" i="54"/>
  <c r="G333" i="54"/>
  <c r="G334" i="54"/>
  <c r="G335" i="54"/>
  <c r="G336" i="54"/>
  <c r="G337" i="54"/>
  <c r="G338" i="54"/>
  <c r="G339" i="54"/>
  <c r="G340" i="54"/>
  <c r="G341" i="54"/>
  <c r="G342" i="54"/>
  <c r="G343" i="54"/>
  <c r="G344" i="54"/>
  <c r="G345" i="54"/>
  <c r="G346" i="54"/>
  <c r="G347" i="54"/>
  <c r="G348" i="54"/>
  <c r="G349" i="54"/>
  <c r="G350" i="54"/>
  <c r="G351" i="54"/>
  <c r="G352" i="54"/>
  <c r="G353" i="54"/>
  <c r="G354" i="54"/>
  <c r="G355" i="54"/>
  <c r="G356" i="54"/>
  <c r="G357" i="54"/>
  <c r="G358" i="54"/>
  <c r="G359" i="54"/>
  <c r="G360" i="54"/>
  <c r="G361" i="54"/>
  <c r="G362" i="54"/>
  <c r="G363" i="54"/>
  <c r="G364" i="54"/>
  <c r="G365" i="54"/>
  <c r="G366" i="54"/>
  <c r="G367" i="54"/>
  <c r="G368" i="54"/>
  <c r="G369" i="54"/>
  <c r="G370" i="54"/>
  <c r="G371" i="54"/>
  <c r="G372" i="54"/>
  <c r="G373" i="54"/>
  <c r="G374" i="54"/>
  <c r="G375" i="54"/>
  <c r="G376" i="54"/>
  <c r="G377" i="54"/>
  <c r="G378" i="54"/>
  <c r="G379" i="54"/>
  <c r="G380" i="54"/>
  <c r="G381" i="54"/>
  <c r="G382" i="54"/>
  <c r="G383" i="54"/>
  <c r="G384" i="54"/>
  <c r="G385" i="54"/>
  <c r="G386" i="54"/>
  <c r="G387" i="54"/>
  <c r="G388" i="54"/>
  <c r="G389" i="54"/>
  <c r="G390" i="54"/>
  <c r="G391" i="54"/>
  <c r="G392" i="54"/>
  <c r="G393" i="54"/>
  <c r="G394" i="54"/>
  <c r="G395" i="54"/>
  <c r="G396" i="54"/>
  <c r="G397" i="54"/>
  <c r="G398" i="54"/>
  <c r="G399" i="54"/>
  <c r="G400" i="54"/>
  <c r="G401" i="54"/>
  <c r="G402" i="54"/>
  <c r="G403" i="54"/>
  <c r="G404" i="54"/>
  <c r="G405" i="54"/>
  <c r="G406" i="54"/>
  <c r="G407" i="54"/>
  <c r="G408" i="54"/>
  <c r="G409" i="54"/>
  <c r="G410" i="54"/>
  <c r="G411" i="54"/>
  <c r="G412" i="54"/>
  <c r="G413" i="54"/>
  <c r="G414" i="54"/>
  <c r="G415" i="54"/>
  <c r="G416" i="54"/>
  <c r="G417" i="54"/>
  <c r="G418" i="54"/>
  <c r="G419" i="54"/>
  <c r="G420" i="54"/>
  <c r="G421" i="54"/>
  <c r="G422" i="54"/>
  <c r="G423" i="54"/>
  <c r="G424" i="54"/>
  <c r="G425" i="54"/>
  <c r="G426" i="54"/>
  <c r="G427" i="54"/>
  <c r="G428" i="54"/>
  <c r="G429" i="54"/>
  <c r="G430" i="54"/>
  <c r="G431" i="54"/>
  <c r="G432" i="54"/>
  <c r="G433" i="54"/>
  <c r="G434" i="54"/>
  <c r="G435" i="54"/>
  <c r="G436" i="54"/>
  <c r="G437" i="54"/>
  <c r="G438" i="54"/>
  <c r="G439" i="54"/>
  <c r="G440" i="54"/>
  <c r="G441" i="54"/>
  <c r="G442" i="54"/>
  <c r="G443" i="54"/>
  <c r="G444" i="54"/>
  <c r="G445" i="54"/>
  <c r="G446" i="54"/>
  <c r="G447" i="54"/>
  <c r="G448" i="54"/>
  <c r="G449" i="54"/>
  <c r="G450" i="54"/>
  <c r="G451" i="54"/>
  <c r="G452" i="54"/>
  <c r="G453" i="54"/>
  <c r="G454" i="54"/>
  <c r="G455" i="54"/>
  <c r="G456" i="54"/>
  <c r="G457" i="54"/>
  <c r="G458" i="54"/>
  <c r="G459" i="54"/>
  <c r="G460" i="54"/>
  <c r="G461" i="54"/>
  <c r="G462" i="54"/>
  <c r="G463" i="54"/>
  <c r="G464" i="54"/>
  <c r="G465" i="54"/>
  <c r="G466" i="54"/>
  <c r="G467" i="54"/>
  <c r="G468" i="54"/>
  <c r="G469" i="54"/>
  <c r="G470" i="54"/>
  <c r="G471" i="54"/>
  <c r="G472" i="54"/>
  <c r="G473" i="54"/>
  <c r="G474" i="54"/>
  <c r="G475" i="54"/>
  <c r="G476" i="54"/>
  <c r="G477" i="54"/>
  <c r="G478" i="54"/>
  <c r="G479" i="54"/>
  <c r="G480" i="54"/>
  <c r="G481" i="54"/>
  <c r="G482" i="54"/>
  <c r="G483" i="54"/>
  <c r="G484" i="54"/>
  <c r="G485" i="54"/>
  <c r="G486" i="54"/>
  <c r="G487" i="54"/>
  <c r="G488" i="54"/>
  <c r="G489" i="54"/>
  <c r="G490" i="54"/>
  <c r="G491" i="54"/>
  <c r="G492" i="54"/>
  <c r="G493" i="54"/>
  <c r="G494" i="54"/>
  <c r="G495" i="54"/>
  <c r="G496" i="54"/>
  <c r="G497" i="54"/>
  <c r="G498" i="54"/>
  <c r="G499" i="54"/>
  <c r="G500" i="54"/>
  <c r="G501" i="54"/>
  <c r="G502" i="54"/>
  <c r="G503" i="54"/>
  <c r="G504" i="54"/>
  <c r="G505" i="54"/>
  <c r="G506" i="54"/>
  <c r="G507" i="54"/>
  <c r="G508" i="54"/>
  <c r="G509" i="54"/>
  <c r="G510" i="54"/>
  <c r="G511" i="54"/>
  <c r="G512" i="54"/>
  <c r="G513" i="54"/>
  <c r="G514" i="54"/>
  <c r="G515" i="54"/>
  <c r="G516" i="54"/>
  <c r="G517" i="54"/>
  <c r="G518" i="54"/>
  <c r="G519" i="54"/>
  <c r="G520" i="54"/>
  <c r="G521" i="54"/>
  <c r="G522" i="54"/>
  <c r="G523" i="54"/>
  <c r="G524" i="54"/>
  <c r="G525" i="54"/>
  <c r="G526" i="54"/>
  <c r="G527" i="54"/>
  <c r="G528" i="54"/>
  <c r="G529" i="54"/>
  <c r="G530" i="54"/>
  <c r="G531" i="54"/>
  <c r="G532" i="54"/>
  <c r="G533" i="54"/>
  <c r="G534" i="54"/>
  <c r="G535" i="54"/>
  <c r="G536" i="54"/>
  <c r="G537" i="54"/>
  <c r="G538" i="54"/>
  <c r="G539" i="54"/>
  <c r="G540" i="54"/>
  <c r="G541" i="54"/>
  <c r="G542" i="54"/>
  <c r="G543" i="54"/>
  <c r="G544" i="54"/>
  <c r="G545" i="54"/>
  <c r="G546" i="54"/>
  <c r="G547" i="54"/>
  <c r="G548" i="54"/>
  <c r="G549" i="54"/>
  <c r="G550" i="54"/>
  <c r="G551" i="54"/>
  <c r="G552" i="54"/>
  <c r="G553" i="54"/>
  <c r="G554" i="54"/>
  <c r="G555" i="54"/>
  <c r="G556" i="54"/>
  <c r="G557" i="54"/>
  <c r="G558" i="54"/>
  <c r="G559" i="54"/>
  <c r="G560" i="54"/>
  <c r="G561" i="54"/>
  <c r="G562" i="54"/>
  <c r="G563" i="54"/>
  <c r="G564" i="54"/>
  <c r="G565" i="54"/>
  <c r="G566" i="54"/>
  <c r="G567" i="54"/>
  <c r="G568" i="54"/>
  <c r="G569" i="54"/>
  <c r="G570" i="54"/>
  <c r="G571" i="54"/>
  <c r="G572" i="54"/>
  <c r="G573" i="54"/>
  <c r="G574" i="54"/>
  <c r="G575" i="54"/>
  <c r="G576" i="54"/>
  <c r="G577" i="54"/>
  <c r="G578" i="54"/>
  <c r="G579" i="54"/>
  <c r="G580" i="54"/>
  <c r="G581" i="54"/>
  <c r="G582" i="54"/>
  <c r="G583" i="54"/>
  <c r="G584" i="54"/>
  <c r="G585" i="54"/>
  <c r="G586" i="54"/>
  <c r="G587" i="54"/>
  <c r="G588" i="54"/>
  <c r="G589" i="54"/>
  <c r="G590" i="54"/>
  <c r="G591" i="54"/>
  <c r="G592" i="54"/>
  <c r="G593" i="54"/>
  <c r="G594" i="54"/>
  <c r="G595" i="54"/>
  <c r="G596" i="54"/>
  <c r="G597" i="54"/>
  <c r="G598" i="54"/>
  <c r="G599" i="54"/>
  <c r="G600" i="54"/>
  <c r="G601" i="54"/>
  <c r="G602" i="54"/>
  <c r="G603" i="54"/>
  <c r="G604" i="54"/>
  <c r="G605" i="54"/>
  <c r="G606" i="54"/>
  <c r="G607" i="54"/>
  <c r="G608" i="54"/>
  <c r="G609" i="54"/>
  <c r="G610" i="54"/>
  <c r="G611" i="54"/>
  <c r="G612" i="54"/>
  <c r="G613" i="54"/>
  <c r="G614" i="54"/>
  <c r="G615" i="54"/>
  <c r="G616" i="54"/>
  <c r="G617" i="54"/>
  <c r="G618" i="54"/>
  <c r="G619" i="54"/>
  <c r="G620" i="54"/>
  <c r="G621" i="54"/>
  <c r="G622" i="54"/>
  <c r="G623" i="54"/>
  <c r="G624" i="54"/>
  <c r="G625" i="54"/>
  <c r="G626" i="54"/>
  <c r="G627" i="54"/>
  <c r="G628" i="54"/>
  <c r="G629" i="54"/>
  <c r="G630" i="54"/>
  <c r="G631" i="54"/>
  <c r="G632" i="54"/>
  <c r="G633" i="54"/>
  <c r="G634" i="54"/>
  <c r="G635" i="54"/>
  <c r="G636" i="54"/>
  <c r="G637" i="54"/>
  <c r="G638" i="54"/>
  <c r="G639" i="54"/>
  <c r="G640" i="54"/>
  <c r="G641" i="54"/>
  <c r="G642" i="54"/>
  <c r="G643" i="54"/>
  <c r="G644" i="54"/>
  <c r="G645" i="54"/>
  <c r="G646" i="54"/>
  <c r="G647" i="54"/>
  <c r="G648" i="54"/>
  <c r="G649" i="54"/>
  <c r="G650" i="54"/>
  <c r="G651" i="54"/>
  <c r="G652" i="54"/>
  <c r="G653" i="54"/>
  <c r="G654" i="54"/>
  <c r="G655" i="54"/>
  <c r="G656" i="54"/>
  <c r="G657" i="54"/>
  <c r="G4" i="54"/>
  <c r="F676" i="12" l="1"/>
  <c r="N9" i="54" l="1"/>
  <c r="N19" i="54"/>
  <c r="N20" i="54"/>
  <c r="N30" i="54"/>
  <c r="N33" i="54"/>
  <c r="N39" i="54"/>
  <c r="N46" i="54"/>
  <c r="N48" i="54"/>
  <c r="N49" i="54"/>
  <c r="N53" i="54"/>
  <c r="N58" i="54"/>
  <c r="N59" i="54"/>
  <c r="N60" i="54"/>
  <c r="N66" i="54"/>
  <c r="N68" i="54"/>
  <c r="N69" i="54"/>
  <c r="N103" i="54"/>
  <c r="N104" i="54"/>
  <c r="N106" i="54"/>
  <c r="N109" i="54"/>
  <c r="N115" i="54"/>
  <c r="N122" i="54"/>
  <c r="N124" i="54"/>
  <c r="N125" i="54"/>
  <c r="N130" i="54"/>
  <c r="N132" i="54"/>
  <c r="N144" i="54"/>
  <c r="N148" i="54"/>
  <c r="N162" i="54"/>
  <c r="N170" i="54"/>
  <c r="N172" i="54"/>
  <c r="N173" i="54"/>
  <c r="N177" i="54"/>
  <c r="N185" i="54"/>
  <c r="N186" i="54"/>
  <c r="N190" i="54"/>
  <c r="N195" i="54"/>
  <c r="N196" i="54"/>
  <c r="N205" i="54"/>
  <c r="N206" i="54"/>
  <c r="N212" i="54"/>
  <c r="N227" i="54"/>
  <c r="N233" i="54"/>
  <c r="N235" i="54"/>
  <c r="N238" i="54"/>
  <c r="N239" i="54"/>
  <c r="N240" i="54"/>
  <c r="N241" i="54"/>
  <c r="N242" i="54"/>
  <c r="N243" i="54"/>
  <c r="N262" i="54"/>
  <c r="N268" i="54"/>
  <c r="N269" i="54"/>
  <c r="N274" i="54"/>
  <c r="N277" i="54"/>
  <c r="N281" i="54"/>
  <c r="N290" i="54"/>
  <c r="N293" i="54"/>
  <c r="N297" i="54"/>
  <c r="N303" i="54"/>
  <c r="N310" i="54"/>
  <c r="N322" i="54"/>
  <c r="N323" i="54"/>
  <c r="N327" i="54"/>
  <c r="N328" i="54"/>
  <c r="N332" i="54"/>
  <c r="N334" i="54"/>
  <c r="N335" i="54"/>
  <c r="N336" i="54"/>
  <c r="N340" i="54"/>
  <c r="N344" i="54"/>
  <c r="N349" i="54"/>
  <c r="N353" i="54"/>
  <c r="N361" i="54"/>
  <c r="N363" i="54"/>
  <c r="N368" i="54"/>
  <c r="N374" i="54"/>
  <c r="N375" i="54"/>
  <c r="N392" i="54"/>
  <c r="N395" i="54"/>
  <c r="N396" i="54"/>
  <c r="N397" i="54"/>
  <c r="N414" i="54"/>
  <c r="N415" i="54"/>
  <c r="N417" i="54"/>
  <c r="N419" i="54"/>
  <c r="N425" i="54"/>
  <c r="N429" i="54"/>
  <c r="N430" i="54"/>
  <c r="N436" i="54"/>
  <c r="N441" i="54"/>
  <c r="N448" i="54"/>
  <c r="N451" i="54"/>
  <c r="N453" i="54"/>
  <c r="N457" i="54"/>
  <c r="N465" i="54"/>
  <c r="N471" i="54"/>
  <c r="N474" i="54"/>
  <c r="N477" i="54"/>
  <c r="N482" i="54"/>
  <c r="N491" i="54"/>
  <c r="N492" i="54"/>
  <c r="N494" i="54"/>
  <c r="N496" i="54"/>
  <c r="N499" i="54"/>
  <c r="N504" i="54"/>
  <c r="N505" i="54"/>
  <c r="N507" i="54"/>
  <c r="N509" i="54"/>
  <c r="N511" i="54"/>
  <c r="N515" i="54"/>
  <c r="N517" i="54"/>
  <c r="N518" i="54"/>
  <c r="N520" i="54"/>
  <c r="N521" i="54"/>
  <c r="N526" i="54"/>
  <c r="N529" i="54"/>
  <c r="N535" i="54"/>
  <c r="N537" i="54"/>
  <c r="N543" i="54"/>
  <c r="N545" i="54"/>
  <c r="N546" i="54"/>
  <c r="N551" i="54"/>
  <c r="N554" i="54"/>
  <c r="N558" i="54"/>
  <c r="N568" i="54"/>
  <c r="N569" i="54"/>
  <c r="N574" i="54"/>
  <c r="N575" i="54"/>
  <c r="N576" i="54"/>
  <c r="N577" i="54"/>
  <c r="N582" i="54"/>
  <c r="N585" i="54"/>
  <c r="N588" i="54"/>
  <c r="N589" i="54"/>
  <c r="N593" i="54"/>
  <c r="N599" i="54"/>
  <c r="N607" i="54"/>
  <c r="N612" i="54"/>
  <c r="N613" i="54"/>
  <c r="N614" i="54"/>
  <c r="N618" i="54"/>
  <c r="N620" i="54"/>
  <c r="N622" i="54"/>
  <c r="N624" i="54"/>
  <c r="N629" i="54"/>
  <c r="N631" i="54"/>
  <c r="N635" i="54"/>
  <c r="N637" i="54"/>
  <c r="N638" i="54"/>
  <c r="N639" i="54"/>
  <c r="N646" i="54"/>
  <c r="N649" i="54"/>
  <c r="N655" i="54"/>
  <c r="N4" i="54"/>
  <c r="H653" i="54" l="1"/>
  <c r="G662" i="54"/>
  <c r="B8" i="11"/>
  <c r="H657" i="54" l="1"/>
  <c r="H656" i="54"/>
  <c r="H655" i="54"/>
  <c r="H654" i="54"/>
  <c r="H652" i="54"/>
  <c r="H651" i="54"/>
  <c r="H650" i="54"/>
  <c r="H649" i="54"/>
  <c r="H648" i="54"/>
  <c r="H647" i="54"/>
  <c r="H646" i="54"/>
  <c r="H645" i="54"/>
  <c r="H644" i="54"/>
  <c r="H643" i="54"/>
  <c r="H642" i="54"/>
  <c r="H641" i="54"/>
  <c r="H640" i="54"/>
  <c r="H639" i="54"/>
  <c r="H638" i="54"/>
  <c r="H637" i="54"/>
  <c r="H636" i="54"/>
  <c r="H635" i="54"/>
  <c r="H634" i="54"/>
  <c r="H633" i="54"/>
  <c r="H632" i="54"/>
  <c r="H631" i="54"/>
  <c r="H630" i="54"/>
  <c r="H629" i="54"/>
  <c r="H628" i="54"/>
  <c r="H627" i="54"/>
  <c r="H626" i="54"/>
  <c r="H625" i="54"/>
  <c r="H624" i="54"/>
  <c r="H623" i="54"/>
  <c r="H622" i="54"/>
  <c r="H621" i="54"/>
  <c r="H620" i="54"/>
  <c r="H619" i="54"/>
  <c r="H618" i="54"/>
  <c r="H617" i="54"/>
  <c r="H616" i="54"/>
  <c r="H615" i="54"/>
  <c r="H614" i="54"/>
  <c r="H613" i="54"/>
  <c r="H612" i="54"/>
  <c r="H611" i="54"/>
  <c r="H610" i="54"/>
  <c r="H609" i="54"/>
  <c r="H608" i="54"/>
  <c r="H607" i="54"/>
  <c r="H606" i="54"/>
  <c r="H605" i="54"/>
  <c r="H604" i="54"/>
  <c r="H603" i="54"/>
  <c r="H602" i="54"/>
  <c r="H601" i="54"/>
  <c r="H600" i="54"/>
  <c r="H599" i="54"/>
  <c r="H598" i="54"/>
  <c r="H597" i="54"/>
  <c r="H596" i="54"/>
  <c r="H595" i="54"/>
  <c r="H594" i="54"/>
  <c r="H593" i="54"/>
  <c r="H592" i="54"/>
  <c r="H591" i="54"/>
  <c r="H590" i="54"/>
  <c r="H589" i="54"/>
  <c r="H588" i="54"/>
  <c r="H587" i="54"/>
  <c r="H586" i="54"/>
  <c r="H585" i="54"/>
  <c r="H584" i="54"/>
  <c r="H583" i="54"/>
  <c r="H582" i="54"/>
  <c r="H581" i="54"/>
  <c r="H580" i="54"/>
  <c r="H579" i="54"/>
  <c r="H578" i="54"/>
  <c r="H577" i="54"/>
  <c r="H576" i="54"/>
  <c r="H575" i="54"/>
  <c r="H574" i="54"/>
  <c r="H573" i="54"/>
  <c r="H572" i="54"/>
  <c r="H571" i="54"/>
  <c r="H570" i="54"/>
  <c r="H569" i="54"/>
  <c r="H568" i="54"/>
  <c r="H567" i="54"/>
  <c r="H566" i="54"/>
  <c r="H565" i="54"/>
  <c r="H564" i="54"/>
  <c r="H563" i="54"/>
  <c r="H562" i="54"/>
  <c r="H561" i="54"/>
  <c r="H560" i="54"/>
  <c r="H559" i="54"/>
  <c r="H558" i="54"/>
  <c r="H557" i="54"/>
  <c r="H556" i="54"/>
  <c r="H555" i="54"/>
  <c r="H554" i="54"/>
  <c r="H553" i="54"/>
  <c r="H552" i="54"/>
  <c r="H551" i="54"/>
  <c r="H550" i="54"/>
  <c r="H549" i="54"/>
  <c r="H548" i="54"/>
  <c r="H547" i="54"/>
  <c r="H546" i="54"/>
  <c r="H545" i="54"/>
  <c r="H544" i="54"/>
  <c r="H543" i="54"/>
  <c r="H542" i="54"/>
  <c r="H541" i="54"/>
  <c r="H540" i="54"/>
  <c r="H539" i="54"/>
  <c r="H538" i="54"/>
  <c r="H537" i="54"/>
  <c r="H536" i="54"/>
  <c r="H535" i="54"/>
  <c r="H534" i="54"/>
  <c r="H533" i="54"/>
  <c r="H532" i="54"/>
  <c r="H531" i="54"/>
  <c r="H530" i="54"/>
  <c r="H529" i="54"/>
  <c r="H528" i="54"/>
  <c r="H527" i="54"/>
  <c r="H526" i="54"/>
  <c r="H525" i="54"/>
  <c r="H524" i="54"/>
  <c r="H523" i="54"/>
  <c r="H522" i="54"/>
  <c r="H521" i="54"/>
  <c r="H520" i="54"/>
  <c r="H519" i="54"/>
  <c r="H518" i="54"/>
  <c r="H517" i="54"/>
  <c r="H516" i="54"/>
  <c r="H515" i="54"/>
  <c r="H514" i="54"/>
  <c r="H513" i="54"/>
  <c r="H512" i="54"/>
  <c r="H511" i="54"/>
  <c r="H510" i="54"/>
  <c r="H509" i="54"/>
  <c r="H508" i="54"/>
  <c r="H507" i="54"/>
  <c r="H506" i="54"/>
  <c r="H505" i="54"/>
  <c r="H504" i="54"/>
  <c r="H503" i="54"/>
  <c r="H502" i="54"/>
  <c r="H501" i="54"/>
  <c r="H500" i="54"/>
  <c r="H499" i="54"/>
  <c r="H498" i="54"/>
  <c r="H497" i="54"/>
  <c r="H496" i="54"/>
  <c r="H495" i="54"/>
  <c r="H494" i="54"/>
  <c r="H493" i="54"/>
  <c r="H492" i="54"/>
  <c r="H491" i="54"/>
  <c r="H490" i="54"/>
  <c r="H489" i="54"/>
  <c r="H488" i="54"/>
  <c r="H487" i="54"/>
  <c r="H486" i="54"/>
  <c r="H485" i="54"/>
  <c r="H484" i="54"/>
  <c r="H483" i="54"/>
  <c r="H482" i="54"/>
  <c r="H481" i="54"/>
  <c r="H480" i="54"/>
  <c r="H479" i="54"/>
  <c r="H478" i="54"/>
  <c r="H477" i="54"/>
  <c r="H476" i="54"/>
  <c r="H475" i="54"/>
  <c r="H474" i="54"/>
  <c r="H473" i="54"/>
  <c r="H472" i="54"/>
  <c r="H471" i="54"/>
  <c r="H470" i="54"/>
  <c r="H469" i="54"/>
  <c r="H468" i="54"/>
  <c r="H467" i="54"/>
  <c r="H466" i="54"/>
  <c r="H465" i="54"/>
  <c r="H464" i="54"/>
  <c r="H463" i="54"/>
  <c r="H462" i="54"/>
  <c r="H461" i="54"/>
  <c r="H460" i="54"/>
  <c r="H459" i="54"/>
  <c r="H458" i="54"/>
  <c r="H457" i="54"/>
  <c r="H456" i="54"/>
  <c r="H455" i="54"/>
  <c r="H454" i="54"/>
  <c r="H453" i="54"/>
  <c r="H452" i="54"/>
  <c r="H451" i="54"/>
  <c r="H450" i="54"/>
  <c r="H449" i="54"/>
  <c r="H448" i="54"/>
  <c r="H447" i="54"/>
  <c r="H446" i="54"/>
  <c r="H445" i="54"/>
  <c r="H444" i="54"/>
  <c r="H443" i="54"/>
  <c r="H442" i="54"/>
  <c r="H441" i="54"/>
  <c r="H440" i="54"/>
  <c r="H439" i="54"/>
  <c r="H438" i="54"/>
  <c r="H437" i="54"/>
  <c r="H436" i="54"/>
  <c r="H435" i="54"/>
  <c r="H434" i="54"/>
  <c r="H433" i="54"/>
  <c r="H432" i="54"/>
  <c r="H431" i="54"/>
  <c r="H430" i="54"/>
  <c r="H429" i="54"/>
  <c r="H428" i="54"/>
  <c r="H427" i="54"/>
  <c r="H426" i="54"/>
  <c r="H425" i="54"/>
  <c r="H424" i="54"/>
  <c r="H423" i="54"/>
  <c r="H422" i="54"/>
  <c r="H421" i="54"/>
  <c r="H420" i="54"/>
  <c r="H419" i="54"/>
  <c r="H418" i="54"/>
  <c r="H417" i="54"/>
  <c r="H416" i="54"/>
  <c r="H415" i="54"/>
  <c r="H414" i="54"/>
  <c r="H413" i="54"/>
  <c r="H412" i="54"/>
  <c r="H411" i="54"/>
  <c r="H410" i="54"/>
  <c r="H409" i="54"/>
  <c r="H408" i="54"/>
  <c r="H407" i="54"/>
  <c r="H406" i="54"/>
  <c r="H405" i="54"/>
  <c r="H404" i="54"/>
  <c r="H403" i="54"/>
  <c r="H402" i="54"/>
  <c r="H401" i="54"/>
  <c r="H400" i="54"/>
  <c r="H399" i="54"/>
  <c r="H398" i="54"/>
  <c r="H397" i="54"/>
  <c r="H396" i="54"/>
  <c r="H395" i="54"/>
  <c r="H394" i="54"/>
  <c r="H393" i="54"/>
  <c r="H392" i="54"/>
  <c r="H391" i="54"/>
  <c r="H390" i="54"/>
  <c r="H389" i="54"/>
  <c r="H388" i="54"/>
  <c r="H387" i="54"/>
  <c r="H386" i="54"/>
  <c r="H385" i="54"/>
  <c r="H384" i="54"/>
  <c r="H383" i="54"/>
  <c r="H382" i="54"/>
  <c r="H381" i="54"/>
  <c r="H380" i="54"/>
  <c r="H379" i="54"/>
  <c r="H378" i="54"/>
  <c r="H377" i="54"/>
  <c r="H376" i="54"/>
  <c r="H375" i="54"/>
  <c r="H374" i="54"/>
  <c r="H373" i="54"/>
  <c r="H372" i="54"/>
  <c r="H371" i="54"/>
  <c r="H370" i="54"/>
  <c r="H369" i="54"/>
  <c r="H368" i="54"/>
  <c r="H367" i="54"/>
  <c r="H366" i="54"/>
  <c r="H365" i="54"/>
  <c r="H364" i="54"/>
  <c r="H363" i="54"/>
  <c r="H362" i="54"/>
  <c r="H361" i="54"/>
  <c r="H360" i="54"/>
  <c r="H359" i="54"/>
  <c r="H358" i="54"/>
  <c r="H357" i="54"/>
  <c r="H356" i="54"/>
  <c r="H355" i="54"/>
  <c r="H354" i="54"/>
  <c r="H353" i="54"/>
  <c r="H352" i="54"/>
  <c r="H351" i="54"/>
  <c r="H350" i="54"/>
  <c r="H349" i="54"/>
  <c r="H348" i="54"/>
  <c r="H347" i="54"/>
  <c r="H346" i="54"/>
  <c r="H345" i="54"/>
  <c r="H344" i="54"/>
  <c r="H343" i="54"/>
  <c r="H342" i="54"/>
  <c r="H341" i="54"/>
  <c r="H340" i="54"/>
  <c r="H339" i="54"/>
  <c r="H338" i="54"/>
  <c r="H337" i="54"/>
  <c r="H336" i="54"/>
  <c r="H335" i="54"/>
  <c r="H334" i="54"/>
  <c r="H333" i="54"/>
  <c r="H332" i="54"/>
  <c r="H331" i="54"/>
  <c r="H330" i="54"/>
  <c r="H329" i="54"/>
  <c r="H328" i="54"/>
  <c r="H327" i="54"/>
  <c r="H326" i="54"/>
  <c r="H325" i="54"/>
  <c r="H324" i="54"/>
  <c r="H323" i="54"/>
  <c r="H322" i="54"/>
  <c r="H321" i="54"/>
  <c r="H320" i="54"/>
  <c r="H319" i="54"/>
  <c r="H318" i="54"/>
  <c r="H317" i="54"/>
  <c r="H316" i="54"/>
  <c r="H315" i="54"/>
  <c r="H314" i="54"/>
  <c r="H313" i="54"/>
  <c r="H312" i="54"/>
  <c r="H311" i="54"/>
  <c r="H310" i="54"/>
  <c r="H309" i="54"/>
  <c r="H308" i="54"/>
  <c r="H307" i="54"/>
  <c r="H306" i="54"/>
  <c r="H305" i="54"/>
  <c r="H304" i="54"/>
  <c r="H303" i="54"/>
  <c r="H302" i="54"/>
  <c r="H301" i="54"/>
  <c r="H300" i="54"/>
  <c r="H299" i="54"/>
  <c r="H298" i="54"/>
  <c r="H297" i="54"/>
  <c r="H296" i="54"/>
  <c r="H295" i="54"/>
  <c r="H294" i="54"/>
  <c r="H293" i="54"/>
  <c r="H292" i="54"/>
  <c r="H291" i="54"/>
  <c r="H290" i="54"/>
  <c r="H289" i="54"/>
  <c r="H288" i="54"/>
  <c r="H287" i="54"/>
  <c r="H286" i="54"/>
  <c r="H285" i="54"/>
  <c r="H284" i="54"/>
  <c r="H283" i="54"/>
  <c r="H282" i="54"/>
  <c r="H281" i="54"/>
  <c r="H280" i="54"/>
  <c r="H279" i="54"/>
  <c r="H278" i="54"/>
  <c r="H277" i="54"/>
  <c r="H276" i="54"/>
  <c r="H275" i="54"/>
  <c r="H274" i="54"/>
  <c r="H273" i="54"/>
  <c r="H272" i="54"/>
  <c r="H271" i="54"/>
  <c r="H270" i="54"/>
  <c r="H269" i="54"/>
  <c r="H268" i="54"/>
  <c r="H267" i="54"/>
  <c r="H266" i="54"/>
  <c r="H265" i="54"/>
  <c r="H264" i="54"/>
  <c r="H263" i="54"/>
  <c r="H262" i="54"/>
  <c r="H261" i="54"/>
  <c r="H260" i="54"/>
  <c r="H259" i="54"/>
  <c r="H258" i="54"/>
  <c r="H257" i="54"/>
  <c r="H256" i="54"/>
  <c r="H255" i="54"/>
  <c r="H254" i="54"/>
  <c r="H253" i="54"/>
  <c r="H252" i="54"/>
  <c r="H251" i="54"/>
  <c r="H250" i="54"/>
  <c r="H249" i="54"/>
  <c r="H248" i="54"/>
  <c r="H247" i="54"/>
  <c r="H246" i="54"/>
  <c r="H245" i="54"/>
  <c r="H244" i="54"/>
  <c r="H243" i="54"/>
  <c r="H242" i="54"/>
  <c r="H241" i="54"/>
  <c r="H240" i="54"/>
  <c r="H239" i="54"/>
  <c r="H238" i="54"/>
  <c r="H237" i="54"/>
  <c r="H236" i="54"/>
  <c r="H235" i="54"/>
  <c r="H234" i="54"/>
  <c r="H233" i="54"/>
  <c r="H232" i="54"/>
  <c r="H231" i="54"/>
  <c r="H230" i="54"/>
  <c r="H229" i="54"/>
  <c r="H228" i="54"/>
  <c r="H227" i="54"/>
  <c r="H226" i="54"/>
  <c r="H225" i="54"/>
  <c r="H224" i="54"/>
  <c r="H223" i="54"/>
  <c r="H222" i="54"/>
  <c r="H221" i="54"/>
  <c r="H220" i="54"/>
  <c r="H219" i="54"/>
  <c r="H218" i="54"/>
  <c r="H217" i="54"/>
  <c r="H216" i="54"/>
  <c r="H215" i="54"/>
  <c r="H214" i="54"/>
  <c r="H213" i="54"/>
  <c r="H212" i="54"/>
  <c r="H211" i="54"/>
  <c r="H210" i="54"/>
  <c r="H209" i="54"/>
  <c r="H208" i="54"/>
  <c r="H207" i="54"/>
  <c r="H206" i="54"/>
  <c r="H205" i="54"/>
  <c r="H204" i="54"/>
  <c r="H203" i="54"/>
  <c r="H202" i="54"/>
  <c r="H201" i="54"/>
  <c r="H200" i="54"/>
  <c r="H199" i="54"/>
  <c r="H198" i="54"/>
  <c r="H197" i="54"/>
  <c r="H196" i="54"/>
  <c r="H195" i="54"/>
  <c r="H194" i="54"/>
  <c r="H193" i="54"/>
  <c r="H192" i="54"/>
  <c r="H191" i="54"/>
  <c r="H190" i="54"/>
  <c r="H189" i="54"/>
  <c r="H188" i="54"/>
  <c r="H187" i="54"/>
  <c r="H186" i="54"/>
  <c r="H185" i="54"/>
  <c r="H184" i="54"/>
  <c r="H183" i="54"/>
  <c r="H182" i="54"/>
  <c r="H181" i="54"/>
  <c r="H180" i="54"/>
  <c r="H179" i="54"/>
  <c r="H178" i="54"/>
  <c r="H177" i="54"/>
  <c r="H176" i="54"/>
  <c r="H175" i="54"/>
  <c r="H174" i="54"/>
  <c r="H173" i="54"/>
  <c r="H172" i="54"/>
  <c r="H171" i="54"/>
  <c r="H170" i="54"/>
  <c r="H169" i="54"/>
  <c r="H168" i="54"/>
  <c r="H167" i="54"/>
  <c r="H166" i="54"/>
  <c r="H165" i="54"/>
  <c r="H164" i="54"/>
  <c r="H163" i="54"/>
  <c r="H162" i="54"/>
  <c r="H161" i="54"/>
  <c r="H160" i="54"/>
  <c r="H159" i="54"/>
  <c r="H158" i="54"/>
  <c r="H157" i="54"/>
  <c r="H156" i="54"/>
  <c r="H155" i="54"/>
  <c r="H154" i="54"/>
  <c r="H153" i="54"/>
  <c r="H152" i="54"/>
  <c r="H151" i="54"/>
  <c r="H150" i="54"/>
  <c r="H149" i="54"/>
  <c r="H148" i="54"/>
  <c r="H147" i="54"/>
  <c r="H146" i="54"/>
  <c r="H145" i="54"/>
  <c r="H144" i="54"/>
  <c r="H143" i="54"/>
  <c r="H142" i="54"/>
  <c r="H141" i="54"/>
  <c r="H140" i="54"/>
  <c r="H139" i="54"/>
  <c r="H138" i="54"/>
  <c r="H137" i="54"/>
  <c r="H136" i="54"/>
  <c r="H135" i="54"/>
  <c r="H134" i="54"/>
  <c r="H133" i="54"/>
  <c r="H132" i="54"/>
  <c r="H131" i="54"/>
  <c r="H130" i="54"/>
  <c r="H129" i="54"/>
  <c r="H128" i="54"/>
  <c r="H127" i="54"/>
  <c r="H126" i="54"/>
  <c r="H125" i="54"/>
  <c r="H124" i="54"/>
  <c r="H123" i="54"/>
  <c r="H122" i="54"/>
  <c r="H121" i="54"/>
  <c r="H120" i="54"/>
  <c r="H119" i="54"/>
  <c r="H118" i="54"/>
  <c r="H117" i="54"/>
  <c r="H116" i="54"/>
  <c r="H115" i="54"/>
  <c r="H114" i="54"/>
  <c r="H113" i="54"/>
  <c r="H112" i="54"/>
  <c r="H111" i="54"/>
  <c r="H110" i="54"/>
  <c r="H109" i="54"/>
  <c r="H108" i="54"/>
  <c r="H107" i="54"/>
  <c r="H106" i="54"/>
  <c r="H105" i="54"/>
  <c r="H104" i="54"/>
  <c r="H103" i="54"/>
  <c r="H102" i="54"/>
  <c r="H101" i="54"/>
  <c r="H100" i="54"/>
  <c r="H99" i="54"/>
  <c r="H98" i="54"/>
  <c r="H97" i="54"/>
  <c r="H96" i="54"/>
  <c r="H95" i="54"/>
  <c r="H94" i="54"/>
  <c r="H93" i="54"/>
  <c r="H92" i="54"/>
  <c r="H91" i="54"/>
  <c r="H90" i="54"/>
  <c r="H89" i="54"/>
  <c r="H88" i="54"/>
  <c r="H87" i="54"/>
  <c r="H86" i="54"/>
  <c r="H85" i="54"/>
  <c r="H84" i="54"/>
  <c r="H83" i="54"/>
  <c r="H82" i="54"/>
  <c r="H81" i="54"/>
  <c r="H80" i="54"/>
  <c r="H79" i="54"/>
  <c r="H78" i="54"/>
  <c r="H77" i="54"/>
  <c r="H76" i="54"/>
  <c r="H75" i="54"/>
  <c r="H74" i="54"/>
  <c r="H73" i="54"/>
  <c r="H72" i="54"/>
  <c r="H71" i="54"/>
  <c r="H70" i="54"/>
  <c r="H69" i="54"/>
  <c r="H68" i="54"/>
  <c r="H67" i="54"/>
  <c r="H66" i="54"/>
  <c r="H65" i="54"/>
  <c r="H64" i="54"/>
  <c r="H63" i="54"/>
  <c r="H62" i="54"/>
  <c r="H61" i="54"/>
  <c r="H60" i="54"/>
  <c r="H59" i="54"/>
  <c r="H58" i="54"/>
  <c r="H57" i="54"/>
  <c r="H56" i="54"/>
  <c r="H55" i="54"/>
  <c r="H54" i="54"/>
  <c r="H53" i="54"/>
  <c r="H52" i="54"/>
  <c r="H51" i="54"/>
  <c r="H50" i="54"/>
  <c r="H49" i="54"/>
  <c r="H48" i="54"/>
  <c r="H47" i="54"/>
  <c r="H46" i="54"/>
  <c r="H45" i="54"/>
  <c r="H44" i="54"/>
  <c r="H43" i="54"/>
  <c r="H42" i="54"/>
  <c r="H41" i="54"/>
  <c r="H40" i="54"/>
  <c r="H39" i="54"/>
  <c r="H38" i="54"/>
  <c r="H37" i="54"/>
  <c r="H36" i="54"/>
  <c r="H35" i="54"/>
  <c r="H34" i="54"/>
  <c r="H33" i="54"/>
  <c r="H32" i="54"/>
  <c r="H31" i="54"/>
  <c r="H30" i="54"/>
  <c r="H29" i="54"/>
  <c r="H28" i="54"/>
  <c r="H27" i="54"/>
  <c r="H26" i="54"/>
  <c r="H25" i="54"/>
  <c r="H24" i="54"/>
  <c r="H23" i="54"/>
  <c r="H22" i="54"/>
  <c r="H21" i="54"/>
  <c r="H20" i="54"/>
  <c r="H19" i="54"/>
  <c r="H18" i="54"/>
  <c r="H17" i="54"/>
  <c r="H16" i="54"/>
  <c r="H15" i="54"/>
  <c r="H14" i="54"/>
  <c r="H13" i="54"/>
  <c r="H12" i="54"/>
  <c r="H11" i="54"/>
  <c r="H10" i="54"/>
  <c r="H9" i="54"/>
  <c r="H8" i="54"/>
  <c r="H7" i="54"/>
  <c r="H6" i="54"/>
  <c r="H5" i="54"/>
  <c r="H4" i="54"/>
  <c r="M659" i="54"/>
  <c r="J659" i="54" l="1"/>
  <c r="G659" i="54"/>
  <c r="H659" i="54"/>
  <c r="E677" i="15"/>
  <c r="B5" i="11"/>
  <c r="H4" i="13" l="1"/>
  <c r="F5" i="54" s="1"/>
  <c r="H5" i="13"/>
  <c r="H6" i="13"/>
  <c r="F7" i="54" s="1"/>
  <c r="H7" i="13"/>
  <c r="F8" i="54" s="1"/>
  <c r="H8" i="13"/>
  <c r="F9" i="54" s="1"/>
  <c r="H9" i="13"/>
  <c r="H10" i="13"/>
  <c r="F11" i="54" s="1"/>
  <c r="H11" i="13"/>
  <c r="F12" i="54" s="1"/>
  <c r="H12" i="13"/>
  <c r="F13" i="54" s="1"/>
  <c r="H13" i="13"/>
  <c r="H14" i="13"/>
  <c r="F15" i="54" s="1"/>
  <c r="H15" i="13"/>
  <c r="F16" i="54" s="1"/>
  <c r="H16" i="13"/>
  <c r="F17" i="54" s="1"/>
  <c r="H17" i="13"/>
  <c r="H18" i="13"/>
  <c r="F19" i="54" s="1"/>
  <c r="H19" i="13"/>
  <c r="F20" i="54" s="1"/>
  <c r="H20" i="13"/>
  <c r="F21" i="54" s="1"/>
  <c r="H21" i="13"/>
  <c r="H22" i="13"/>
  <c r="F23" i="54" s="1"/>
  <c r="H23" i="13"/>
  <c r="F24" i="54" s="1"/>
  <c r="H24" i="13"/>
  <c r="F25" i="54" s="1"/>
  <c r="H25" i="13"/>
  <c r="H26" i="13"/>
  <c r="F27" i="54" s="1"/>
  <c r="H27" i="13"/>
  <c r="F28" i="54" s="1"/>
  <c r="H28" i="13"/>
  <c r="F29" i="54" s="1"/>
  <c r="H29" i="13"/>
  <c r="H30" i="13"/>
  <c r="F31" i="54" s="1"/>
  <c r="H31" i="13"/>
  <c r="F32" i="54" s="1"/>
  <c r="H32" i="13"/>
  <c r="F33" i="54" s="1"/>
  <c r="H33" i="13"/>
  <c r="H34" i="13"/>
  <c r="F35" i="54" s="1"/>
  <c r="H35" i="13"/>
  <c r="F36" i="54" s="1"/>
  <c r="H36" i="13"/>
  <c r="F37" i="54" s="1"/>
  <c r="H37" i="13"/>
  <c r="H38" i="13"/>
  <c r="F39" i="54" s="1"/>
  <c r="H39" i="13"/>
  <c r="F40" i="54" s="1"/>
  <c r="H40" i="13"/>
  <c r="F41" i="54" s="1"/>
  <c r="H41" i="13"/>
  <c r="H42" i="13"/>
  <c r="F43" i="54" s="1"/>
  <c r="H43" i="13"/>
  <c r="F44" i="54" s="1"/>
  <c r="H44" i="13"/>
  <c r="F45" i="54" s="1"/>
  <c r="H45" i="13"/>
  <c r="H46" i="13"/>
  <c r="F47" i="54" s="1"/>
  <c r="H47" i="13"/>
  <c r="F48" i="54" s="1"/>
  <c r="H48" i="13"/>
  <c r="F49" i="54" s="1"/>
  <c r="H49" i="13"/>
  <c r="H50" i="13"/>
  <c r="F51" i="54" s="1"/>
  <c r="H51" i="13"/>
  <c r="F52" i="54" s="1"/>
  <c r="H52" i="13"/>
  <c r="F53" i="54" s="1"/>
  <c r="H53" i="13"/>
  <c r="H54" i="13"/>
  <c r="F55" i="54" s="1"/>
  <c r="H55" i="13"/>
  <c r="F56" i="54" s="1"/>
  <c r="H56" i="13"/>
  <c r="F57" i="54" s="1"/>
  <c r="H57" i="13"/>
  <c r="H58" i="13"/>
  <c r="F59" i="54" s="1"/>
  <c r="H59" i="13"/>
  <c r="F60" i="54" s="1"/>
  <c r="H60" i="13"/>
  <c r="F61" i="54" s="1"/>
  <c r="H61" i="13"/>
  <c r="H62" i="13"/>
  <c r="F63" i="54" s="1"/>
  <c r="H63" i="13"/>
  <c r="F64" i="54" s="1"/>
  <c r="H64" i="13"/>
  <c r="F65" i="54" s="1"/>
  <c r="H65" i="13"/>
  <c r="H66" i="13"/>
  <c r="F67" i="54" s="1"/>
  <c r="H67" i="13"/>
  <c r="F68" i="54" s="1"/>
  <c r="H68" i="13"/>
  <c r="F69" i="54" s="1"/>
  <c r="H69" i="13"/>
  <c r="H70" i="13"/>
  <c r="F71" i="54" s="1"/>
  <c r="H71" i="13"/>
  <c r="F72" i="54" s="1"/>
  <c r="H72" i="13"/>
  <c r="F73" i="54" s="1"/>
  <c r="H73" i="13"/>
  <c r="H74" i="13"/>
  <c r="F75" i="54" s="1"/>
  <c r="H75" i="13"/>
  <c r="F76" i="54" s="1"/>
  <c r="H76" i="13"/>
  <c r="F77" i="54" s="1"/>
  <c r="H77" i="13"/>
  <c r="H78" i="13"/>
  <c r="F79" i="54" s="1"/>
  <c r="H79" i="13"/>
  <c r="F80" i="54" s="1"/>
  <c r="H80" i="13"/>
  <c r="F81" i="54" s="1"/>
  <c r="H81" i="13"/>
  <c r="H82" i="13"/>
  <c r="F83" i="54" s="1"/>
  <c r="H83" i="13"/>
  <c r="F84" i="54" s="1"/>
  <c r="H84" i="13"/>
  <c r="F85" i="54" s="1"/>
  <c r="H85" i="13"/>
  <c r="H86" i="13"/>
  <c r="F87" i="54" s="1"/>
  <c r="H87" i="13"/>
  <c r="F88" i="54" s="1"/>
  <c r="H88" i="13"/>
  <c r="F89" i="54" s="1"/>
  <c r="H89" i="13"/>
  <c r="H90" i="13"/>
  <c r="F91" i="54" s="1"/>
  <c r="H91" i="13"/>
  <c r="F92" i="54" s="1"/>
  <c r="H92" i="13"/>
  <c r="F93" i="54" s="1"/>
  <c r="H93" i="13"/>
  <c r="H94" i="13"/>
  <c r="F95" i="54" s="1"/>
  <c r="H95" i="13"/>
  <c r="F96" i="54" s="1"/>
  <c r="H96" i="13"/>
  <c r="F97" i="54" s="1"/>
  <c r="H97" i="13"/>
  <c r="H98" i="13"/>
  <c r="F99" i="54" s="1"/>
  <c r="H99" i="13"/>
  <c r="F100" i="54" s="1"/>
  <c r="H100" i="13"/>
  <c r="F101" i="54" s="1"/>
  <c r="H101" i="13"/>
  <c r="H102" i="13"/>
  <c r="F103" i="54" s="1"/>
  <c r="H103" i="13"/>
  <c r="F104" i="54" s="1"/>
  <c r="H104" i="13"/>
  <c r="F105" i="54" s="1"/>
  <c r="H105" i="13"/>
  <c r="H106" i="13"/>
  <c r="F107" i="54" s="1"/>
  <c r="H107" i="13"/>
  <c r="F108" i="54" s="1"/>
  <c r="H108" i="13"/>
  <c r="F109" i="54" s="1"/>
  <c r="H109" i="13"/>
  <c r="H110" i="13"/>
  <c r="F111" i="54" s="1"/>
  <c r="H111" i="13"/>
  <c r="F112" i="54" s="1"/>
  <c r="H112" i="13"/>
  <c r="F113" i="54" s="1"/>
  <c r="H113" i="13"/>
  <c r="H114" i="13"/>
  <c r="F115" i="54" s="1"/>
  <c r="H115" i="13"/>
  <c r="F116" i="54" s="1"/>
  <c r="H116" i="13"/>
  <c r="F117" i="54" s="1"/>
  <c r="H117" i="13"/>
  <c r="H118" i="13"/>
  <c r="F119" i="54" s="1"/>
  <c r="H119" i="13"/>
  <c r="F120" i="54" s="1"/>
  <c r="H120" i="13"/>
  <c r="F121" i="54" s="1"/>
  <c r="H121" i="13"/>
  <c r="H122" i="13"/>
  <c r="F123" i="54" s="1"/>
  <c r="H123" i="13"/>
  <c r="F124" i="54" s="1"/>
  <c r="H124" i="13"/>
  <c r="F125" i="54" s="1"/>
  <c r="H125" i="13"/>
  <c r="H126" i="13"/>
  <c r="F127" i="54" s="1"/>
  <c r="H127" i="13"/>
  <c r="F128" i="54" s="1"/>
  <c r="H128" i="13"/>
  <c r="F129" i="54" s="1"/>
  <c r="H129" i="13"/>
  <c r="H130" i="13"/>
  <c r="F131" i="54" s="1"/>
  <c r="H131" i="13"/>
  <c r="F132" i="54" s="1"/>
  <c r="H132" i="13"/>
  <c r="F133" i="54" s="1"/>
  <c r="H133" i="13"/>
  <c r="H134" i="13"/>
  <c r="F135" i="54" s="1"/>
  <c r="H135" i="13"/>
  <c r="F136" i="54" s="1"/>
  <c r="H136" i="13"/>
  <c r="F137" i="54" s="1"/>
  <c r="H137" i="13"/>
  <c r="H138" i="13"/>
  <c r="F139" i="54" s="1"/>
  <c r="H139" i="13"/>
  <c r="F140" i="54" s="1"/>
  <c r="H140" i="13"/>
  <c r="F141" i="54" s="1"/>
  <c r="H141" i="13"/>
  <c r="H142" i="13"/>
  <c r="F143" i="54" s="1"/>
  <c r="H143" i="13"/>
  <c r="F144" i="54" s="1"/>
  <c r="H144" i="13"/>
  <c r="F145" i="54" s="1"/>
  <c r="H145" i="13"/>
  <c r="H146" i="13"/>
  <c r="F147" i="54" s="1"/>
  <c r="H147" i="13"/>
  <c r="F148" i="54" s="1"/>
  <c r="H148" i="13"/>
  <c r="F149" i="54" s="1"/>
  <c r="H149" i="13"/>
  <c r="H150" i="13"/>
  <c r="F151" i="54" s="1"/>
  <c r="H151" i="13"/>
  <c r="F152" i="54" s="1"/>
  <c r="H152" i="13"/>
  <c r="F153" i="54" s="1"/>
  <c r="H153" i="13"/>
  <c r="H154" i="13"/>
  <c r="F155" i="54" s="1"/>
  <c r="H155" i="13"/>
  <c r="F156" i="54" s="1"/>
  <c r="H156" i="13"/>
  <c r="F157" i="54" s="1"/>
  <c r="H157" i="13"/>
  <c r="H158" i="13"/>
  <c r="F159" i="54" s="1"/>
  <c r="H159" i="13"/>
  <c r="F160" i="54" s="1"/>
  <c r="H160" i="13"/>
  <c r="F161" i="54" s="1"/>
  <c r="H161" i="13"/>
  <c r="H162" i="13"/>
  <c r="F163" i="54" s="1"/>
  <c r="H163" i="13"/>
  <c r="F164" i="54" s="1"/>
  <c r="H164" i="13"/>
  <c r="F165" i="54" s="1"/>
  <c r="H165" i="13"/>
  <c r="H166" i="13"/>
  <c r="F167" i="54" s="1"/>
  <c r="H167" i="13"/>
  <c r="F168" i="54" s="1"/>
  <c r="H168" i="13"/>
  <c r="F169" i="54" s="1"/>
  <c r="H169" i="13"/>
  <c r="H170" i="13"/>
  <c r="F171" i="54" s="1"/>
  <c r="H171" i="13"/>
  <c r="F172" i="54" s="1"/>
  <c r="H172" i="13"/>
  <c r="F173" i="54" s="1"/>
  <c r="H173" i="13"/>
  <c r="H174" i="13"/>
  <c r="F175" i="54" s="1"/>
  <c r="H175" i="13"/>
  <c r="F176" i="54" s="1"/>
  <c r="H176" i="13"/>
  <c r="F177" i="54" s="1"/>
  <c r="H177" i="13"/>
  <c r="H178" i="13"/>
  <c r="F179" i="54" s="1"/>
  <c r="H179" i="13"/>
  <c r="F180" i="54" s="1"/>
  <c r="H180" i="13"/>
  <c r="F181" i="54" s="1"/>
  <c r="H181" i="13"/>
  <c r="H182" i="13"/>
  <c r="F183" i="54" s="1"/>
  <c r="H183" i="13"/>
  <c r="F184" i="54" s="1"/>
  <c r="H184" i="13"/>
  <c r="F185" i="54" s="1"/>
  <c r="H185" i="13"/>
  <c r="H186" i="13"/>
  <c r="F187" i="54" s="1"/>
  <c r="H187" i="13"/>
  <c r="F188" i="54" s="1"/>
  <c r="H188" i="13"/>
  <c r="F189" i="54" s="1"/>
  <c r="H189" i="13"/>
  <c r="H190" i="13"/>
  <c r="F191" i="54" s="1"/>
  <c r="H191" i="13"/>
  <c r="F192" i="54" s="1"/>
  <c r="H192" i="13"/>
  <c r="F193" i="54" s="1"/>
  <c r="H193" i="13"/>
  <c r="H194" i="13"/>
  <c r="F195" i="54" s="1"/>
  <c r="H195" i="13"/>
  <c r="F196" i="54" s="1"/>
  <c r="H196" i="13"/>
  <c r="F197" i="54" s="1"/>
  <c r="H197" i="13"/>
  <c r="H198" i="13"/>
  <c r="F199" i="54" s="1"/>
  <c r="H199" i="13"/>
  <c r="F200" i="54" s="1"/>
  <c r="H200" i="13"/>
  <c r="F201" i="54" s="1"/>
  <c r="H201" i="13"/>
  <c r="H202" i="13"/>
  <c r="F203" i="54" s="1"/>
  <c r="H203" i="13"/>
  <c r="F204" i="54" s="1"/>
  <c r="H204" i="13"/>
  <c r="F205" i="54" s="1"/>
  <c r="H205" i="13"/>
  <c r="H206" i="13"/>
  <c r="F207" i="54" s="1"/>
  <c r="H207" i="13"/>
  <c r="F208" i="54" s="1"/>
  <c r="H208" i="13"/>
  <c r="F209" i="54" s="1"/>
  <c r="H209" i="13"/>
  <c r="H210" i="13"/>
  <c r="F211" i="54" s="1"/>
  <c r="H211" i="13"/>
  <c r="F212" i="54" s="1"/>
  <c r="H212" i="13"/>
  <c r="F213" i="54" s="1"/>
  <c r="H213" i="13"/>
  <c r="H214" i="13"/>
  <c r="F215" i="54" s="1"/>
  <c r="H215" i="13"/>
  <c r="F216" i="54" s="1"/>
  <c r="H216" i="13"/>
  <c r="F217" i="54" s="1"/>
  <c r="H217" i="13"/>
  <c r="H218" i="13"/>
  <c r="F219" i="54" s="1"/>
  <c r="H219" i="13"/>
  <c r="F220" i="54" s="1"/>
  <c r="H220" i="13"/>
  <c r="F221" i="54" s="1"/>
  <c r="H221" i="13"/>
  <c r="H222" i="13"/>
  <c r="F223" i="54" s="1"/>
  <c r="H223" i="13"/>
  <c r="F224" i="54" s="1"/>
  <c r="H224" i="13"/>
  <c r="F225" i="54" s="1"/>
  <c r="H225" i="13"/>
  <c r="H226" i="13"/>
  <c r="F227" i="54" s="1"/>
  <c r="H227" i="13"/>
  <c r="F228" i="54" s="1"/>
  <c r="H228" i="13"/>
  <c r="F229" i="54" s="1"/>
  <c r="H229" i="13"/>
  <c r="H230" i="13"/>
  <c r="F231" i="54" s="1"/>
  <c r="H231" i="13"/>
  <c r="F232" i="54" s="1"/>
  <c r="H232" i="13"/>
  <c r="F233" i="54" s="1"/>
  <c r="H233" i="13"/>
  <c r="H234" i="13"/>
  <c r="F235" i="54" s="1"/>
  <c r="H235" i="13"/>
  <c r="F236" i="54" s="1"/>
  <c r="H236" i="13"/>
  <c r="F237" i="54" s="1"/>
  <c r="H237" i="13"/>
  <c r="H238" i="13"/>
  <c r="F239" i="54" s="1"/>
  <c r="H239" i="13"/>
  <c r="F240" i="54" s="1"/>
  <c r="H240" i="13"/>
  <c r="F241" i="54" s="1"/>
  <c r="H241" i="13"/>
  <c r="H242" i="13"/>
  <c r="F243" i="54" s="1"/>
  <c r="H243" i="13"/>
  <c r="F244" i="54" s="1"/>
  <c r="H244" i="13"/>
  <c r="F245" i="54" s="1"/>
  <c r="H245" i="13"/>
  <c r="H246" i="13"/>
  <c r="F247" i="54" s="1"/>
  <c r="H247" i="13"/>
  <c r="F248" i="54" s="1"/>
  <c r="H248" i="13"/>
  <c r="F249" i="54" s="1"/>
  <c r="H249" i="13"/>
  <c r="H250" i="13"/>
  <c r="F251" i="54" s="1"/>
  <c r="H251" i="13"/>
  <c r="F252" i="54" s="1"/>
  <c r="H252" i="13"/>
  <c r="F253" i="54" s="1"/>
  <c r="H253" i="13"/>
  <c r="H254" i="13"/>
  <c r="F255" i="54" s="1"/>
  <c r="H255" i="13"/>
  <c r="F256" i="54" s="1"/>
  <c r="H256" i="13"/>
  <c r="F257" i="54" s="1"/>
  <c r="H257" i="13"/>
  <c r="H258" i="13"/>
  <c r="F259" i="54" s="1"/>
  <c r="H259" i="13"/>
  <c r="F260" i="54" s="1"/>
  <c r="H260" i="13"/>
  <c r="F261" i="54" s="1"/>
  <c r="H261" i="13"/>
  <c r="H262" i="13"/>
  <c r="F263" i="54" s="1"/>
  <c r="H263" i="13"/>
  <c r="F264" i="54" s="1"/>
  <c r="H264" i="13"/>
  <c r="F265" i="54" s="1"/>
  <c r="H265" i="13"/>
  <c r="H266" i="13"/>
  <c r="F267" i="54" s="1"/>
  <c r="H267" i="13"/>
  <c r="F268" i="54" s="1"/>
  <c r="H268" i="13"/>
  <c r="F269" i="54" s="1"/>
  <c r="H269" i="13"/>
  <c r="H270" i="13"/>
  <c r="F271" i="54" s="1"/>
  <c r="H271" i="13"/>
  <c r="F272" i="54" s="1"/>
  <c r="H272" i="13"/>
  <c r="F273" i="54" s="1"/>
  <c r="H273" i="13"/>
  <c r="H274" i="13"/>
  <c r="F275" i="54" s="1"/>
  <c r="H275" i="13"/>
  <c r="F276" i="54" s="1"/>
  <c r="H276" i="13"/>
  <c r="F277" i="54" s="1"/>
  <c r="H277" i="13"/>
  <c r="H278" i="13"/>
  <c r="F279" i="54" s="1"/>
  <c r="H279" i="13"/>
  <c r="F280" i="54" s="1"/>
  <c r="H280" i="13"/>
  <c r="F281" i="54" s="1"/>
  <c r="H281" i="13"/>
  <c r="H282" i="13"/>
  <c r="F283" i="54" s="1"/>
  <c r="H283" i="13"/>
  <c r="F284" i="54" s="1"/>
  <c r="H284" i="13"/>
  <c r="F285" i="54" s="1"/>
  <c r="H285" i="13"/>
  <c r="H286" i="13"/>
  <c r="F287" i="54" s="1"/>
  <c r="H287" i="13"/>
  <c r="F288" i="54" s="1"/>
  <c r="H288" i="13"/>
  <c r="F289" i="54" s="1"/>
  <c r="H289" i="13"/>
  <c r="H290" i="13"/>
  <c r="F291" i="54" s="1"/>
  <c r="H291" i="13"/>
  <c r="F292" i="54" s="1"/>
  <c r="H292" i="13"/>
  <c r="F293" i="54" s="1"/>
  <c r="H293" i="13"/>
  <c r="H294" i="13"/>
  <c r="F295" i="54" s="1"/>
  <c r="H295" i="13"/>
  <c r="F296" i="54" s="1"/>
  <c r="H296" i="13"/>
  <c r="F297" i="54" s="1"/>
  <c r="H297" i="13"/>
  <c r="H298" i="13"/>
  <c r="F299" i="54" s="1"/>
  <c r="H299" i="13"/>
  <c r="F300" i="54" s="1"/>
  <c r="H300" i="13"/>
  <c r="F301" i="54" s="1"/>
  <c r="H301" i="13"/>
  <c r="H302" i="13"/>
  <c r="F303" i="54" s="1"/>
  <c r="H303" i="13"/>
  <c r="F304" i="54" s="1"/>
  <c r="H304" i="13"/>
  <c r="F305" i="54" s="1"/>
  <c r="H305" i="13"/>
  <c r="H306" i="13"/>
  <c r="F307" i="54" s="1"/>
  <c r="H307" i="13"/>
  <c r="F308" i="54" s="1"/>
  <c r="H308" i="13"/>
  <c r="F309" i="54" s="1"/>
  <c r="H309" i="13"/>
  <c r="H310" i="13"/>
  <c r="F311" i="54" s="1"/>
  <c r="H311" i="13"/>
  <c r="F312" i="54" s="1"/>
  <c r="H312" i="13"/>
  <c r="F313" i="54" s="1"/>
  <c r="H313" i="13"/>
  <c r="H314" i="13"/>
  <c r="F315" i="54" s="1"/>
  <c r="H315" i="13"/>
  <c r="F316" i="54" s="1"/>
  <c r="H316" i="13"/>
  <c r="F317" i="54" s="1"/>
  <c r="H317" i="13"/>
  <c r="H318" i="13"/>
  <c r="F319" i="54" s="1"/>
  <c r="H319" i="13"/>
  <c r="F320" i="54" s="1"/>
  <c r="H320" i="13"/>
  <c r="F321" i="54" s="1"/>
  <c r="H321" i="13"/>
  <c r="H322" i="13"/>
  <c r="F323" i="54" s="1"/>
  <c r="H323" i="13"/>
  <c r="F324" i="54" s="1"/>
  <c r="H324" i="13"/>
  <c r="F325" i="54" s="1"/>
  <c r="H325" i="13"/>
  <c r="H326" i="13"/>
  <c r="F327" i="54" s="1"/>
  <c r="H327" i="13"/>
  <c r="F328" i="54" s="1"/>
  <c r="H328" i="13"/>
  <c r="F329" i="54" s="1"/>
  <c r="H329" i="13"/>
  <c r="H330" i="13"/>
  <c r="F331" i="54" s="1"/>
  <c r="H331" i="13"/>
  <c r="F332" i="54" s="1"/>
  <c r="H332" i="13"/>
  <c r="F333" i="54" s="1"/>
  <c r="H333" i="13"/>
  <c r="H334" i="13"/>
  <c r="F335" i="54" s="1"/>
  <c r="H335" i="13"/>
  <c r="F336" i="54" s="1"/>
  <c r="H336" i="13"/>
  <c r="F337" i="54" s="1"/>
  <c r="H337" i="13"/>
  <c r="H338" i="13"/>
  <c r="F339" i="54" s="1"/>
  <c r="H339" i="13"/>
  <c r="F340" i="54" s="1"/>
  <c r="H340" i="13"/>
  <c r="F341" i="54" s="1"/>
  <c r="H341" i="13"/>
  <c r="H342" i="13"/>
  <c r="F343" i="54" s="1"/>
  <c r="H343" i="13"/>
  <c r="F344" i="54" s="1"/>
  <c r="H344" i="13"/>
  <c r="F345" i="54" s="1"/>
  <c r="H345" i="13"/>
  <c r="H346" i="13"/>
  <c r="F347" i="54" s="1"/>
  <c r="H347" i="13"/>
  <c r="F348" i="54" s="1"/>
  <c r="H348" i="13"/>
  <c r="F349" i="54" s="1"/>
  <c r="H349" i="13"/>
  <c r="H350" i="13"/>
  <c r="F351" i="54" s="1"/>
  <c r="H351" i="13"/>
  <c r="F352" i="54" s="1"/>
  <c r="H352" i="13"/>
  <c r="F353" i="54" s="1"/>
  <c r="H353" i="13"/>
  <c r="H354" i="13"/>
  <c r="F355" i="54" s="1"/>
  <c r="H355" i="13"/>
  <c r="F356" i="54" s="1"/>
  <c r="H356" i="13"/>
  <c r="F357" i="54" s="1"/>
  <c r="H357" i="13"/>
  <c r="H358" i="13"/>
  <c r="F359" i="54" s="1"/>
  <c r="H359" i="13"/>
  <c r="F360" i="54" s="1"/>
  <c r="H360" i="13"/>
  <c r="F361" i="54" s="1"/>
  <c r="H361" i="13"/>
  <c r="H362" i="13"/>
  <c r="F363" i="54" s="1"/>
  <c r="H363" i="13"/>
  <c r="F364" i="54" s="1"/>
  <c r="H364" i="13"/>
  <c r="F365" i="54" s="1"/>
  <c r="H365" i="13"/>
  <c r="H366" i="13"/>
  <c r="F367" i="54" s="1"/>
  <c r="H367" i="13"/>
  <c r="F368" i="54" s="1"/>
  <c r="H368" i="13"/>
  <c r="F369" i="54" s="1"/>
  <c r="H369" i="13"/>
  <c r="H370" i="13"/>
  <c r="F371" i="54" s="1"/>
  <c r="H371" i="13"/>
  <c r="F372" i="54" s="1"/>
  <c r="H372" i="13"/>
  <c r="F373" i="54" s="1"/>
  <c r="H373" i="13"/>
  <c r="H374" i="13"/>
  <c r="F375" i="54" s="1"/>
  <c r="H375" i="13"/>
  <c r="F376" i="54" s="1"/>
  <c r="H376" i="13"/>
  <c r="F377" i="54" s="1"/>
  <c r="H377" i="13"/>
  <c r="H378" i="13"/>
  <c r="F379" i="54" s="1"/>
  <c r="H379" i="13"/>
  <c r="F380" i="54" s="1"/>
  <c r="H380" i="13"/>
  <c r="F381" i="54" s="1"/>
  <c r="H381" i="13"/>
  <c r="H382" i="13"/>
  <c r="F383" i="54" s="1"/>
  <c r="H383" i="13"/>
  <c r="F384" i="54" s="1"/>
  <c r="H384" i="13"/>
  <c r="F385" i="54" s="1"/>
  <c r="H385" i="13"/>
  <c r="H386" i="13"/>
  <c r="F387" i="54" s="1"/>
  <c r="H387" i="13"/>
  <c r="F388" i="54" s="1"/>
  <c r="H388" i="13"/>
  <c r="F389" i="54" s="1"/>
  <c r="H389" i="13"/>
  <c r="H390" i="13"/>
  <c r="F391" i="54" s="1"/>
  <c r="H391" i="13"/>
  <c r="F392" i="54" s="1"/>
  <c r="H392" i="13"/>
  <c r="F393" i="54" s="1"/>
  <c r="H393" i="13"/>
  <c r="H394" i="13"/>
  <c r="F395" i="54" s="1"/>
  <c r="H395" i="13"/>
  <c r="F396" i="54" s="1"/>
  <c r="H396" i="13"/>
  <c r="F397" i="54" s="1"/>
  <c r="H397" i="13"/>
  <c r="H398" i="13"/>
  <c r="F399" i="54" s="1"/>
  <c r="H399" i="13"/>
  <c r="F400" i="54" s="1"/>
  <c r="H400" i="13"/>
  <c r="F401" i="54" s="1"/>
  <c r="H401" i="13"/>
  <c r="H402" i="13"/>
  <c r="F403" i="54" s="1"/>
  <c r="H403" i="13"/>
  <c r="F404" i="54" s="1"/>
  <c r="H404" i="13"/>
  <c r="F405" i="54" s="1"/>
  <c r="H405" i="13"/>
  <c r="H406" i="13"/>
  <c r="F407" i="54" s="1"/>
  <c r="H407" i="13"/>
  <c r="F408" i="54" s="1"/>
  <c r="H408" i="13"/>
  <c r="F409" i="54" s="1"/>
  <c r="H409" i="13"/>
  <c r="H410" i="13"/>
  <c r="F411" i="54" s="1"/>
  <c r="H411" i="13"/>
  <c r="F412" i="54" s="1"/>
  <c r="H412" i="13"/>
  <c r="F413" i="54" s="1"/>
  <c r="H413" i="13"/>
  <c r="H414" i="13"/>
  <c r="F415" i="54" s="1"/>
  <c r="H415" i="13"/>
  <c r="F416" i="54" s="1"/>
  <c r="H416" i="13"/>
  <c r="F417" i="54" s="1"/>
  <c r="H417" i="13"/>
  <c r="H418" i="13"/>
  <c r="F419" i="54" s="1"/>
  <c r="H419" i="13"/>
  <c r="F420" i="54" s="1"/>
  <c r="H420" i="13"/>
  <c r="F421" i="54" s="1"/>
  <c r="H421" i="13"/>
  <c r="H422" i="13"/>
  <c r="F423" i="54" s="1"/>
  <c r="H423" i="13"/>
  <c r="F424" i="54" s="1"/>
  <c r="H424" i="13"/>
  <c r="F425" i="54" s="1"/>
  <c r="H425" i="13"/>
  <c r="H426" i="13"/>
  <c r="F427" i="54" s="1"/>
  <c r="H427" i="13"/>
  <c r="F428" i="54" s="1"/>
  <c r="H428" i="13"/>
  <c r="F429" i="54" s="1"/>
  <c r="H429" i="13"/>
  <c r="H430" i="13"/>
  <c r="F431" i="54" s="1"/>
  <c r="H431" i="13"/>
  <c r="F432" i="54" s="1"/>
  <c r="H432" i="13"/>
  <c r="F433" i="54" s="1"/>
  <c r="H433" i="13"/>
  <c r="H434" i="13"/>
  <c r="F435" i="54" s="1"/>
  <c r="H435" i="13"/>
  <c r="F436" i="54" s="1"/>
  <c r="H436" i="13"/>
  <c r="F437" i="54" s="1"/>
  <c r="H437" i="13"/>
  <c r="H438" i="13"/>
  <c r="F439" i="54" s="1"/>
  <c r="H439" i="13"/>
  <c r="F440" i="54" s="1"/>
  <c r="H440" i="13"/>
  <c r="F441" i="54" s="1"/>
  <c r="H441" i="13"/>
  <c r="H442" i="13"/>
  <c r="F443" i="54" s="1"/>
  <c r="H443" i="13"/>
  <c r="F444" i="54" s="1"/>
  <c r="H444" i="13"/>
  <c r="F445" i="54" s="1"/>
  <c r="H445" i="13"/>
  <c r="H446" i="13"/>
  <c r="F447" i="54" s="1"/>
  <c r="H447" i="13"/>
  <c r="F448" i="54" s="1"/>
  <c r="H448" i="13"/>
  <c r="F449" i="54" s="1"/>
  <c r="H449" i="13"/>
  <c r="H450" i="13"/>
  <c r="F451" i="54" s="1"/>
  <c r="H451" i="13"/>
  <c r="F452" i="54" s="1"/>
  <c r="H452" i="13"/>
  <c r="F453" i="54" s="1"/>
  <c r="H453" i="13"/>
  <c r="H454" i="13"/>
  <c r="F455" i="54" s="1"/>
  <c r="H455" i="13"/>
  <c r="F456" i="54" s="1"/>
  <c r="H456" i="13"/>
  <c r="F457" i="54" s="1"/>
  <c r="H457" i="13"/>
  <c r="H458" i="13"/>
  <c r="F459" i="54" s="1"/>
  <c r="H459" i="13"/>
  <c r="F460" i="54" s="1"/>
  <c r="H460" i="13"/>
  <c r="F461" i="54" s="1"/>
  <c r="H461" i="13"/>
  <c r="H462" i="13"/>
  <c r="F463" i="54" s="1"/>
  <c r="H463" i="13"/>
  <c r="F464" i="54" s="1"/>
  <c r="H464" i="13"/>
  <c r="F465" i="54" s="1"/>
  <c r="H465" i="13"/>
  <c r="H466" i="13"/>
  <c r="F467" i="54" s="1"/>
  <c r="H467" i="13"/>
  <c r="F468" i="54" s="1"/>
  <c r="H468" i="13"/>
  <c r="F469" i="54" s="1"/>
  <c r="H469" i="13"/>
  <c r="H470" i="13"/>
  <c r="F471" i="54" s="1"/>
  <c r="H471" i="13"/>
  <c r="F472" i="54" s="1"/>
  <c r="H472" i="13"/>
  <c r="F473" i="54" s="1"/>
  <c r="H473" i="13"/>
  <c r="H474" i="13"/>
  <c r="F475" i="54" s="1"/>
  <c r="H475" i="13"/>
  <c r="F476" i="54" s="1"/>
  <c r="H476" i="13"/>
  <c r="F477" i="54" s="1"/>
  <c r="H477" i="13"/>
  <c r="H478" i="13"/>
  <c r="F479" i="54" s="1"/>
  <c r="H479" i="13"/>
  <c r="F480" i="54" s="1"/>
  <c r="H480" i="13"/>
  <c r="F481" i="54" s="1"/>
  <c r="H481" i="13"/>
  <c r="H482" i="13"/>
  <c r="F483" i="54" s="1"/>
  <c r="H483" i="13"/>
  <c r="F484" i="54" s="1"/>
  <c r="H484" i="13"/>
  <c r="F485" i="54" s="1"/>
  <c r="H485" i="13"/>
  <c r="H486" i="13"/>
  <c r="F487" i="54" s="1"/>
  <c r="H487" i="13"/>
  <c r="F488" i="54" s="1"/>
  <c r="H488" i="13"/>
  <c r="F489" i="54" s="1"/>
  <c r="H489" i="13"/>
  <c r="H490" i="13"/>
  <c r="F491" i="54" s="1"/>
  <c r="H491" i="13"/>
  <c r="F492" i="54" s="1"/>
  <c r="H492" i="13"/>
  <c r="F493" i="54" s="1"/>
  <c r="H493" i="13"/>
  <c r="H494" i="13"/>
  <c r="F495" i="54" s="1"/>
  <c r="H495" i="13"/>
  <c r="F496" i="54" s="1"/>
  <c r="H496" i="13"/>
  <c r="F497" i="54" s="1"/>
  <c r="H497" i="13"/>
  <c r="H498" i="13"/>
  <c r="F499" i="54" s="1"/>
  <c r="H499" i="13"/>
  <c r="F500" i="54" s="1"/>
  <c r="H500" i="13"/>
  <c r="F501" i="54" s="1"/>
  <c r="H501" i="13"/>
  <c r="H502" i="13"/>
  <c r="F503" i="54" s="1"/>
  <c r="H503" i="13"/>
  <c r="F504" i="54" s="1"/>
  <c r="H504" i="13"/>
  <c r="F505" i="54" s="1"/>
  <c r="H505" i="13"/>
  <c r="H506" i="13"/>
  <c r="F507" i="54" s="1"/>
  <c r="H507" i="13"/>
  <c r="F508" i="54" s="1"/>
  <c r="H508" i="13"/>
  <c r="F509" i="54" s="1"/>
  <c r="H509" i="13"/>
  <c r="H510" i="13"/>
  <c r="F511" i="54" s="1"/>
  <c r="H511" i="13"/>
  <c r="F512" i="54" s="1"/>
  <c r="H512" i="13"/>
  <c r="F513" i="54" s="1"/>
  <c r="H513" i="13"/>
  <c r="H514" i="13"/>
  <c r="F515" i="54" s="1"/>
  <c r="H515" i="13"/>
  <c r="F516" i="54" s="1"/>
  <c r="H516" i="13"/>
  <c r="F517" i="54" s="1"/>
  <c r="H517" i="13"/>
  <c r="H518" i="13"/>
  <c r="F519" i="54" s="1"/>
  <c r="H519" i="13"/>
  <c r="F520" i="54" s="1"/>
  <c r="H520" i="13"/>
  <c r="F521" i="54" s="1"/>
  <c r="H521" i="13"/>
  <c r="H522" i="13"/>
  <c r="F523" i="54" s="1"/>
  <c r="H523" i="13"/>
  <c r="F524" i="54" s="1"/>
  <c r="H524" i="13"/>
  <c r="F525" i="54" s="1"/>
  <c r="H525" i="13"/>
  <c r="H526" i="13"/>
  <c r="F527" i="54" s="1"/>
  <c r="H527" i="13"/>
  <c r="F528" i="54" s="1"/>
  <c r="H528" i="13"/>
  <c r="F529" i="54" s="1"/>
  <c r="H529" i="13"/>
  <c r="H530" i="13"/>
  <c r="F531" i="54" s="1"/>
  <c r="H531" i="13"/>
  <c r="F532" i="54" s="1"/>
  <c r="H532" i="13"/>
  <c r="F533" i="54" s="1"/>
  <c r="H533" i="13"/>
  <c r="H534" i="13"/>
  <c r="F535" i="54" s="1"/>
  <c r="H535" i="13"/>
  <c r="F536" i="54" s="1"/>
  <c r="H536" i="13"/>
  <c r="F537" i="54" s="1"/>
  <c r="H537" i="13"/>
  <c r="H538" i="13"/>
  <c r="F539" i="54" s="1"/>
  <c r="H539" i="13"/>
  <c r="F540" i="54" s="1"/>
  <c r="H540" i="13"/>
  <c r="F541" i="54" s="1"/>
  <c r="H541" i="13"/>
  <c r="H542" i="13"/>
  <c r="F543" i="54" s="1"/>
  <c r="H543" i="13"/>
  <c r="F544" i="54" s="1"/>
  <c r="H544" i="13"/>
  <c r="F545" i="54" s="1"/>
  <c r="H545" i="13"/>
  <c r="H546" i="13"/>
  <c r="F547" i="54" s="1"/>
  <c r="H547" i="13"/>
  <c r="F548" i="54" s="1"/>
  <c r="H548" i="13"/>
  <c r="F549" i="54" s="1"/>
  <c r="H549" i="13"/>
  <c r="H550" i="13"/>
  <c r="F551" i="54" s="1"/>
  <c r="H551" i="13"/>
  <c r="F552" i="54" s="1"/>
  <c r="H552" i="13"/>
  <c r="F553" i="54" s="1"/>
  <c r="H553" i="13"/>
  <c r="H554" i="13"/>
  <c r="F555" i="54" s="1"/>
  <c r="H555" i="13"/>
  <c r="F556" i="54" s="1"/>
  <c r="H556" i="13"/>
  <c r="F557" i="54" s="1"/>
  <c r="H557" i="13"/>
  <c r="H558" i="13"/>
  <c r="F559" i="54" s="1"/>
  <c r="H559" i="13"/>
  <c r="F560" i="54" s="1"/>
  <c r="H560" i="13"/>
  <c r="F561" i="54" s="1"/>
  <c r="H561" i="13"/>
  <c r="H562" i="13"/>
  <c r="F563" i="54" s="1"/>
  <c r="H563" i="13"/>
  <c r="F564" i="54" s="1"/>
  <c r="H564" i="13"/>
  <c r="F565" i="54" s="1"/>
  <c r="H565" i="13"/>
  <c r="H566" i="13"/>
  <c r="F567" i="54" s="1"/>
  <c r="H567" i="13"/>
  <c r="F568" i="54" s="1"/>
  <c r="H568" i="13"/>
  <c r="F569" i="54" s="1"/>
  <c r="H569" i="13"/>
  <c r="H570" i="13"/>
  <c r="F571" i="54" s="1"/>
  <c r="H571" i="13"/>
  <c r="F572" i="54" s="1"/>
  <c r="H572" i="13"/>
  <c r="F573" i="54" s="1"/>
  <c r="H573" i="13"/>
  <c r="H574" i="13"/>
  <c r="F575" i="54" s="1"/>
  <c r="H575" i="13"/>
  <c r="F576" i="54" s="1"/>
  <c r="H576" i="13"/>
  <c r="F577" i="54" s="1"/>
  <c r="H577" i="13"/>
  <c r="H578" i="13"/>
  <c r="F579" i="54" s="1"/>
  <c r="H579" i="13"/>
  <c r="F580" i="54" s="1"/>
  <c r="H580" i="13"/>
  <c r="F581" i="54" s="1"/>
  <c r="H581" i="13"/>
  <c r="H582" i="13"/>
  <c r="F583" i="54" s="1"/>
  <c r="H583" i="13"/>
  <c r="F584" i="54" s="1"/>
  <c r="H584" i="13"/>
  <c r="F585" i="54" s="1"/>
  <c r="H585" i="13"/>
  <c r="H586" i="13"/>
  <c r="F587" i="54" s="1"/>
  <c r="H587" i="13"/>
  <c r="F588" i="54" s="1"/>
  <c r="H588" i="13"/>
  <c r="F589" i="54" s="1"/>
  <c r="H589" i="13"/>
  <c r="H590" i="13"/>
  <c r="F591" i="54" s="1"/>
  <c r="H591" i="13"/>
  <c r="F592" i="54" s="1"/>
  <c r="H592" i="13"/>
  <c r="F593" i="54" s="1"/>
  <c r="H593" i="13"/>
  <c r="H594" i="13"/>
  <c r="F595" i="54" s="1"/>
  <c r="H595" i="13"/>
  <c r="F596" i="54" s="1"/>
  <c r="H596" i="13"/>
  <c r="F597" i="54" s="1"/>
  <c r="H597" i="13"/>
  <c r="H598" i="13"/>
  <c r="F599" i="54" s="1"/>
  <c r="H599" i="13"/>
  <c r="F600" i="54" s="1"/>
  <c r="H600" i="13"/>
  <c r="F601" i="54" s="1"/>
  <c r="H601" i="13"/>
  <c r="H602" i="13"/>
  <c r="F603" i="54" s="1"/>
  <c r="H603" i="13"/>
  <c r="F604" i="54" s="1"/>
  <c r="H604" i="13"/>
  <c r="F605" i="54" s="1"/>
  <c r="H605" i="13"/>
  <c r="H606" i="13"/>
  <c r="F607" i="54" s="1"/>
  <c r="H607" i="13"/>
  <c r="F608" i="54" s="1"/>
  <c r="H608" i="13"/>
  <c r="F609" i="54" s="1"/>
  <c r="H609" i="13"/>
  <c r="H610" i="13"/>
  <c r="F611" i="54" s="1"/>
  <c r="H611" i="13"/>
  <c r="F612" i="54" s="1"/>
  <c r="H612" i="13"/>
  <c r="F613" i="54" s="1"/>
  <c r="H613" i="13"/>
  <c r="H614" i="13"/>
  <c r="F615" i="54" s="1"/>
  <c r="H615" i="13"/>
  <c r="F616" i="54" s="1"/>
  <c r="H616" i="13"/>
  <c r="F617" i="54" s="1"/>
  <c r="H617" i="13"/>
  <c r="H618" i="13"/>
  <c r="F619" i="54" s="1"/>
  <c r="H619" i="13"/>
  <c r="F620" i="54" s="1"/>
  <c r="H620" i="13"/>
  <c r="F621" i="54" s="1"/>
  <c r="H621" i="13"/>
  <c r="H622" i="13"/>
  <c r="F623" i="54" s="1"/>
  <c r="H623" i="13"/>
  <c r="F624" i="54" s="1"/>
  <c r="H624" i="13"/>
  <c r="F625" i="54" s="1"/>
  <c r="H625" i="13"/>
  <c r="H626" i="13"/>
  <c r="F627" i="54" s="1"/>
  <c r="H627" i="13"/>
  <c r="F628" i="54" s="1"/>
  <c r="H628" i="13"/>
  <c r="F629" i="54" s="1"/>
  <c r="H629" i="13"/>
  <c r="H630" i="13"/>
  <c r="F631" i="54" s="1"/>
  <c r="H631" i="13"/>
  <c r="F632" i="54" s="1"/>
  <c r="H632" i="13"/>
  <c r="F633" i="54" s="1"/>
  <c r="H633" i="13"/>
  <c r="H634" i="13"/>
  <c r="F635" i="54" s="1"/>
  <c r="H635" i="13"/>
  <c r="F636" i="54" s="1"/>
  <c r="H636" i="13"/>
  <c r="F637" i="54" s="1"/>
  <c r="H637" i="13"/>
  <c r="H638" i="13"/>
  <c r="F639" i="54" s="1"/>
  <c r="H639" i="13"/>
  <c r="F640" i="54" s="1"/>
  <c r="H640" i="13"/>
  <c r="F641" i="54" s="1"/>
  <c r="H641" i="13"/>
  <c r="H642" i="13"/>
  <c r="F643" i="54" s="1"/>
  <c r="H643" i="13"/>
  <c r="F644" i="54" s="1"/>
  <c r="H644" i="13"/>
  <c r="F645" i="54" s="1"/>
  <c r="H645" i="13"/>
  <c r="H646" i="13"/>
  <c r="F647" i="54" s="1"/>
  <c r="H647" i="13"/>
  <c r="F648" i="54" s="1"/>
  <c r="H648" i="13"/>
  <c r="F649" i="54" s="1"/>
  <c r="H649" i="13"/>
  <c r="H650" i="13"/>
  <c r="F651" i="54" s="1"/>
  <c r="H651" i="13"/>
  <c r="F652" i="54" s="1"/>
  <c r="H652" i="13"/>
  <c r="F653" i="54" s="1"/>
  <c r="H653" i="13"/>
  <c r="H654" i="13"/>
  <c r="F655" i="54" s="1"/>
  <c r="H655" i="13"/>
  <c r="F656" i="54" s="1"/>
  <c r="H656" i="13"/>
  <c r="F657" i="54" s="1"/>
  <c r="H3" i="13"/>
  <c r="I632" i="54" l="1"/>
  <c r="I524" i="54"/>
  <c r="I368" i="54"/>
  <c r="I332" i="54"/>
  <c r="I296" i="54"/>
  <c r="I284" i="54"/>
  <c r="I272" i="54"/>
  <c r="I224" i="54"/>
  <c r="I176" i="54"/>
  <c r="I164" i="54"/>
  <c r="I152" i="54"/>
  <c r="I128" i="54"/>
  <c r="I116" i="54"/>
  <c r="I104" i="54"/>
  <c r="I80" i="54"/>
  <c r="I56" i="54"/>
  <c r="I20" i="54"/>
  <c r="I643" i="54"/>
  <c r="I427" i="54"/>
  <c r="I331" i="54"/>
  <c r="I271" i="54"/>
  <c r="I247" i="54"/>
  <c r="I199" i="54"/>
  <c r="I151" i="54"/>
  <c r="I103" i="54"/>
  <c r="I79" i="54"/>
  <c r="I55" i="54"/>
  <c r="I601" i="54"/>
  <c r="I548" i="54"/>
  <c r="I583" i="54"/>
  <c r="I559" i="54"/>
  <c r="I367" i="54"/>
  <c r="I343" i="54"/>
  <c r="I283" i="54"/>
  <c r="I235" i="54"/>
  <c r="I211" i="54"/>
  <c r="I187" i="54"/>
  <c r="I163" i="54"/>
  <c r="I115" i="54"/>
  <c r="I91" i="54"/>
  <c r="I19" i="54"/>
  <c r="I509" i="54"/>
  <c r="I413" i="54"/>
  <c r="I365" i="54"/>
  <c r="I353" i="54"/>
  <c r="I329" i="54"/>
  <c r="I281" i="54"/>
  <c r="I269" i="54"/>
  <c r="I197" i="54"/>
  <c r="I185" i="54"/>
  <c r="I161" i="54"/>
  <c r="I137" i="54"/>
  <c r="I125" i="54"/>
  <c r="I101" i="54"/>
  <c r="I65" i="54"/>
  <c r="I53" i="54"/>
  <c r="I41" i="54"/>
  <c r="I29" i="54"/>
  <c r="I17" i="54"/>
  <c r="I5" i="54"/>
  <c r="I521" i="54"/>
  <c r="I425" i="54"/>
  <c r="I628" i="54"/>
  <c r="I556" i="54"/>
  <c r="I424" i="54"/>
  <c r="I412" i="54"/>
  <c r="I328" i="54"/>
  <c r="I280" i="54"/>
  <c r="I268" i="54"/>
  <c r="I148" i="54"/>
  <c r="I100" i="54"/>
  <c r="I64" i="54"/>
  <c r="I52" i="54"/>
  <c r="I40" i="54"/>
  <c r="I497" i="54"/>
  <c r="I449" i="54"/>
  <c r="I532" i="54"/>
  <c r="I639" i="54"/>
  <c r="I591" i="54"/>
  <c r="I567" i="54"/>
  <c r="I207" i="54"/>
  <c r="I411" i="54"/>
  <c r="I363" i="54"/>
  <c r="I111" i="54"/>
  <c r="I63" i="54"/>
  <c r="I15" i="54"/>
  <c r="I517" i="54"/>
  <c r="I469" i="54"/>
  <c r="I433" i="54"/>
  <c r="I397" i="54"/>
  <c r="I349" i="54"/>
  <c r="I325" i="54"/>
  <c r="I301" i="54"/>
  <c r="I253" i="54"/>
  <c r="I217" i="54"/>
  <c r="I181" i="54"/>
  <c r="I157" i="54"/>
  <c r="I133" i="54"/>
  <c r="I85" i="54"/>
  <c r="I61" i="54"/>
  <c r="I49" i="54"/>
  <c r="I13" i="54"/>
  <c r="I540" i="54"/>
  <c r="I480" i="54"/>
  <c r="I372" i="54"/>
  <c r="I324" i="54"/>
  <c r="I288" i="54"/>
  <c r="I252" i="54"/>
  <c r="I228" i="54"/>
  <c r="I180" i="54"/>
  <c r="I156" i="54"/>
  <c r="I144" i="54"/>
  <c r="I132" i="54"/>
  <c r="I108" i="54"/>
  <c r="I72" i="54"/>
  <c r="I60" i="54"/>
  <c r="I516" i="54"/>
  <c r="I551" i="54"/>
  <c r="I323" i="54"/>
  <c r="I251" i="54"/>
  <c r="I227" i="54"/>
  <c r="I167" i="54"/>
  <c r="I131" i="54"/>
  <c r="I107" i="54"/>
  <c r="I83" i="54"/>
  <c r="I59" i="54"/>
  <c r="I11" i="54"/>
  <c r="I587" i="54"/>
  <c r="I431" i="54"/>
  <c r="I383" i="54"/>
  <c r="I359" i="54"/>
  <c r="I637" i="54"/>
  <c r="I441" i="54"/>
  <c r="I405" i="54"/>
  <c r="I381" i="54"/>
  <c r="I357" i="54"/>
  <c r="I333" i="54"/>
  <c r="I321" i="54"/>
  <c r="I309" i="54"/>
  <c r="I297" i="54"/>
  <c r="I237" i="54"/>
  <c r="I213" i="54"/>
  <c r="I201" i="54"/>
  <c r="I177" i="54"/>
  <c r="I165" i="54"/>
  <c r="I141" i="54"/>
  <c r="I129" i="54"/>
  <c r="I117" i="54"/>
  <c r="I105" i="54"/>
  <c r="I81" i="54"/>
  <c r="I69" i="54"/>
  <c r="I57" i="54"/>
  <c r="I33" i="54"/>
  <c r="I21" i="54"/>
  <c r="I9" i="54"/>
  <c r="I597" i="54"/>
  <c r="I465" i="54"/>
  <c r="I345" i="54"/>
  <c r="I625" i="54"/>
  <c r="I577" i="54"/>
  <c r="I529" i="54"/>
  <c r="I648" i="54"/>
  <c r="I612" i="54"/>
  <c r="I576" i="54"/>
  <c r="I504" i="54"/>
  <c r="I468" i="54"/>
  <c r="I432" i="54"/>
  <c r="I396" i="54"/>
  <c r="I635" i="54"/>
  <c r="I611" i="54"/>
  <c r="I563" i="54"/>
  <c r="I539" i="54"/>
  <c r="I515" i="54"/>
  <c r="I491" i="54"/>
  <c r="I467" i="54"/>
  <c r="I443" i="54"/>
  <c r="I419" i="54"/>
  <c r="I395" i="54"/>
  <c r="I371" i="54"/>
  <c r="I347" i="54"/>
  <c r="I299" i="54"/>
  <c r="I275" i="54"/>
  <c r="I203" i="54"/>
  <c r="I179" i="54"/>
  <c r="I155" i="54"/>
  <c r="I119" i="54"/>
  <c r="I95" i="54"/>
  <c r="I71" i="54"/>
  <c r="I47" i="54"/>
  <c r="I35" i="54"/>
  <c r="I23" i="54"/>
  <c r="J3" i="13"/>
  <c r="F4" i="54"/>
  <c r="J645" i="13"/>
  <c r="F646" i="54"/>
  <c r="J633" i="13"/>
  <c r="F634" i="54"/>
  <c r="J621" i="13"/>
  <c r="F622" i="54"/>
  <c r="J609" i="13"/>
  <c r="F610" i="54"/>
  <c r="J597" i="13"/>
  <c r="F598" i="54"/>
  <c r="J585" i="13"/>
  <c r="F586" i="54"/>
  <c r="I549" i="54"/>
  <c r="I417" i="54"/>
  <c r="I189" i="54"/>
  <c r="I584" i="54"/>
  <c r="I512" i="54"/>
  <c r="I488" i="54"/>
  <c r="I476" i="54"/>
  <c r="I464" i="54"/>
  <c r="I452" i="54"/>
  <c r="I440" i="54"/>
  <c r="I428" i="54"/>
  <c r="I416" i="54"/>
  <c r="I404" i="54"/>
  <c r="I392" i="54"/>
  <c r="I380" i="54"/>
  <c r="I356" i="54"/>
  <c r="I344" i="54"/>
  <c r="I320" i="54"/>
  <c r="I308" i="54"/>
  <c r="I260" i="54"/>
  <c r="I248" i="54"/>
  <c r="I236" i="54"/>
  <c r="I212" i="54"/>
  <c r="I200" i="54"/>
  <c r="I188" i="54"/>
  <c r="I140" i="54"/>
  <c r="I92" i="54"/>
  <c r="I68" i="54"/>
  <c r="I44" i="54"/>
  <c r="I32" i="54"/>
  <c r="I8" i="54"/>
  <c r="I609" i="54"/>
  <c r="I477" i="54"/>
  <c r="I249" i="54"/>
  <c r="I620" i="54"/>
  <c r="I572" i="54"/>
  <c r="I536" i="54"/>
  <c r="I500" i="54"/>
  <c r="I631" i="54"/>
  <c r="I607" i="54"/>
  <c r="I595" i="54"/>
  <c r="I571" i="54"/>
  <c r="I547" i="54"/>
  <c r="I523" i="54"/>
  <c r="I499" i="54"/>
  <c r="I487" i="54"/>
  <c r="I463" i="54"/>
  <c r="I439" i="54"/>
  <c r="I415" i="54"/>
  <c r="I403" i="54"/>
  <c r="I379" i="54"/>
  <c r="I355" i="54"/>
  <c r="I319" i="54"/>
  <c r="I295" i="54"/>
  <c r="I259" i="54"/>
  <c r="I223" i="54"/>
  <c r="I175" i="54"/>
  <c r="I139" i="54"/>
  <c r="I127" i="54"/>
  <c r="I67" i="54"/>
  <c r="I43" i="54"/>
  <c r="I513" i="54"/>
  <c r="I285" i="54"/>
  <c r="I656" i="54"/>
  <c r="I560" i="54"/>
  <c r="I655" i="54"/>
  <c r="I619" i="54"/>
  <c r="I535" i="54"/>
  <c r="I511" i="54"/>
  <c r="I475" i="54"/>
  <c r="I451" i="54"/>
  <c r="I391" i="54"/>
  <c r="I307" i="54"/>
  <c r="I31" i="54"/>
  <c r="I7" i="54"/>
  <c r="J653" i="13"/>
  <c r="F654" i="54"/>
  <c r="J641" i="13"/>
  <c r="F642" i="54"/>
  <c r="J629" i="13"/>
  <c r="F630" i="54"/>
  <c r="J617" i="13"/>
  <c r="F618" i="54"/>
  <c r="J605" i="13"/>
  <c r="F606" i="54"/>
  <c r="J593" i="13"/>
  <c r="F594" i="54"/>
  <c r="J581" i="13"/>
  <c r="F582" i="54"/>
  <c r="J569" i="13"/>
  <c r="F570" i="54"/>
  <c r="J557" i="13"/>
  <c r="F558" i="54"/>
  <c r="J545" i="13"/>
  <c r="F546" i="54"/>
  <c r="J533" i="13"/>
  <c r="F534" i="54"/>
  <c r="J521" i="13"/>
  <c r="F522" i="54"/>
  <c r="J509" i="13"/>
  <c r="F510" i="54"/>
  <c r="J497" i="13"/>
  <c r="F498" i="54"/>
  <c r="J485" i="13"/>
  <c r="F486" i="54"/>
  <c r="J473" i="13"/>
  <c r="F474" i="54"/>
  <c r="J461" i="13"/>
  <c r="F462" i="54"/>
  <c r="J449" i="13"/>
  <c r="F450" i="54"/>
  <c r="J437" i="13"/>
  <c r="F438" i="54"/>
  <c r="J425" i="13"/>
  <c r="F426" i="54"/>
  <c r="J413" i="13"/>
  <c r="F414" i="54"/>
  <c r="J401" i="13"/>
  <c r="F402" i="54"/>
  <c r="J389" i="13"/>
  <c r="F390" i="54"/>
  <c r="J377" i="13"/>
  <c r="F378" i="54"/>
  <c r="J365" i="13"/>
  <c r="F366" i="54"/>
  <c r="J353" i="13"/>
  <c r="F354" i="54"/>
  <c r="J341" i="13"/>
  <c r="F342" i="54"/>
  <c r="J329" i="13"/>
  <c r="F330" i="54"/>
  <c r="J317" i="13"/>
  <c r="F318" i="54"/>
  <c r="J305" i="13"/>
  <c r="F306" i="54"/>
  <c r="J293" i="13"/>
  <c r="F294" i="54"/>
  <c r="J281" i="13"/>
  <c r="F282" i="54"/>
  <c r="J269" i="13"/>
  <c r="F270" i="54"/>
  <c r="J257" i="13"/>
  <c r="F258" i="54"/>
  <c r="J245" i="13"/>
  <c r="F246" i="54"/>
  <c r="J233" i="13"/>
  <c r="F234" i="54"/>
  <c r="J221" i="13"/>
  <c r="F222" i="54"/>
  <c r="J209" i="13"/>
  <c r="F210" i="54"/>
  <c r="J197" i="13"/>
  <c r="F198" i="54"/>
  <c r="J185" i="13"/>
  <c r="F186" i="54"/>
  <c r="J173" i="13"/>
  <c r="F174" i="54"/>
  <c r="J161" i="13"/>
  <c r="F162" i="54"/>
  <c r="J149" i="13"/>
  <c r="F150" i="54"/>
  <c r="J137" i="13"/>
  <c r="F138" i="54"/>
  <c r="J125" i="13"/>
  <c r="F126" i="54"/>
  <c r="J113" i="13"/>
  <c r="F114" i="54"/>
  <c r="J101" i="13"/>
  <c r="F102" i="54"/>
  <c r="J89" i="13"/>
  <c r="F90" i="54"/>
  <c r="J77" i="13"/>
  <c r="F78" i="54"/>
  <c r="J65" i="13"/>
  <c r="F66" i="54"/>
  <c r="J53" i="13"/>
  <c r="F54" i="54"/>
  <c r="J41" i="13"/>
  <c r="F42" i="54"/>
  <c r="J29" i="13"/>
  <c r="F30" i="54"/>
  <c r="J17" i="13"/>
  <c r="F18" i="54"/>
  <c r="J5" i="13"/>
  <c r="F6" i="54"/>
  <c r="I633" i="54"/>
  <c r="I501" i="54"/>
  <c r="I273" i="54"/>
  <c r="I608" i="54"/>
  <c r="I629" i="54"/>
  <c r="I581" i="54"/>
  <c r="I533" i="54"/>
  <c r="I485" i="54"/>
  <c r="I473" i="54"/>
  <c r="I461" i="54"/>
  <c r="I437" i="54"/>
  <c r="I401" i="54"/>
  <c r="I389" i="54"/>
  <c r="I377" i="54"/>
  <c r="I341" i="54"/>
  <c r="I317" i="54"/>
  <c r="I305" i="54"/>
  <c r="I293" i="54"/>
  <c r="I257" i="54"/>
  <c r="I245" i="54"/>
  <c r="I233" i="54"/>
  <c r="I221" i="54"/>
  <c r="I209" i="54"/>
  <c r="I173" i="54"/>
  <c r="I149" i="54"/>
  <c r="I113" i="54"/>
  <c r="I89" i="54"/>
  <c r="I645" i="54"/>
  <c r="I525" i="54"/>
  <c r="I393" i="54"/>
  <c r="I644" i="54"/>
  <c r="I641" i="54"/>
  <c r="I593" i="54"/>
  <c r="I545" i="54"/>
  <c r="I652" i="54"/>
  <c r="I616" i="54"/>
  <c r="I580" i="54"/>
  <c r="I544" i="54"/>
  <c r="I508" i="54"/>
  <c r="I472" i="54"/>
  <c r="I448" i="54"/>
  <c r="I436" i="54"/>
  <c r="I400" i="54"/>
  <c r="I388" i="54"/>
  <c r="I376" i="54"/>
  <c r="I364" i="54"/>
  <c r="I352" i="54"/>
  <c r="I340" i="54"/>
  <c r="I316" i="54"/>
  <c r="I304" i="54"/>
  <c r="I292" i="54"/>
  <c r="I256" i="54"/>
  <c r="I244" i="54"/>
  <c r="I232" i="54"/>
  <c r="I220" i="54"/>
  <c r="I208" i="54"/>
  <c r="I196" i="54"/>
  <c r="I184" i="54"/>
  <c r="I172" i="54"/>
  <c r="I160" i="54"/>
  <c r="I136" i="54"/>
  <c r="I124" i="54"/>
  <c r="I112" i="54"/>
  <c r="I88" i="54"/>
  <c r="I76" i="54"/>
  <c r="I28" i="54"/>
  <c r="I16" i="54"/>
  <c r="I561" i="54"/>
  <c r="I429" i="54"/>
  <c r="I653" i="54"/>
  <c r="I605" i="54"/>
  <c r="I557" i="54"/>
  <c r="I592" i="54"/>
  <c r="I520" i="54"/>
  <c r="I484" i="54"/>
  <c r="I651" i="54"/>
  <c r="I627" i="54"/>
  <c r="I603" i="54"/>
  <c r="I579" i="54"/>
  <c r="I555" i="54"/>
  <c r="I531" i="54"/>
  <c r="I507" i="54"/>
  <c r="I483" i="54"/>
  <c r="I459" i="54"/>
  <c r="I435" i="54"/>
  <c r="I387" i="54"/>
  <c r="I339" i="54"/>
  <c r="I315" i="54"/>
  <c r="I291" i="54"/>
  <c r="I267" i="54"/>
  <c r="I255" i="54"/>
  <c r="I243" i="54"/>
  <c r="I231" i="54"/>
  <c r="I219" i="54"/>
  <c r="I195" i="54"/>
  <c r="I183" i="54"/>
  <c r="I171" i="54"/>
  <c r="I159" i="54"/>
  <c r="I147" i="54"/>
  <c r="I135" i="54"/>
  <c r="I123" i="54"/>
  <c r="I99" i="54"/>
  <c r="I87" i="54"/>
  <c r="I585" i="54"/>
  <c r="I453" i="54"/>
  <c r="I225" i="54"/>
  <c r="I596" i="54"/>
  <c r="I617" i="54"/>
  <c r="I569" i="54"/>
  <c r="I640" i="54"/>
  <c r="I604" i="54"/>
  <c r="I568" i="54"/>
  <c r="I496" i="54"/>
  <c r="I460" i="54"/>
  <c r="I615" i="54"/>
  <c r="I543" i="54"/>
  <c r="I519" i="54"/>
  <c r="I495" i="54"/>
  <c r="I471" i="54"/>
  <c r="I447" i="54"/>
  <c r="I423" i="54"/>
  <c r="I399" i="54"/>
  <c r="I375" i="54"/>
  <c r="I351" i="54"/>
  <c r="I327" i="54"/>
  <c r="I303" i="54"/>
  <c r="I279" i="54"/>
  <c r="I573" i="54"/>
  <c r="I589" i="54"/>
  <c r="I541" i="54"/>
  <c r="I493" i="54"/>
  <c r="I481" i="54"/>
  <c r="I457" i="54"/>
  <c r="I445" i="54"/>
  <c r="I421" i="54"/>
  <c r="I409" i="54"/>
  <c r="I385" i="54"/>
  <c r="I373" i="54"/>
  <c r="I361" i="54"/>
  <c r="I337" i="54"/>
  <c r="I313" i="54"/>
  <c r="I289" i="54"/>
  <c r="I277" i="54"/>
  <c r="I265" i="54"/>
  <c r="I241" i="54"/>
  <c r="I229" i="54"/>
  <c r="I205" i="54"/>
  <c r="I193" i="54"/>
  <c r="I169" i="54"/>
  <c r="I145" i="54"/>
  <c r="I121" i="54"/>
  <c r="I109" i="54"/>
  <c r="I97" i="54"/>
  <c r="I73" i="54"/>
  <c r="I37" i="54"/>
  <c r="I25" i="54"/>
  <c r="I621" i="54"/>
  <c r="I489" i="54"/>
  <c r="I369" i="54"/>
  <c r="I261" i="54"/>
  <c r="I649" i="54"/>
  <c r="I553" i="54"/>
  <c r="I505" i="54"/>
  <c r="I624" i="54"/>
  <c r="I588" i="54"/>
  <c r="I552" i="54"/>
  <c r="I444" i="54"/>
  <c r="I408" i="54"/>
  <c r="I384" i="54"/>
  <c r="I360" i="54"/>
  <c r="I348" i="54"/>
  <c r="I336" i="54"/>
  <c r="I312" i="54"/>
  <c r="I300" i="54"/>
  <c r="I276" i="54"/>
  <c r="I264" i="54"/>
  <c r="I240" i="54"/>
  <c r="I216" i="54"/>
  <c r="I204" i="54"/>
  <c r="I192" i="54"/>
  <c r="I168" i="54"/>
  <c r="I120" i="54"/>
  <c r="I96" i="54"/>
  <c r="I84" i="54"/>
  <c r="I48" i="54"/>
  <c r="I36" i="54"/>
  <c r="I24" i="54"/>
  <c r="I12" i="54"/>
  <c r="I657" i="54"/>
  <c r="I537" i="54"/>
  <c r="I613" i="54"/>
  <c r="I565" i="54"/>
  <c r="I636" i="54"/>
  <c r="I600" i="54"/>
  <c r="I564" i="54"/>
  <c r="I528" i="54"/>
  <c r="I492" i="54"/>
  <c r="I456" i="54"/>
  <c r="I420" i="54"/>
  <c r="I647" i="54"/>
  <c r="I623" i="54"/>
  <c r="I599" i="54"/>
  <c r="I575" i="54"/>
  <c r="I527" i="54"/>
  <c r="I503" i="54"/>
  <c r="I479" i="54"/>
  <c r="I455" i="54"/>
  <c r="I407" i="54"/>
  <c r="I335" i="54"/>
  <c r="I311" i="54"/>
  <c r="I287" i="54"/>
  <c r="I263" i="54"/>
  <c r="I239" i="54"/>
  <c r="I215" i="54"/>
  <c r="I191" i="54"/>
  <c r="I143" i="54"/>
  <c r="I153" i="54"/>
  <c r="I93" i="54"/>
  <c r="I45" i="54"/>
  <c r="I77" i="54"/>
  <c r="I75" i="54"/>
  <c r="I51" i="54"/>
  <c r="I39" i="54"/>
  <c r="I27" i="54"/>
  <c r="J649" i="13"/>
  <c r="F650" i="54"/>
  <c r="J637" i="13"/>
  <c r="F638" i="54"/>
  <c r="J625" i="13"/>
  <c r="F626" i="54"/>
  <c r="J613" i="13"/>
  <c r="F614" i="54"/>
  <c r="J601" i="13"/>
  <c r="F602" i="54"/>
  <c r="J589" i="13"/>
  <c r="F590" i="54"/>
  <c r="J577" i="13"/>
  <c r="F578" i="54"/>
  <c r="J565" i="13"/>
  <c r="F566" i="54"/>
  <c r="J553" i="13"/>
  <c r="F554" i="54"/>
  <c r="J541" i="13"/>
  <c r="F542" i="54"/>
  <c r="J529" i="13"/>
  <c r="F530" i="54"/>
  <c r="J517" i="13"/>
  <c r="F518" i="54"/>
  <c r="J505" i="13"/>
  <c r="F506" i="54"/>
  <c r="J493" i="13"/>
  <c r="F494" i="54"/>
  <c r="J481" i="13"/>
  <c r="F482" i="54"/>
  <c r="J469" i="13"/>
  <c r="F470" i="54"/>
  <c r="J457" i="13"/>
  <c r="F458" i="54"/>
  <c r="J445" i="13"/>
  <c r="F446" i="54"/>
  <c r="J433" i="13"/>
  <c r="F434" i="54"/>
  <c r="J421" i="13"/>
  <c r="F422" i="54"/>
  <c r="J409" i="13"/>
  <c r="F410" i="54"/>
  <c r="J397" i="13"/>
  <c r="F398" i="54"/>
  <c r="J385" i="13"/>
  <c r="F386" i="54"/>
  <c r="J373" i="13"/>
  <c r="F374" i="54"/>
  <c r="J361" i="13"/>
  <c r="F362" i="54"/>
  <c r="J349" i="13"/>
  <c r="F350" i="54"/>
  <c r="J337" i="13"/>
  <c r="F338" i="54"/>
  <c r="J325" i="13"/>
  <c r="F326" i="54"/>
  <c r="J313" i="13"/>
  <c r="F314" i="54"/>
  <c r="J301" i="13"/>
  <c r="F302" i="54"/>
  <c r="J289" i="13"/>
  <c r="F290" i="54"/>
  <c r="J277" i="13"/>
  <c r="F278" i="54"/>
  <c r="J265" i="13"/>
  <c r="F266" i="54"/>
  <c r="J253" i="13"/>
  <c r="F254" i="54"/>
  <c r="J241" i="13"/>
  <c r="F242" i="54"/>
  <c r="J229" i="13"/>
  <c r="F230" i="54"/>
  <c r="J217" i="13"/>
  <c r="F218" i="54"/>
  <c r="J205" i="13"/>
  <c r="F206" i="54"/>
  <c r="J193" i="13"/>
  <c r="F194" i="54"/>
  <c r="J181" i="13"/>
  <c r="F182" i="54"/>
  <c r="J169" i="13"/>
  <c r="F170" i="54"/>
  <c r="J157" i="13"/>
  <c r="F158" i="54"/>
  <c r="J145" i="13"/>
  <c r="F146" i="54"/>
  <c r="J133" i="13"/>
  <c r="F134" i="54"/>
  <c r="J121" i="13"/>
  <c r="F122" i="54"/>
  <c r="J109" i="13"/>
  <c r="F110" i="54"/>
  <c r="J97" i="13"/>
  <c r="F98" i="54"/>
  <c r="J85" i="13"/>
  <c r="F86" i="54"/>
  <c r="J73" i="13"/>
  <c r="F74" i="54"/>
  <c r="J61" i="13"/>
  <c r="F62" i="54"/>
  <c r="J49" i="13"/>
  <c r="F50" i="54"/>
  <c r="J37" i="13"/>
  <c r="F38" i="54"/>
  <c r="J25" i="13"/>
  <c r="F26" i="54"/>
  <c r="J13" i="13"/>
  <c r="F14" i="54"/>
  <c r="J573" i="13"/>
  <c r="F574" i="54"/>
  <c r="J561" i="13"/>
  <c r="F562" i="54"/>
  <c r="J549" i="13"/>
  <c r="F550" i="54"/>
  <c r="J537" i="13"/>
  <c r="F538" i="54"/>
  <c r="J525" i="13"/>
  <c r="F526" i="54"/>
  <c r="J513" i="13"/>
  <c r="F514" i="54"/>
  <c r="J501" i="13"/>
  <c r="F502" i="54"/>
  <c r="J489" i="13"/>
  <c r="F490" i="54"/>
  <c r="J477" i="13"/>
  <c r="F478" i="54"/>
  <c r="J465" i="13"/>
  <c r="F466" i="54"/>
  <c r="J453" i="13"/>
  <c r="F454" i="54"/>
  <c r="J441" i="13"/>
  <c r="F442" i="54"/>
  <c r="J429" i="13"/>
  <c r="F430" i="54"/>
  <c r="J417" i="13"/>
  <c r="F418" i="54"/>
  <c r="J405" i="13"/>
  <c r="F406" i="54"/>
  <c r="J393" i="13"/>
  <c r="F394" i="54"/>
  <c r="J381" i="13"/>
  <c r="F382" i="54"/>
  <c r="J369" i="13"/>
  <c r="F370" i="54"/>
  <c r="J357" i="13"/>
  <c r="F358" i="54"/>
  <c r="J345" i="13"/>
  <c r="F346" i="54"/>
  <c r="J333" i="13"/>
  <c r="F334" i="54"/>
  <c r="J321" i="13"/>
  <c r="F322" i="54"/>
  <c r="J309" i="13"/>
  <c r="F310" i="54"/>
  <c r="J297" i="13"/>
  <c r="F298" i="54"/>
  <c r="J285" i="13"/>
  <c r="F286" i="54"/>
  <c r="J273" i="13"/>
  <c r="F274" i="54"/>
  <c r="J261" i="13"/>
  <c r="F262" i="54"/>
  <c r="J249" i="13"/>
  <c r="F250" i="54"/>
  <c r="J237" i="13"/>
  <c r="F238" i="54"/>
  <c r="J225" i="13"/>
  <c r="F226" i="54"/>
  <c r="J213" i="13"/>
  <c r="F214" i="54"/>
  <c r="J201" i="13"/>
  <c r="F202" i="54"/>
  <c r="J189" i="13"/>
  <c r="F190" i="54"/>
  <c r="J177" i="13"/>
  <c r="F178" i="54"/>
  <c r="J165" i="13"/>
  <c r="F166" i="54"/>
  <c r="J153" i="13"/>
  <c r="F154" i="54"/>
  <c r="J141" i="13"/>
  <c r="F142" i="54"/>
  <c r="J129" i="13"/>
  <c r="F130" i="54"/>
  <c r="J117" i="13"/>
  <c r="F118" i="54"/>
  <c r="J105" i="13"/>
  <c r="F106" i="54"/>
  <c r="J93" i="13"/>
  <c r="F94" i="54"/>
  <c r="J81" i="13"/>
  <c r="F82" i="54"/>
  <c r="J69" i="13"/>
  <c r="F70" i="54"/>
  <c r="J57" i="13"/>
  <c r="F58" i="54"/>
  <c r="J45" i="13"/>
  <c r="F46" i="54"/>
  <c r="J33" i="13"/>
  <c r="F34" i="54"/>
  <c r="J21" i="13"/>
  <c r="F22" i="54"/>
  <c r="J9" i="13"/>
  <c r="F10" i="54"/>
  <c r="J646" i="13"/>
  <c r="J654" i="13"/>
  <c r="J650" i="13"/>
  <c r="J638" i="13"/>
  <c r="J630" i="13"/>
  <c r="J622" i="13"/>
  <c r="J614" i="13"/>
  <c r="J606" i="13"/>
  <c r="J598" i="13"/>
  <c r="J590" i="13"/>
  <c r="J582" i="13"/>
  <c r="J574" i="13"/>
  <c r="J566" i="13"/>
  <c r="J554" i="13"/>
  <c r="J546" i="13"/>
  <c r="J538" i="13"/>
  <c r="J530" i="13"/>
  <c r="J522" i="13"/>
  <c r="J514" i="13"/>
  <c r="J506" i="13"/>
  <c r="J498" i="13"/>
  <c r="J490" i="13"/>
  <c r="J482" i="13"/>
  <c r="J470" i="13"/>
  <c r="J466" i="13"/>
  <c r="J458" i="13"/>
  <c r="J450" i="13"/>
  <c r="J442" i="13"/>
  <c r="J434" i="13"/>
  <c r="J426" i="13"/>
  <c r="J414" i="13"/>
  <c r="J406" i="13"/>
  <c r="J398" i="13"/>
  <c r="J390" i="13"/>
  <c r="J382" i="13"/>
  <c r="J374" i="13"/>
  <c r="J366" i="13"/>
  <c r="J358" i="13"/>
  <c r="J350" i="13"/>
  <c r="J342" i="13"/>
  <c r="J334" i="13"/>
  <c r="J326" i="13"/>
  <c r="J318" i="13"/>
  <c r="J310" i="13"/>
  <c r="J302" i="13"/>
  <c r="J294" i="13"/>
  <c r="J286" i="13"/>
  <c r="J278" i="13"/>
  <c r="J270" i="13"/>
  <c r="J262" i="13"/>
  <c r="J254" i="13"/>
  <c r="J246" i="13"/>
  <c r="J238" i="13"/>
  <c r="J230" i="13"/>
  <c r="J218" i="13"/>
  <c r="J210" i="13"/>
  <c r="J202" i="13"/>
  <c r="J194" i="13"/>
  <c r="J186" i="13"/>
  <c r="J178" i="13"/>
  <c r="J166" i="13"/>
  <c r="J158" i="13"/>
  <c r="J150" i="13"/>
  <c r="J146" i="13"/>
  <c r="J138" i="13"/>
  <c r="J130" i="13"/>
  <c r="J122" i="13"/>
  <c r="J114" i="13"/>
  <c r="J106" i="13"/>
  <c r="J98" i="13"/>
  <c r="J90" i="13"/>
  <c r="J82" i="13"/>
  <c r="J74" i="13"/>
  <c r="J66" i="13"/>
  <c r="J62" i="13"/>
  <c r="J58" i="13"/>
  <c r="J54" i="13"/>
  <c r="J50" i="13"/>
  <c r="J42" i="13"/>
  <c r="J38" i="13"/>
  <c r="J34" i="13"/>
  <c r="J30" i="13"/>
  <c r="J26" i="13"/>
  <c r="J22" i="13"/>
  <c r="J18" i="13"/>
  <c r="J14" i="13"/>
  <c r="J10" i="13"/>
  <c r="J6" i="13"/>
  <c r="J642" i="13"/>
  <c r="J634" i="13"/>
  <c r="J626" i="13"/>
  <c r="J618" i="13"/>
  <c r="J610" i="13"/>
  <c r="J602" i="13"/>
  <c r="J594" i="13"/>
  <c r="J586" i="13"/>
  <c r="J578" i="13"/>
  <c r="J570" i="13"/>
  <c r="J562" i="13"/>
  <c r="J558" i="13"/>
  <c r="J550" i="13"/>
  <c r="J542" i="13"/>
  <c r="J534" i="13"/>
  <c r="J526" i="13"/>
  <c r="J518" i="13"/>
  <c r="J510" i="13"/>
  <c r="J502" i="13"/>
  <c r="J494" i="13"/>
  <c r="J486" i="13"/>
  <c r="J478" i="13"/>
  <c r="J474" i="13"/>
  <c r="J462" i="13"/>
  <c r="J454" i="13"/>
  <c r="J446" i="13"/>
  <c r="J438" i="13"/>
  <c r="J430" i="13"/>
  <c r="J422" i="13"/>
  <c r="J418" i="13"/>
  <c r="J410" i="13"/>
  <c r="J402" i="13"/>
  <c r="J394" i="13"/>
  <c r="J386" i="13"/>
  <c r="J378" i="13"/>
  <c r="J370" i="13"/>
  <c r="J362" i="13"/>
  <c r="J354" i="13"/>
  <c r="J346" i="13"/>
  <c r="J338" i="13"/>
  <c r="J330" i="13"/>
  <c r="J322" i="13"/>
  <c r="J314" i="13"/>
  <c r="J306" i="13"/>
  <c r="J298" i="13"/>
  <c r="J290" i="13"/>
  <c r="J282" i="13"/>
  <c r="J274" i="13"/>
  <c r="J266" i="13"/>
  <c r="J258" i="13"/>
  <c r="J250" i="13"/>
  <c r="J242" i="13"/>
  <c r="J234" i="13"/>
  <c r="J226" i="13"/>
  <c r="J222" i="13"/>
  <c r="J214" i="13"/>
  <c r="J206" i="13"/>
  <c r="J198" i="13"/>
  <c r="J190" i="13"/>
  <c r="J182" i="13"/>
  <c r="J174" i="13"/>
  <c r="J170" i="13"/>
  <c r="J162" i="13"/>
  <c r="J154" i="13"/>
  <c r="J142" i="13"/>
  <c r="J134" i="13"/>
  <c r="J126" i="13"/>
  <c r="J118" i="13"/>
  <c r="J110" i="13"/>
  <c r="J102" i="13"/>
  <c r="J94" i="13"/>
  <c r="J86" i="13"/>
  <c r="J78" i="13"/>
  <c r="J70" i="13"/>
  <c r="J46" i="13"/>
  <c r="J648" i="13"/>
  <c r="J636" i="13"/>
  <c r="J624" i="13"/>
  <c r="J616" i="13"/>
  <c r="J600" i="13"/>
  <c r="J584" i="13"/>
  <c r="J564" i="13"/>
  <c r="J528" i="13"/>
  <c r="J656" i="13"/>
  <c r="J652" i="13"/>
  <c r="J644" i="13"/>
  <c r="J640" i="13"/>
  <c r="J632" i="13"/>
  <c r="J628" i="13"/>
  <c r="J620" i="13"/>
  <c r="J612" i="13"/>
  <c r="J608" i="13"/>
  <c r="J604" i="13"/>
  <c r="J596" i="13"/>
  <c r="J592" i="13"/>
  <c r="J588" i="13"/>
  <c r="J580" i="13"/>
  <c r="J576" i="13"/>
  <c r="J572" i="13"/>
  <c r="J568" i="13"/>
  <c r="J560" i="13"/>
  <c r="J556" i="13"/>
  <c r="J552" i="13"/>
  <c r="J548" i="13"/>
  <c r="J544" i="13"/>
  <c r="J540" i="13"/>
  <c r="J536" i="13"/>
  <c r="J532" i="13"/>
  <c r="J516" i="13"/>
  <c r="J504" i="13"/>
  <c r="J492" i="13"/>
  <c r="J480" i="13"/>
  <c r="J468" i="13"/>
  <c r="J460" i="13"/>
  <c r="J444" i="13"/>
  <c r="J436" i="13"/>
  <c r="J424" i="13"/>
  <c r="J412" i="13"/>
  <c r="J400" i="13"/>
  <c r="J384" i="13"/>
  <c r="J372" i="13"/>
  <c r="J356" i="13"/>
  <c r="J348" i="13"/>
  <c r="J336" i="13"/>
  <c r="J320" i="13"/>
  <c r="J308" i="13"/>
  <c r="J296" i="13"/>
  <c r="J288" i="13"/>
  <c r="J272" i="13"/>
  <c r="J256" i="13"/>
  <c r="J244" i="13"/>
  <c r="J232" i="13"/>
  <c r="J220" i="13"/>
  <c r="J212" i="13"/>
  <c r="J200" i="13"/>
  <c r="J188" i="13"/>
  <c r="J172" i="13"/>
  <c r="J156" i="13"/>
  <c r="J144" i="13"/>
  <c r="J132" i="13"/>
  <c r="J124" i="13"/>
  <c r="J112" i="13"/>
  <c r="J100" i="13"/>
  <c r="J92" i="13"/>
  <c r="J76" i="13"/>
  <c r="J52" i="13"/>
  <c r="J16" i="13"/>
  <c r="J524" i="13"/>
  <c r="J520" i="13"/>
  <c r="J512" i="13"/>
  <c r="J508" i="13"/>
  <c r="J500" i="13"/>
  <c r="J496" i="13"/>
  <c r="J488" i="13"/>
  <c r="J484" i="13"/>
  <c r="J476" i="13"/>
  <c r="J472" i="13"/>
  <c r="J464" i="13"/>
  <c r="J456" i="13"/>
  <c r="J452" i="13"/>
  <c r="J448" i="13"/>
  <c r="J440" i="13"/>
  <c r="J432" i="13"/>
  <c r="J428" i="13"/>
  <c r="J420" i="13"/>
  <c r="J416" i="13"/>
  <c r="J408" i="13"/>
  <c r="J404" i="13"/>
  <c r="J396" i="13"/>
  <c r="J392" i="13"/>
  <c r="J388" i="13"/>
  <c r="J380" i="13"/>
  <c r="J376" i="13"/>
  <c r="J368" i="13"/>
  <c r="J364" i="13"/>
  <c r="J360" i="13"/>
  <c r="J352" i="13"/>
  <c r="J344" i="13"/>
  <c r="J340" i="13"/>
  <c r="J332" i="13"/>
  <c r="J328" i="13"/>
  <c r="J324" i="13"/>
  <c r="J316" i="13"/>
  <c r="J312" i="13"/>
  <c r="J304" i="13"/>
  <c r="J300" i="13"/>
  <c r="J292" i="13"/>
  <c r="J284" i="13"/>
  <c r="J280" i="13"/>
  <c r="J276" i="13"/>
  <c r="J268" i="13"/>
  <c r="J264" i="13"/>
  <c r="J260" i="13"/>
  <c r="J252" i="13"/>
  <c r="J248" i="13"/>
  <c r="J240" i="13"/>
  <c r="J236" i="13"/>
  <c r="J228" i="13"/>
  <c r="J224" i="13"/>
  <c r="J216" i="13"/>
  <c r="J208" i="13"/>
  <c r="J204" i="13"/>
  <c r="J196" i="13"/>
  <c r="J192" i="13"/>
  <c r="J184" i="13"/>
  <c r="J180" i="13"/>
  <c r="J176" i="13"/>
  <c r="J168" i="13"/>
  <c r="J164" i="13"/>
  <c r="J160" i="13"/>
  <c r="J152" i="13"/>
  <c r="J148" i="13"/>
  <c r="J140" i="13"/>
  <c r="J136" i="13"/>
  <c r="J128" i="13"/>
  <c r="J120" i="13"/>
  <c r="J116" i="13"/>
  <c r="J108" i="13"/>
  <c r="J104" i="13"/>
  <c r="J96" i="13"/>
  <c r="J88" i="13"/>
  <c r="J84" i="13"/>
  <c r="J80" i="13"/>
  <c r="J72" i="13"/>
  <c r="J68" i="13"/>
  <c r="J64" i="13"/>
  <c r="J60" i="13"/>
  <c r="J56" i="13"/>
  <c r="J48" i="13"/>
  <c r="J44" i="13"/>
  <c r="J40" i="13"/>
  <c r="J36" i="13"/>
  <c r="J32" i="13"/>
  <c r="J28" i="13"/>
  <c r="J24" i="13"/>
  <c r="J20" i="13"/>
  <c r="J12" i="13"/>
  <c r="J8" i="13"/>
  <c r="J4" i="13"/>
  <c r="J655" i="13"/>
  <c r="J651" i="13"/>
  <c r="J647" i="13"/>
  <c r="J643" i="13"/>
  <c r="J639" i="13"/>
  <c r="J635" i="13"/>
  <c r="J631" i="13"/>
  <c r="J627" i="13"/>
  <c r="J623" i="13"/>
  <c r="J619" i="13"/>
  <c r="J615" i="13"/>
  <c r="J611" i="13"/>
  <c r="J607" i="13"/>
  <c r="J603" i="13"/>
  <c r="J599" i="13"/>
  <c r="J595" i="13"/>
  <c r="J591" i="13"/>
  <c r="J587" i="13"/>
  <c r="J583" i="13"/>
  <c r="J579" i="13"/>
  <c r="J575" i="13"/>
  <c r="J571" i="13"/>
  <c r="J567" i="13"/>
  <c r="J563" i="13"/>
  <c r="J559" i="13"/>
  <c r="J555" i="13"/>
  <c r="J551" i="13"/>
  <c r="J547" i="13"/>
  <c r="J543" i="13"/>
  <c r="J539" i="13"/>
  <c r="J535" i="13"/>
  <c r="J531" i="13"/>
  <c r="J527" i="13"/>
  <c r="J523" i="13"/>
  <c r="J519" i="13"/>
  <c r="J515" i="13"/>
  <c r="J511" i="13"/>
  <c r="J507" i="13"/>
  <c r="J503" i="13"/>
  <c r="J499" i="13"/>
  <c r="J495" i="13"/>
  <c r="J491" i="13"/>
  <c r="J487" i="13"/>
  <c r="J483" i="13"/>
  <c r="J479" i="13"/>
  <c r="J475" i="13"/>
  <c r="J471" i="13"/>
  <c r="J467" i="13"/>
  <c r="J463" i="13"/>
  <c r="J459" i="13"/>
  <c r="J455" i="13"/>
  <c r="J451" i="13"/>
  <c r="J447" i="13"/>
  <c r="J443" i="13"/>
  <c r="J439" i="13"/>
  <c r="J435" i="13"/>
  <c r="J431" i="13"/>
  <c r="J427" i="13"/>
  <c r="J423" i="13"/>
  <c r="J419" i="13"/>
  <c r="J415" i="13"/>
  <c r="J411" i="13"/>
  <c r="J407" i="13"/>
  <c r="J403" i="13"/>
  <c r="J399" i="13"/>
  <c r="J395" i="13"/>
  <c r="J391" i="13"/>
  <c r="J387" i="13"/>
  <c r="J383" i="13"/>
  <c r="J379" i="13"/>
  <c r="J375" i="13"/>
  <c r="J371" i="13"/>
  <c r="J367" i="13"/>
  <c r="J363" i="13"/>
  <c r="J359" i="13"/>
  <c r="J355" i="13"/>
  <c r="J351" i="13"/>
  <c r="J347" i="13"/>
  <c r="J343" i="13"/>
  <c r="J339" i="13"/>
  <c r="J335" i="13"/>
  <c r="J331" i="13"/>
  <c r="J327" i="13"/>
  <c r="J323" i="13"/>
  <c r="J319" i="13"/>
  <c r="J315" i="13"/>
  <c r="J311" i="13"/>
  <c r="J307" i="13"/>
  <c r="J303" i="13"/>
  <c r="J299" i="13"/>
  <c r="J295" i="13"/>
  <c r="J291" i="13"/>
  <c r="J287" i="13"/>
  <c r="J283" i="13"/>
  <c r="J279" i="13"/>
  <c r="J275" i="13"/>
  <c r="J271" i="13"/>
  <c r="J267" i="13"/>
  <c r="J263" i="13"/>
  <c r="J259" i="13"/>
  <c r="J255" i="13"/>
  <c r="J251" i="13"/>
  <c r="J247" i="13"/>
  <c r="J243" i="13"/>
  <c r="J239" i="13"/>
  <c r="J235" i="13"/>
  <c r="J231" i="13"/>
  <c r="J227" i="13"/>
  <c r="J223" i="13"/>
  <c r="J219" i="13"/>
  <c r="J215" i="13"/>
  <c r="J211" i="13"/>
  <c r="J207" i="13"/>
  <c r="J203" i="13"/>
  <c r="J199" i="13"/>
  <c r="J195" i="13"/>
  <c r="J191" i="13"/>
  <c r="J187" i="13"/>
  <c r="J183" i="13"/>
  <c r="J179" i="13"/>
  <c r="J175" i="13"/>
  <c r="J171" i="13"/>
  <c r="J167" i="13"/>
  <c r="J163" i="13"/>
  <c r="J159" i="13"/>
  <c r="J155" i="13"/>
  <c r="J151" i="13"/>
  <c r="J147" i="13"/>
  <c r="J143" i="13"/>
  <c r="J139" i="13"/>
  <c r="J135" i="13"/>
  <c r="J131" i="13"/>
  <c r="J127" i="13"/>
  <c r="J123" i="13"/>
  <c r="J119" i="13"/>
  <c r="J115" i="13"/>
  <c r="J111" i="13"/>
  <c r="J107" i="13"/>
  <c r="J103" i="13"/>
  <c r="J99" i="13"/>
  <c r="J95" i="13"/>
  <c r="J91" i="13"/>
  <c r="J87" i="13"/>
  <c r="J83" i="13"/>
  <c r="J79" i="13"/>
  <c r="J75" i="13"/>
  <c r="J71" i="13"/>
  <c r="J67" i="13"/>
  <c r="J63" i="13"/>
  <c r="J59" i="13"/>
  <c r="J55" i="13"/>
  <c r="J51" i="13"/>
  <c r="J47" i="13"/>
  <c r="J43" i="13"/>
  <c r="J39" i="13"/>
  <c r="J35" i="13"/>
  <c r="J31" i="13"/>
  <c r="J27" i="13"/>
  <c r="J23" i="13"/>
  <c r="J19" i="13"/>
  <c r="J15" i="13"/>
  <c r="J11" i="13"/>
  <c r="J7" i="13"/>
  <c r="I106" i="54" l="1"/>
  <c r="I454" i="54"/>
  <c r="I526" i="54"/>
  <c r="I14" i="54"/>
  <c r="I86" i="54"/>
  <c r="I158" i="54"/>
  <c r="I230" i="54"/>
  <c r="I302" i="54"/>
  <c r="I374" i="54"/>
  <c r="I446" i="54"/>
  <c r="I518" i="54"/>
  <c r="I590" i="54"/>
  <c r="I54" i="54"/>
  <c r="I126" i="54"/>
  <c r="I198" i="54"/>
  <c r="I270" i="54"/>
  <c r="I342" i="54"/>
  <c r="I414" i="54"/>
  <c r="I486" i="54"/>
  <c r="I558" i="54"/>
  <c r="I630" i="54"/>
  <c r="I634" i="54"/>
  <c r="I26" i="54"/>
  <c r="I98" i="54"/>
  <c r="I314" i="54"/>
  <c r="I386" i="54"/>
  <c r="I602" i="54"/>
  <c r="I66" i="54"/>
  <c r="I138" i="54"/>
  <c r="I210" i="54"/>
  <c r="I282" i="54"/>
  <c r="I354" i="54"/>
  <c r="I426" i="54"/>
  <c r="I498" i="54"/>
  <c r="I570" i="54"/>
  <c r="I642" i="54"/>
  <c r="I646" i="54"/>
  <c r="I466" i="54"/>
  <c r="I170" i="54"/>
  <c r="I242" i="54"/>
  <c r="I458" i="54"/>
  <c r="I530" i="54"/>
  <c r="I46" i="54"/>
  <c r="I118" i="54"/>
  <c r="I190" i="54"/>
  <c r="I262" i="54"/>
  <c r="I334" i="54"/>
  <c r="I406" i="54"/>
  <c r="I178" i="54"/>
  <c r="I550" i="54"/>
  <c r="I326" i="54"/>
  <c r="I542" i="54"/>
  <c r="I6" i="54"/>
  <c r="I78" i="54"/>
  <c r="I150" i="54"/>
  <c r="I222" i="54"/>
  <c r="I294" i="54"/>
  <c r="I366" i="54"/>
  <c r="I438" i="54"/>
  <c r="I510" i="54"/>
  <c r="I582" i="54"/>
  <c r="I654" i="54"/>
  <c r="I586" i="54"/>
  <c r="F659" i="54"/>
  <c r="I4" i="54"/>
  <c r="I394" i="54"/>
  <c r="I478" i="54"/>
  <c r="I38" i="54"/>
  <c r="I182" i="54"/>
  <c r="I398" i="54"/>
  <c r="I470" i="54"/>
  <c r="I614" i="54"/>
  <c r="I58" i="54"/>
  <c r="I130" i="54"/>
  <c r="I202" i="54"/>
  <c r="I274" i="54"/>
  <c r="I346" i="54"/>
  <c r="I110" i="54"/>
  <c r="I418" i="54"/>
  <c r="I490" i="54"/>
  <c r="I50" i="54"/>
  <c r="I122" i="54"/>
  <c r="I266" i="54"/>
  <c r="I482" i="54"/>
  <c r="I554" i="54"/>
  <c r="I18" i="54"/>
  <c r="I162" i="54"/>
  <c r="I234" i="54"/>
  <c r="I306" i="54"/>
  <c r="I378" i="54"/>
  <c r="I522" i="54"/>
  <c r="I594" i="54"/>
  <c r="I598" i="54"/>
  <c r="I322" i="54"/>
  <c r="I538" i="54"/>
  <c r="I254" i="54"/>
  <c r="I562" i="54"/>
  <c r="I194" i="54"/>
  <c r="I338" i="54"/>
  <c r="I410" i="54"/>
  <c r="I626" i="54"/>
  <c r="I90" i="54"/>
  <c r="I450" i="54"/>
  <c r="I70" i="54"/>
  <c r="I142" i="54"/>
  <c r="I214" i="54"/>
  <c r="I286" i="54"/>
  <c r="I358" i="54"/>
  <c r="I34" i="54"/>
  <c r="I574" i="54"/>
  <c r="I206" i="54"/>
  <c r="I278" i="54"/>
  <c r="I422" i="54"/>
  <c r="I638" i="54"/>
  <c r="I30" i="54"/>
  <c r="I102" i="54"/>
  <c r="I174" i="54"/>
  <c r="I246" i="54"/>
  <c r="I318" i="54"/>
  <c r="I390" i="54"/>
  <c r="I462" i="54"/>
  <c r="I534" i="54"/>
  <c r="I606" i="54"/>
  <c r="I610" i="54"/>
  <c r="I250" i="54"/>
  <c r="I502" i="54"/>
  <c r="I62" i="54"/>
  <c r="I134" i="54"/>
  <c r="I350" i="54"/>
  <c r="I494" i="54"/>
  <c r="I566" i="54"/>
  <c r="I10" i="54"/>
  <c r="I82" i="54"/>
  <c r="I154" i="54"/>
  <c r="I226" i="54"/>
  <c r="I298" i="54"/>
  <c r="I370" i="54"/>
  <c r="I514" i="54"/>
  <c r="I218" i="54"/>
  <c r="I290" i="54"/>
  <c r="I434" i="54"/>
  <c r="I650" i="54"/>
  <c r="I42" i="54"/>
  <c r="I114" i="54"/>
  <c r="I186" i="54"/>
  <c r="I258" i="54"/>
  <c r="I330" i="54"/>
  <c r="I402" i="54"/>
  <c r="I474" i="54"/>
  <c r="I546" i="54"/>
  <c r="I618" i="54"/>
  <c r="I622" i="54"/>
  <c r="I430" i="54"/>
  <c r="I442" i="54"/>
  <c r="I74" i="54"/>
  <c r="I146" i="54"/>
  <c r="I362" i="54"/>
  <c r="I506" i="54"/>
  <c r="I578" i="54"/>
  <c r="I22" i="54"/>
  <c r="I94" i="54"/>
  <c r="I166" i="54"/>
  <c r="I238" i="54"/>
  <c r="I310" i="54"/>
  <c r="I382" i="54"/>
  <c r="I659" i="54" l="1"/>
  <c r="G661" i="54" s="1"/>
  <c r="G663" i="54" s="1"/>
  <c r="L138" i="54"/>
  <c r="Q138" i="54" s="1"/>
  <c r="L341" i="54"/>
  <c r="L204" i="54"/>
  <c r="L31" i="54"/>
  <c r="L502" i="54"/>
  <c r="Q502" i="54" s="1"/>
  <c r="L47" i="54"/>
  <c r="L553" i="54"/>
  <c r="L28" i="54"/>
  <c r="L24" i="54"/>
  <c r="L12" i="54"/>
  <c r="L181" i="54"/>
  <c r="L136" i="54"/>
  <c r="L17" i="54"/>
  <c r="L113" i="54"/>
  <c r="L91" i="54"/>
  <c r="L200" i="54"/>
  <c r="L21" i="54"/>
  <c r="L165" i="54"/>
  <c r="L370" i="54"/>
  <c r="R370" i="54" s="1"/>
  <c r="L155" i="54"/>
  <c r="L251" i="54"/>
  <c r="L373" i="54"/>
  <c r="L350" i="54"/>
  <c r="R350" i="54" s="1"/>
  <c r="L42" i="54"/>
  <c r="Q42" i="54" s="1"/>
  <c r="L90" i="54"/>
  <c r="Q90" i="54" s="1"/>
  <c r="L653" i="54"/>
  <c r="L75" i="54"/>
  <c r="L6" i="54"/>
  <c r="L102" i="54"/>
  <c r="R102" i="54" s="1"/>
  <c r="L127" i="54"/>
  <c r="L52" i="54"/>
  <c r="L510" i="54"/>
  <c r="R510" i="54" s="1"/>
  <c r="L192" i="54"/>
  <c r="L36" i="54"/>
  <c r="L13" i="54"/>
  <c r="L41" i="54"/>
  <c r="L137" i="54"/>
  <c r="L151" i="54"/>
  <c r="L199" i="54"/>
  <c r="L81" i="54"/>
  <c r="L225" i="54"/>
  <c r="L657" i="54"/>
  <c r="L71" i="54"/>
  <c r="L311" i="54"/>
  <c r="L74" i="54"/>
  <c r="Q74" i="54" s="1"/>
  <c r="L602" i="54"/>
  <c r="L5" i="54"/>
  <c r="L157" i="54"/>
  <c r="L191" i="54"/>
  <c r="L18" i="54"/>
  <c r="R18" i="54" s="1"/>
  <c r="L221" i="54"/>
  <c r="L222" i="54"/>
  <c r="Q222" i="54" s="1"/>
  <c r="L37" i="54"/>
  <c r="L642" i="54"/>
  <c r="L88" i="54"/>
  <c r="L468" i="54"/>
  <c r="L161" i="54"/>
  <c r="L259" i="54"/>
  <c r="L32" i="54"/>
  <c r="L80" i="54"/>
  <c r="L224" i="54"/>
  <c r="L656" i="54"/>
  <c r="L45" i="54"/>
  <c r="L333" i="54"/>
  <c r="L250" i="54"/>
  <c r="Q250" i="54" s="1"/>
  <c r="L442" i="54"/>
  <c r="R442" i="54" s="1"/>
  <c r="L445" i="54"/>
  <c r="L38" i="54"/>
  <c r="R38" i="54" s="1"/>
  <c r="Q102" i="54" l="1"/>
  <c r="Q350" i="54"/>
  <c r="Q370" i="54"/>
  <c r="Q656" i="54"/>
  <c r="R656" i="54"/>
  <c r="Q642" i="54"/>
  <c r="Q510" i="54"/>
  <c r="Q38" i="54"/>
  <c r="Q18" i="54"/>
  <c r="Q442" i="54"/>
  <c r="Q602" i="54"/>
  <c r="Q6" i="54"/>
  <c r="R445" i="54"/>
  <c r="Q445" i="54"/>
  <c r="Q45" i="54"/>
  <c r="R45" i="54"/>
  <c r="R224" i="54"/>
  <c r="Q224" i="54"/>
  <c r="Q32" i="54"/>
  <c r="R32" i="54"/>
  <c r="R161" i="54"/>
  <c r="Q161" i="54"/>
  <c r="R88" i="54"/>
  <c r="Q88" i="54"/>
  <c r="Q37" i="54"/>
  <c r="R37" i="54"/>
  <c r="R221" i="54"/>
  <c r="Q221" i="54"/>
  <c r="Q191" i="54"/>
  <c r="R191" i="54"/>
  <c r="R5" i="54"/>
  <c r="Q5" i="54"/>
  <c r="R71" i="54"/>
  <c r="Q71" i="54"/>
  <c r="R225" i="54"/>
  <c r="Q225" i="54"/>
  <c r="R199" i="54"/>
  <c r="Q199" i="54"/>
  <c r="R137" i="54"/>
  <c r="Q137" i="54"/>
  <c r="R13" i="54"/>
  <c r="Q13" i="54"/>
  <c r="R192" i="54"/>
  <c r="Q192" i="54"/>
  <c r="R52" i="54"/>
  <c r="Q52" i="54"/>
  <c r="Q75" i="54"/>
  <c r="R75" i="54"/>
  <c r="R251" i="54"/>
  <c r="Q251" i="54"/>
  <c r="R21" i="54"/>
  <c r="Q21" i="54"/>
  <c r="R91" i="54"/>
  <c r="Q91" i="54"/>
  <c r="R17" i="54"/>
  <c r="Q17" i="54"/>
  <c r="R181" i="54"/>
  <c r="Q181" i="54"/>
  <c r="Q24" i="54"/>
  <c r="R24" i="54"/>
  <c r="R553" i="54"/>
  <c r="Q553" i="54"/>
  <c r="Q204" i="54"/>
  <c r="R204" i="54"/>
  <c r="R642" i="54"/>
  <c r="R222" i="54"/>
  <c r="R90" i="54"/>
  <c r="R502" i="54"/>
  <c r="R602" i="54"/>
  <c r="R138" i="54"/>
  <c r="R6" i="54"/>
  <c r="R250" i="54"/>
  <c r="R42" i="54"/>
  <c r="R74" i="54"/>
  <c r="R333" i="54"/>
  <c r="Q333" i="54"/>
  <c r="R80" i="54"/>
  <c r="Q80" i="54"/>
  <c r="R259" i="54"/>
  <c r="Q259" i="54"/>
  <c r="R468" i="54"/>
  <c r="Q468" i="54"/>
  <c r="R157" i="54"/>
  <c r="Q157" i="54"/>
  <c r="R311" i="54"/>
  <c r="Q311" i="54"/>
  <c r="Q657" i="54"/>
  <c r="R657" i="54"/>
  <c r="R81" i="54"/>
  <c r="Q81" i="54"/>
  <c r="R151" i="54"/>
  <c r="Q151" i="54"/>
  <c r="R41" i="54"/>
  <c r="Q41" i="54"/>
  <c r="R36" i="54"/>
  <c r="Q36" i="54"/>
  <c r="R127" i="54"/>
  <c r="Q127" i="54"/>
  <c r="R653" i="54"/>
  <c r="Q653" i="54"/>
  <c r="R373" i="54"/>
  <c r="Q373" i="54"/>
  <c r="R155" i="54"/>
  <c r="Q155" i="54"/>
  <c r="R165" i="54"/>
  <c r="Q165" i="54"/>
  <c r="Q200" i="54"/>
  <c r="R200" i="54"/>
  <c r="R113" i="54"/>
  <c r="Q113" i="54"/>
  <c r="Q136" i="54"/>
  <c r="R136" i="54"/>
  <c r="R12" i="54"/>
  <c r="Q12" i="54"/>
  <c r="R28" i="54"/>
  <c r="Q28" i="54"/>
  <c r="R47" i="54"/>
  <c r="Q47" i="54"/>
  <c r="Q31" i="54"/>
  <c r="R31" i="54"/>
  <c r="Q341" i="54"/>
  <c r="R341" i="54"/>
  <c r="K568" i="54"/>
  <c r="L568" i="54" s="1"/>
  <c r="K424" i="54"/>
  <c r="K280" i="54"/>
  <c r="K602" i="54"/>
  <c r="N602" i="54" s="1"/>
  <c r="P602" i="54" s="1"/>
  <c r="C601" i="56" s="1"/>
  <c r="K458" i="54"/>
  <c r="K314" i="54"/>
  <c r="K170" i="54"/>
  <c r="L170" i="54" s="1"/>
  <c r="K26" i="54"/>
  <c r="K529" i="54"/>
  <c r="L529" i="54" s="1"/>
  <c r="K385" i="54"/>
  <c r="K241" i="54"/>
  <c r="L241" i="54" s="1"/>
  <c r="K551" i="54"/>
  <c r="L551" i="54" s="1"/>
  <c r="K407" i="54"/>
  <c r="K263" i="54"/>
  <c r="K119" i="54"/>
  <c r="K622" i="54"/>
  <c r="L622" i="54" s="1"/>
  <c r="K478" i="54"/>
  <c r="K334" i="54"/>
  <c r="L334" i="54" s="1"/>
  <c r="K190" i="54"/>
  <c r="L190" i="54" s="1"/>
  <c r="K46" i="54"/>
  <c r="L46" i="54" s="1"/>
  <c r="K561" i="54"/>
  <c r="K417" i="54"/>
  <c r="L417" i="54" s="1"/>
  <c r="K273" i="54"/>
  <c r="K129" i="54"/>
  <c r="K644" i="54"/>
  <c r="K500" i="54"/>
  <c r="K356" i="54"/>
  <c r="K212" i="54"/>
  <c r="L212" i="54" s="1"/>
  <c r="K68" i="54"/>
  <c r="L68" i="54" s="1"/>
  <c r="K583" i="54"/>
  <c r="K439" i="54"/>
  <c r="K295" i="54"/>
  <c r="K151" i="54"/>
  <c r="N151" i="54" s="1"/>
  <c r="P151" i="54" s="1"/>
  <c r="C150" i="56" s="1"/>
  <c r="K7" i="54"/>
  <c r="K255" i="54"/>
  <c r="K576" i="54"/>
  <c r="L576" i="54" s="1"/>
  <c r="K160" i="54"/>
  <c r="K462" i="54"/>
  <c r="K87" i="54"/>
  <c r="K353" i="54"/>
  <c r="L353" i="54" s="1"/>
  <c r="K13" i="54"/>
  <c r="N13" i="54" s="1"/>
  <c r="P13" i="54" s="1"/>
  <c r="C12" i="56" s="1"/>
  <c r="K243" i="54"/>
  <c r="L243" i="54" s="1"/>
  <c r="K564" i="54"/>
  <c r="K150" i="54"/>
  <c r="K558" i="54"/>
  <c r="L558" i="54" s="1"/>
  <c r="K149" i="54"/>
  <c r="K120" i="54"/>
  <c r="K269" i="54"/>
  <c r="L269" i="54" s="1"/>
  <c r="K144" i="54"/>
  <c r="L144" i="54" s="1"/>
  <c r="K231" i="54"/>
  <c r="K588" i="54"/>
  <c r="L588" i="54" s="1"/>
  <c r="K169" i="54"/>
  <c r="K72" i="54"/>
  <c r="K114" i="54"/>
  <c r="K139" i="54"/>
  <c r="K317" i="54"/>
  <c r="K207" i="54"/>
  <c r="K126" i="54"/>
  <c r="K125" i="54"/>
  <c r="L125" i="54" s="1"/>
  <c r="K233" i="54"/>
  <c r="L233" i="54" s="1"/>
  <c r="K195" i="54"/>
  <c r="L195" i="54" s="1"/>
  <c r="K257" i="54"/>
  <c r="K532" i="54"/>
  <c r="K422" i="54"/>
  <c r="K349" i="54"/>
  <c r="L349" i="54" s="1"/>
  <c r="K227" i="54"/>
  <c r="L227" i="54" s="1"/>
  <c r="K442" i="54"/>
  <c r="N442" i="54" s="1"/>
  <c r="P442" i="54" s="1"/>
  <c r="C441" i="56" s="1"/>
  <c r="K525" i="54"/>
  <c r="K93" i="54"/>
  <c r="K556" i="54"/>
  <c r="K412" i="54"/>
  <c r="K268" i="54"/>
  <c r="L268" i="54" s="1"/>
  <c r="K590" i="54"/>
  <c r="K446" i="54"/>
  <c r="K302" i="54"/>
  <c r="K158" i="54"/>
  <c r="K14" i="54"/>
  <c r="K517" i="54"/>
  <c r="L517" i="54" s="1"/>
  <c r="K373" i="54"/>
  <c r="N373" i="54" s="1"/>
  <c r="P373" i="54" s="1"/>
  <c r="C372" i="56" s="1"/>
  <c r="K229" i="54"/>
  <c r="K539" i="54"/>
  <c r="K395" i="54"/>
  <c r="L395" i="54" s="1"/>
  <c r="K251" i="54"/>
  <c r="N251" i="54" s="1"/>
  <c r="P251" i="54" s="1"/>
  <c r="C250" i="56" s="1"/>
  <c r="K107" i="54"/>
  <c r="K610" i="54"/>
  <c r="K466" i="54"/>
  <c r="K322" i="54"/>
  <c r="L322" i="54" s="1"/>
  <c r="K178" i="54"/>
  <c r="K34" i="54"/>
  <c r="K549" i="54"/>
  <c r="K405" i="54"/>
  <c r="K261" i="54"/>
  <c r="K117" i="54"/>
  <c r="K632" i="54"/>
  <c r="K488" i="54"/>
  <c r="K344" i="54"/>
  <c r="L344" i="54" s="1"/>
  <c r="K200" i="54"/>
  <c r="N200" i="54" s="1"/>
  <c r="P200" i="54" s="1"/>
  <c r="C199" i="56" s="1"/>
  <c r="K56" i="54"/>
  <c r="K571" i="54"/>
  <c r="K427" i="54"/>
  <c r="K283" i="54"/>
  <c r="K651" i="54"/>
  <c r="K219" i="54"/>
  <c r="K540" i="54"/>
  <c r="K136" i="54"/>
  <c r="N136" i="54" s="1"/>
  <c r="P136" i="54" s="1"/>
  <c r="C135" i="56" s="1"/>
  <c r="K426" i="54"/>
  <c r="K63" i="54"/>
  <c r="K639" i="54"/>
  <c r="L639" i="54" s="1"/>
  <c r="K528" i="54"/>
  <c r="K522" i="54"/>
  <c r="K48" i="54"/>
  <c r="L48" i="54" s="1"/>
  <c r="K552" i="54"/>
  <c r="K566" i="54"/>
  <c r="K493" i="54"/>
  <c r="K515" i="54"/>
  <c r="L515" i="54" s="1"/>
  <c r="K586" i="54"/>
  <c r="K10" i="54"/>
  <c r="K237" i="54"/>
  <c r="K544" i="54"/>
  <c r="K400" i="54"/>
  <c r="K256" i="54"/>
  <c r="K578" i="54"/>
  <c r="K434" i="54"/>
  <c r="K290" i="54"/>
  <c r="L290" i="54" s="1"/>
  <c r="K146" i="54"/>
  <c r="K649" i="54"/>
  <c r="L649" i="54" s="1"/>
  <c r="K505" i="54"/>
  <c r="L505" i="54" s="1"/>
  <c r="K361" i="54"/>
  <c r="L361" i="54" s="1"/>
  <c r="K217" i="54"/>
  <c r="K527" i="54"/>
  <c r="K383" i="54"/>
  <c r="K239" i="54"/>
  <c r="L239" i="54" s="1"/>
  <c r="K95" i="54"/>
  <c r="K598" i="54"/>
  <c r="K454" i="54"/>
  <c r="K310" i="54"/>
  <c r="L310" i="54" s="1"/>
  <c r="K166" i="54"/>
  <c r="K22" i="54"/>
  <c r="K537" i="54"/>
  <c r="L537" i="54" s="1"/>
  <c r="K393" i="54"/>
  <c r="K249" i="54"/>
  <c r="K105" i="54"/>
  <c r="K620" i="54"/>
  <c r="L620" i="54" s="1"/>
  <c r="K476" i="54"/>
  <c r="K332" i="54"/>
  <c r="L332" i="54" s="1"/>
  <c r="K188" i="54"/>
  <c r="K44" i="54"/>
  <c r="K559" i="54"/>
  <c r="K415" i="54"/>
  <c r="L415" i="54" s="1"/>
  <c r="K271" i="54"/>
  <c r="K127" i="54"/>
  <c r="N127" i="54" s="1"/>
  <c r="P127" i="54" s="1"/>
  <c r="C126" i="56" s="1"/>
  <c r="G126" i="56" s="1"/>
  <c r="H126" i="56" s="1"/>
  <c r="I126" i="56" s="1"/>
  <c r="K615" i="54"/>
  <c r="K185" i="54"/>
  <c r="L185" i="54" s="1"/>
  <c r="K504" i="54"/>
  <c r="L504" i="54" s="1"/>
  <c r="K112" i="54"/>
  <c r="K390" i="54"/>
  <c r="K39" i="54"/>
  <c r="L39" i="54" s="1"/>
  <c r="K281" i="54"/>
  <c r="L281" i="54" s="1"/>
  <c r="K603" i="54"/>
  <c r="K180" i="54"/>
  <c r="K492" i="54"/>
  <c r="L492" i="54" s="1"/>
  <c r="K102" i="54"/>
  <c r="N102" i="54" s="1"/>
  <c r="P102" i="54" s="1"/>
  <c r="C101" i="56" s="1"/>
  <c r="K486" i="54"/>
  <c r="K101" i="54"/>
  <c r="K629" i="54"/>
  <c r="L629" i="54" s="1"/>
  <c r="K197" i="54"/>
  <c r="K591" i="54"/>
  <c r="K171" i="54"/>
  <c r="K516" i="54"/>
  <c r="K121" i="54"/>
  <c r="K653" i="54"/>
  <c r="N653" i="54" s="1"/>
  <c r="P653" i="54" s="1"/>
  <c r="C652" i="56" s="1"/>
  <c r="K90" i="54"/>
  <c r="N90" i="54" s="1"/>
  <c r="P90" i="54" s="1"/>
  <c r="C89" i="56" s="1"/>
  <c r="K278" i="54"/>
  <c r="K244" i="54"/>
  <c r="K637" i="54"/>
  <c r="L637" i="54" s="1"/>
  <c r="K371" i="54"/>
  <c r="K154" i="54"/>
  <c r="K652" i="54"/>
  <c r="K508" i="54"/>
  <c r="K364" i="54"/>
  <c r="K220" i="54"/>
  <c r="K542" i="54"/>
  <c r="K398" i="54"/>
  <c r="K254" i="54"/>
  <c r="K110" i="54"/>
  <c r="K613" i="54"/>
  <c r="L613" i="54" s="1"/>
  <c r="K469" i="54"/>
  <c r="K325" i="54"/>
  <c r="K635" i="54"/>
  <c r="L635" i="54" s="1"/>
  <c r="K491" i="54"/>
  <c r="L491" i="54" s="1"/>
  <c r="K347" i="54"/>
  <c r="K203" i="54"/>
  <c r="K59" i="54"/>
  <c r="L59" i="54" s="1"/>
  <c r="K562" i="54"/>
  <c r="K418" i="54"/>
  <c r="K274" i="54"/>
  <c r="L274" i="54" s="1"/>
  <c r="K130" i="54"/>
  <c r="L130" i="54" s="1"/>
  <c r="K645" i="54"/>
  <c r="K501" i="54"/>
  <c r="K357" i="54"/>
  <c r="K213" i="54"/>
  <c r="K69" i="54"/>
  <c r="L69" i="54" s="1"/>
  <c r="K584" i="54"/>
  <c r="K440" i="54"/>
  <c r="K296" i="54"/>
  <c r="K152" i="54"/>
  <c r="K8" i="54"/>
  <c r="K523" i="54"/>
  <c r="K379" i="54"/>
  <c r="K235" i="54"/>
  <c r="L235" i="54" s="1"/>
  <c r="K91" i="54"/>
  <c r="N91" i="54" s="1"/>
  <c r="P91" i="54" s="1"/>
  <c r="C90" i="56" s="1"/>
  <c r="K507" i="54"/>
  <c r="L507" i="54" s="1"/>
  <c r="K113" i="54"/>
  <c r="N113" i="54" s="1"/>
  <c r="P113" i="54" s="1"/>
  <c r="C112" i="56" s="1"/>
  <c r="K396" i="54"/>
  <c r="L396" i="54" s="1"/>
  <c r="K40" i="54"/>
  <c r="K282" i="54"/>
  <c r="K605" i="54"/>
  <c r="K181" i="54"/>
  <c r="N181" i="54" s="1"/>
  <c r="P181" i="54" s="1"/>
  <c r="C180" i="56" s="1"/>
  <c r="K495" i="54"/>
  <c r="K108" i="54"/>
  <c r="K384" i="54"/>
  <c r="K30" i="54"/>
  <c r="L30" i="54" s="1"/>
  <c r="K378" i="54"/>
  <c r="K29" i="54"/>
  <c r="K521" i="54"/>
  <c r="L521" i="54" s="1"/>
  <c r="K124" i="54"/>
  <c r="L124" i="54" s="1"/>
  <c r="K483" i="54"/>
  <c r="K99" i="54"/>
  <c r="K408" i="54"/>
  <c r="K49" i="54"/>
  <c r="L49" i="54" s="1"/>
  <c r="K186" i="54"/>
  <c r="L186" i="54" s="1"/>
  <c r="K401" i="54"/>
  <c r="K210" i="54"/>
  <c r="K312" i="54"/>
  <c r="K582" i="54"/>
  <c r="L582" i="54" s="1"/>
  <c r="K411" i="54"/>
  <c r="K336" i="54"/>
  <c r="L336" i="54" s="1"/>
  <c r="K365" i="54"/>
  <c r="K350" i="54"/>
  <c r="N350" i="54" s="1"/>
  <c r="P350" i="54" s="1"/>
  <c r="C349" i="56" s="1"/>
  <c r="K421" i="54"/>
  <c r="K299" i="54"/>
  <c r="K514" i="54"/>
  <c r="K597" i="54"/>
  <c r="K640" i="54"/>
  <c r="K496" i="54"/>
  <c r="L496" i="54" s="1"/>
  <c r="K352" i="54"/>
  <c r="K208" i="54"/>
  <c r="K530" i="54"/>
  <c r="K386" i="54"/>
  <c r="K242" i="54"/>
  <c r="L242" i="54" s="1"/>
  <c r="K98" i="54"/>
  <c r="K601" i="54"/>
  <c r="K457" i="54"/>
  <c r="L457" i="54" s="1"/>
  <c r="K313" i="54"/>
  <c r="K623" i="54"/>
  <c r="K479" i="54"/>
  <c r="K335" i="54"/>
  <c r="L335" i="54" s="1"/>
  <c r="K191" i="54"/>
  <c r="N191" i="54" s="1"/>
  <c r="P191" i="54" s="1"/>
  <c r="C190" i="56" s="1"/>
  <c r="G190" i="56" s="1"/>
  <c r="H190" i="56" s="1"/>
  <c r="I190" i="56" s="1"/>
  <c r="K47" i="54"/>
  <c r="N47" i="54" s="1"/>
  <c r="P47" i="54" s="1"/>
  <c r="C46" i="56" s="1"/>
  <c r="K550" i="54"/>
  <c r="K406" i="54"/>
  <c r="K262" i="54"/>
  <c r="L262" i="54" s="1"/>
  <c r="K118" i="54"/>
  <c r="K633" i="54"/>
  <c r="K489" i="54"/>
  <c r="K345" i="54"/>
  <c r="K201" i="54"/>
  <c r="K57" i="54"/>
  <c r="K572" i="54"/>
  <c r="K428" i="54"/>
  <c r="K284" i="54"/>
  <c r="K140" i="54"/>
  <c r="K655" i="54"/>
  <c r="L655" i="54" s="1"/>
  <c r="K511" i="54"/>
  <c r="L511" i="54" s="1"/>
  <c r="K367" i="54"/>
  <c r="K223" i="54"/>
  <c r="K79" i="54"/>
  <c r="K471" i="54"/>
  <c r="L471" i="54" s="1"/>
  <c r="K89" i="54"/>
  <c r="K360" i="54"/>
  <c r="K16" i="54"/>
  <c r="K246" i="54"/>
  <c r="K569" i="54"/>
  <c r="L569" i="54" s="1"/>
  <c r="K157" i="54"/>
  <c r="N157" i="54" s="1"/>
  <c r="P157" i="54" s="1"/>
  <c r="C156" i="56" s="1"/>
  <c r="K459" i="54"/>
  <c r="K84" i="54"/>
  <c r="K348" i="54"/>
  <c r="K6" i="54"/>
  <c r="N6" i="54" s="1"/>
  <c r="P6" i="54" s="1"/>
  <c r="C5" i="56" s="1"/>
  <c r="K342" i="54"/>
  <c r="K5" i="54"/>
  <c r="N5" i="54" s="1"/>
  <c r="P5" i="54" s="1"/>
  <c r="C4" i="56" s="1"/>
  <c r="K485" i="54"/>
  <c r="K100" i="54"/>
  <c r="K447" i="54"/>
  <c r="K75" i="54"/>
  <c r="N75" i="54" s="1"/>
  <c r="P75" i="54" s="1"/>
  <c r="C74" i="56" s="1"/>
  <c r="K372" i="54"/>
  <c r="K25" i="54"/>
  <c r="K293" i="54"/>
  <c r="L293" i="54" s="1"/>
  <c r="K42" i="54"/>
  <c r="N42" i="54" s="1"/>
  <c r="P42" i="54" s="1"/>
  <c r="C41" i="56" s="1"/>
  <c r="K621" i="54"/>
  <c r="K324" i="54"/>
  <c r="K546" i="54"/>
  <c r="L546" i="54" s="1"/>
  <c r="K76" i="54"/>
  <c r="K618" i="54"/>
  <c r="L618" i="54" s="1"/>
  <c r="K604" i="54"/>
  <c r="K638" i="54"/>
  <c r="L638" i="54" s="1"/>
  <c r="K565" i="54"/>
  <c r="K587" i="54"/>
  <c r="K11" i="54"/>
  <c r="K82" i="54"/>
  <c r="K309" i="54"/>
  <c r="K628" i="54"/>
  <c r="K484" i="54"/>
  <c r="K340" i="54"/>
  <c r="L340" i="54" s="1"/>
  <c r="K196" i="54"/>
  <c r="L196" i="54" s="1"/>
  <c r="K518" i="54"/>
  <c r="L518" i="54" s="1"/>
  <c r="K374" i="54"/>
  <c r="L374" i="54" s="1"/>
  <c r="K230" i="54"/>
  <c r="K86" i="54"/>
  <c r="K589" i="54"/>
  <c r="L589" i="54" s="1"/>
  <c r="K445" i="54"/>
  <c r="N445" i="54" s="1"/>
  <c r="P445" i="54" s="1"/>
  <c r="C444" i="56" s="1"/>
  <c r="K301" i="54"/>
  <c r="K611" i="54"/>
  <c r="K467" i="54"/>
  <c r="K323" i="54"/>
  <c r="L323" i="54" s="1"/>
  <c r="K179" i="54"/>
  <c r="K35" i="54"/>
  <c r="K538" i="54"/>
  <c r="K394" i="54"/>
  <c r="K250" i="54"/>
  <c r="N250" i="54" s="1"/>
  <c r="P250" i="54" s="1"/>
  <c r="C249" i="56" s="1"/>
  <c r="K106" i="54"/>
  <c r="L106" i="54" s="1"/>
  <c r="K477" i="54"/>
  <c r="L477" i="54" s="1"/>
  <c r="K333" i="54"/>
  <c r="N333" i="54" s="1"/>
  <c r="P333" i="54" s="1"/>
  <c r="C332" i="56" s="1"/>
  <c r="K189" i="54"/>
  <c r="K45" i="54"/>
  <c r="N45" i="54" s="1"/>
  <c r="P45" i="54" s="1"/>
  <c r="C44" i="56" s="1"/>
  <c r="K560" i="54"/>
  <c r="K416" i="54"/>
  <c r="K272" i="54"/>
  <c r="K128" i="54"/>
  <c r="K643" i="54"/>
  <c r="K499" i="54"/>
  <c r="L499" i="54" s="1"/>
  <c r="K355" i="54"/>
  <c r="K211" i="54"/>
  <c r="K67" i="54"/>
  <c r="K435" i="54"/>
  <c r="K65" i="54"/>
  <c r="K642" i="54"/>
  <c r="N642" i="54" s="1"/>
  <c r="P642" i="54" s="1"/>
  <c r="C641" i="56" s="1"/>
  <c r="K533" i="54"/>
  <c r="K133" i="54"/>
  <c r="K423" i="54"/>
  <c r="K60" i="54"/>
  <c r="L60" i="54" s="1"/>
  <c r="K306" i="54"/>
  <c r="K449" i="54"/>
  <c r="K51" i="54"/>
  <c r="K581" i="54"/>
  <c r="K460" i="54"/>
  <c r="K206" i="54"/>
  <c r="L206" i="54" s="1"/>
  <c r="K277" i="54"/>
  <c r="L277" i="54" s="1"/>
  <c r="K155" i="54"/>
  <c r="N155" i="54" s="1"/>
  <c r="P155" i="54" s="1"/>
  <c r="C154" i="56" s="1"/>
  <c r="K226" i="54"/>
  <c r="K453" i="54"/>
  <c r="L453" i="54" s="1"/>
  <c r="K616" i="54"/>
  <c r="K472" i="54"/>
  <c r="K328" i="54"/>
  <c r="L328" i="54" s="1"/>
  <c r="K650" i="54"/>
  <c r="K506" i="54"/>
  <c r="K362" i="54"/>
  <c r="K218" i="54"/>
  <c r="K74" i="54"/>
  <c r="N74" i="54" s="1"/>
  <c r="P74" i="54" s="1"/>
  <c r="C73" i="56" s="1"/>
  <c r="K577" i="54"/>
  <c r="L577" i="54" s="1"/>
  <c r="K433" i="54"/>
  <c r="K289" i="54"/>
  <c r="K599" i="54"/>
  <c r="L599" i="54" s="1"/>
  <c r="K455" i="54"/>
  <c r="K311" i="54"/>
  <c r="N311" i="54" s="1"/>
  <c r="P311" i="54" s="1"/>
  <c r="C310" i="56" s="1"/>
  <c r="G310" i="56" s="1"/>
  <c r="H310" i="56" s="1"/>
  <c r="I310" i="56" s="1"/>
  <c r="K167" i="54"/>
  <c r="K23" i="54"/>
  <c r="K526" i="54"/>
  <c r="L526" i="54" s="1"/>
  <c r="K382" i="54"/>
  <c r="K238" i="54"/>
  <c r="L238" i="54" s="1"/>
  <c r="K94" i="54"/>
  <c r="K609" i="54"/>
  <c r="K465" i="54"/>
  <c r="L465" i="54" s="1"/>
  <c r="K321" i="54"/>
  <c r="K177" i="54"/>
  <c r="L177" i="54" s="1"/>
  <c r="K33" i="54"/>
  <c r="L33" i="54" s="1"/>
  <c r="K548" i="54"/>
  <c r="K404" i="54"/>
  <c r="K260" i="54"/>
  <c r="K116" i="54"/>
  <c r="K631" i="54"/>
  <c r="L631" i="54" s="1"/>
  <c r="K487" i="54"/>
  <c r="K343" i="54"/>
  <c r="K199" i="54"/>
  <c r="N199" i="54" s="1"/>
  <c r="P199" i="54" s="1"/>
  <c r="C198" i="56" s="1"/>
  <c r="K55" i="54"/>
  <c r="K399" i="54"/>
  <c r="K41" i="54"/>
  <c r="N41" i="54" s="1"/>
  <c r="P41" i="54" s="1"/>
  <c r="C40" i="56" s="1"/>
  <c r="K288" i="54"/>
  <c r="K606" i="54"/>
  <c r="K183" i="54"/>
  <c r="K497" i="54"/>
  <c r="K109" i="54"/>
  <c r="L109" i="54" s="1"/>
  <c r="K387" i="54"/>
  <c r="K36" i="54"/>
  <c r="N36" i="54" s="1"/>
  <c r="P36" i="54" s="1"/>
  <c r="C35" i="56" s="1"/>
  <c r="K276" i="54"/>
  <c r="K192" i="54"/>
  <c r="N192" i="54" s="1"/>
  <c r="P192" i="54" s="1"/>
  <c r="C191" i="56" s="1"/>
  <c r="K270" i="54"/>
  <c r="K510" i="54"/>
  <c r="N510" i="54" s="1"/>
  <c r="P510" i="54" s="1"/>
  <c r="C509" i="56" s="1"/>
  <c r="K413" i="54"/>
  <c r="K52" i="54"/>
  <c r="N52" i="54" s="1"/>
  <c r="P52" i="54" s="1"/>
  <c r="C51" i="56" s="1"/>
  <c r="K375" i="54"/>
  <c r="L375" i="54" s="1"/>
  <c r="K27" i="54"/>
  <c r="K300" i="54"/>
  <c r="K474" i="54"/>
  <c r="L474" i="54" s="1"/>
  <c r="K162" i="54"/>
  <c r="L162" i="54" s="1"/>
  <c r="K18" i="54"/>
  <c r="N18" i="54" s="1"/>
  <c r="P18" i="54" s="1"/>
  <c r="C17" i="56" s="1"/>
  <c r="K494" i="54"/>
  <c r="L494" i="54" s="1"/>
  <c r="K316" i="54"/>
  <c r="K62" i="54"/>
  <c r="K443" i="54"/>
  <c r="K370" i="54"/>
  <c r="N370" i="54" s="1"/>
  <c r="P370" i="54" s="1"/>
  <c r="C369" i="56" s="1"/>
  <c r="K580" i="54"/>
  <c r="K436" i="54"/>
  <c r="L436" i="54" s="1"/>
  <c r="K292" i="54"/>
  <c r="K614" i="54"/>
  <c r="L614" i="54" s="1"/>
  <c r="K470" i="54"/>
  <c r="K326" i="54"/>
  <c r="K182" i="54"/>
  <c r="K38" i="54"/>
  <c r="N38" i="54" s="1"/>
  <c r="P38" i="54" s="1"/>
  <c r="C37" i="56" s="1"/>
  <c r="K541" i="54"/>
  <c r="K397" i="54"/>
  <c r="L397" i="54" s="1"/>
  <c r="K253" i="54"/>
  <c r="K563" i="54"/>
  <c r="K419" i="54"/>
  <c r="L419" i="54" s="1"/>
  <c r="K275" i="54"/>
  <c r="K131" i="54"/>
  <c r="K634" i="54"/>
  <c r="K490" i="54"/>
  <c r="K346" i="54"/>
  <c r="K202" i="54"/>
  <c r="K58" i="54"/>
  <c r="L58" i="54" s="1"/>
  <c r="K573" i="54"/>
  <c r="K429" i="54"/>
  <c r="L429" i="54" s="1"/>
  <c r="K285" i="54"/>
  <c r="K141" i="54"/>
  <c r="K656" i="54"/>
  <c r="N656" i="54" s="1"/>
  <c r="P656" i="54" s="1"/>
  <c r="C655" i="56" s="1"/>
  <c r="K512" i="54"/>
  <c r="K368" i="54"/>
  <c r="L368" i="54" s="1"/>
  <c r="K224" i="54"/>
  <c r="N224" i="54" s="1"/>
  <c r="P224" i="54" s="1"/>
  <c r="C223" i="56" s="1"/>
  <c r="K80" i="54"/>
  <c r="N80" i="54" s="1"/>
  <c r="P80" i="54" s="1"/>
  <c r="C79" i="56" s="1"/>
  <c r="K595" i="54"/>
  <c r="K451" i="54"/>
  <c r="L451" i="54" s="1"/>
  <c r="K307" i="54"/>
  <c r="K163" i="54"/>
  <c r="K19" i="54"/>
  <c r="L19" i="54" s="1"/>
  <c r="K291" i="54"/>
  <c r="K612" i="54"/>
  <c r="L612" i="54" s="1"/>
  <c r="K184" i="54"/>
  <c r="K498" i="54"/>
  <c r="K111" i="54"/>
  <c r="K389" i="54"/>
  <c r="K37" i="54"/>
  <c r="N37" i="54" s="1"/>
  <c r="P37" i="54" s="1"/>
  <c r="C36" i="56" s="1"/>
  <c r="K279" i="54"/>
  <c r="K600" i="54"/>
  <c r="K174" i="54"/>
  <c r="K594" i="54"/>
  <c r="K173" i="54"/>
  <c r="L173" i="54" s="1"/>
  <c r="K222" i="54"/>
  <c r="N222" i="54" s="1"/>
  <c r="P222" i="54" s="1"/>
  <c r="C221" i="56" s="1"/>
  <c r="K305" i="54"/>
  <c r="K366" i="54"/>
  <c r="K267" i="54"/>
  <c r="K624" i="54"/>
  <c r="L624" i="54" s="1"/>
  <c r="K193" i="54"/>
  <c r="K168" i="54"/>
  <c r="K509" i="54"/>
  <c r="L509" i="54" s="1"/>
  <c r="K627" i="54"/>
  <c r="K145" i="54"/>
  <c r="K473" i="54"/>
  <c r="K388" i="54"/>
  <c r="K134" i="54"/>
  <c r="K205" i="54"/>
  <c r="L205" i="54" s="1"/>
  <c r="K83" i="54"/>
  <c r="K298" i="54"/>
  <c r="K381" i="54"/>
  <c r="K554" i="54"/>
  <c r="L554" i="54" s="1"/>
  <c r="K225" i="54"/>
  <c r="N225" i="54" s="1"/>
  <c r="P225" i="54" s="1"/>
  <c r="C224" i="56" s="1"/>
  <c r="K17" i="54"/>
  <c r="N17" i="54" s="1"/>
  <c r="P17" i="54" s="1"/>
  <c r="C16" i="56" s="1"/>
  <c r="K24" i="54"/>
  <c r="N24" i="54" s="1"/>
  <c r="P24" i="54" s="1"/>
  <c r="C23" i="56" s="1"/>
  <c r="K258" i="54"/>
  <c r="K165" i="54"/>
  <c r="N165" i="54" s="1"/>
  <c r="P165" i="54" s="1"/>
  <c r="C164" i="56" s="1"/>
  <c r="K648" i="54"/>
  <c r="K341" i="54"/>
  <c r="N341" i="54" s="1"/>
  <c r="P341" i="54" s="1"/>
  <c r="C340" i="56" s="1"/>
  <c r="K286" i="54"/>
  <c r="K320" i="54"/>
  <c r="K115" i="54"/>
  <c r="L115" i="54" s="1"/>
  <c r="K15" i="54"/>
  <c r="K172" i="54"/>
  <c r="L172" i="54" s="1"/>
  <c r="K437" i="54"/>
  <c r="K266" i="54"/>
  <c r="K156" i="54"/>
  <c r="K592" i="54"/>
  <c r="K194" i="54"/>
  <c r="K431" i="54"/>
  <c r="K214" i="54"/>
  <c r="K81" i="54"/>
  <c r="N81" i="54" s="1"/>
  <c r="P81" i="54" s="1"/>
  <c r="C80" i="56" s="1"/>
  <c r="K308" i="54"/>
  <c r="K535" i="54"/>
  <c r="L535" i="54" s="1"/>
  <c r="K103" i="54"/>
  <c r="L103" i="54" s="1"/>
  <c r="K432" i="54"/>
  <c r="K641" i="54"/>
  <c r="K132" i="54"/>
  <c r="L132" i="54" s="1"/>
  <c r="K414" i="54"/>
  <c r="L414" i="54" s="1"/>
  <c r="K148" i="54"/>
  <c r="L148" i="54" s="1"/>
  <c r="K444" i="54"/>
  <c r="K66" i="54"/>
  <c r="L66" i="54" s="1"/>
  <c r="K520" i="54"/>
  <c r="L520" i="54" s="1"/>
  <c r="K359" i="54"/>
  <c r="K142" i="54"/>
  <c r="K21" i="54"/>
  <c r="N21" i="54" s="1"/>
  <c r="P21" i="54" s="1"/>
  <c r="C20" i="56" s="1"/>
  <c r="K248" i="54"/>
  <c r="K475" i="54"/>
  <c r="K43" i="54"/>
  <c r="K252" i="54"/>
  <c r="K461" i="54"/>
  <c r="K12" i="54"/>
  <c r="N12" i="54" s="1"/>
  <c r="P12" i="54" s="1"/>
  <c r="C11" i="56" s="1"/>
  <c r="K234" i="54"/>
  <c r="K28" i="54"/>
  <c r="N28" i="54" s="1"/>
  <c r="P28" i="54" s="1"/>
  <c r="C27" i="56" s="1"/>
  <c r="K264" i="54"/>
  <c r="K329" i="54"/>
  <c r="K448" i="54"/>
  <c r="L448" i="54" s="1"/>
  <c r="K50" i="54"/>
  <c r="K287" i="54"/>
  <c r="K70" i="54"/>
  <c r="K9" i="54"/>
  <c r="L9" i="54" s="1"/>
  <c r="K236" i="54"/>
  <c r="K463" i="54"/>
  <c r="K31" i="54"/>
  <c r="N31" i="54" s="1"/>
  <c r="P31" i="54" s="1"/>
  <c r="C30" i="56" s="1"/>
  <c r="K216" i="54"/>
  <c r="K425" i="54"/>
  <c r="L425" i="54" s="1"/>
  <c r="K636" i="54"/>
  <c r="K198" i="54"/>
  <c r="K654" i="54"/>
  <c r="K228" i="54"/>
  <c r="K4" i="54"/>
  <c r="L4" i="54" s="1"/>
  <c r="K376" i="54"/>
  <c r="K625" i="54"/>
  <c r="K215" i="54"/>
  <c r="K608" i="54"/>
  <c r="K176" i="54"/>
  <c r="K403" i="54"/>
  <c r="K88" i="54"/>
  <c r="N88" i="54" s="1"/>
  <c r="P88" i="54" s="1"/>
  <c r="C87" i="56" s="1"/>
  <c r="K245" i="54"/>
  <c r="K77" i="54"/>
  <c r="K555" i="54"/>
  <c r="K304" i="54"/>
  <c r="K553" i="54"/>
  <c r="N553" i="54" s="1"/>
  <c r="P553" i="54" s="1"/>
  <c r="C552" i="56" s="1"/>
  <c r="K585" i="54"/>
  <c r="L585" i="54" s="1"/>
  <c r="K596" i="54"/>
  <c r="K164" i="54"/>
  <c r="K543" i="54"/>
  <c r="L543" i="54" s="1"/>
  <c r="K64" i="54"/>
  <c r="K209" i="54"/>
  <c r="K53" i="54"/>
  <c r="L53" i="54" s="1"/>
  <c r="K519" i="54"/>
  <c r="K481" i="54"/>
  <c r="K536" i="54"/>
  <c r="K331" i="54"/>
  <c r="K570" i="54"/>
  <c r="K240" i="54"/>
  <c r="L240" i="54" s="1"/>
  <c r="K402" i="54"/>
  <c r="K122" i="54"/>
  <c r="L122" i="54" s="1"/>
  <c r="K657" i="54"/>
  <c r="N657" i="54" s="1"/>
  <c r="P657" i="54" s="1"/>
  <c r="C656" i="56" s="1"/>
  <c r="K579" i="54"/>
  <c r="K456" i="54"/>
  <c r="K97" i="54"/>
  <c r="K143" i="54"/>
  <c r="K391" i="54"/>
  <c r="K420" i="54"/>
  <c r="K73" i="54"/>
  <c r="K232" i="54"/>
  <c r="K513" i="54"/>
  <c r="K104" i="54"/>
  <c r="L104" i="54" s="1"/>
  <c r="K363" i="54"/>
  <c r="L363" i="54" s="1"/>
  <c r="K85" i="54"/>
  <c r="K339" i="54"/>
  <c r="K71" i="54"/>
  <c r="N71" i="54" s="1"/>
  <c r="P71" i="54" s="1"/>
  <c r="C70" i="56" s="1"/>
  <c r="K438" i="54"/>
  <c r="K626" i="54"/>
  <c r="K409" i="54"/>
  <c r="K646" i="54"/>
  <c r="L646" i="54" s="1"/>
  <c r="K441" i="54"/>
  <c r="L441" i="54" s="1"/>
  <c r="K524" i="54"/>
  <c r="K92" i="54"/>
  <c r="K319" i="54"/>
  <c r="K327" i="54"/>
  <c r="L327" i="54" s="1"/>
  <c r="K534" i="54"/>
  <c r="K61" i="54"/>
  <c r="K204" i="54"/>
  <c r="N204" i="54" s="1"/>
  <c r="P204" i="54" s="1"/>
  <c r="C203" i="56" s="1"/>
  <c r="K330" i="54"/>
  <c r="K303" i="54"/>
  <c r="L303" i="54" s="1"/>
  <c r="K294" i="54"/>
  <c r="K337" i="54"/>
  <c r="K574" i="54"/>
  <c r="L574" i="54" s="1"/>
  <c r="K369" i="54"/>
  <c r="K464" i="54"/>
  <c r="K32" i="54"/>
  <c r="N32" i="54" s="1"/>
  <c r="P32" i="54" s="1"/>
  <c r="C31" i="56" s="1"/>
  <c r="K259" i="54"/>
  <c r="N259" i="54" s="1"/>
  <c r="P259" i="54" s="1"/>
  <c r="C258" i="56" s="1"/>
  <c r="K161" i="54"/>
  <c r="N161" i="54" s="1"/>
  <c r="P161" i="54" s="1"/>
  <c r="C160" i="56" s="1"/>
  <c r="K354" i="54"/>
  <c r="K567" i="54"/>
  <c r="K78" i="54"/>
  <c r="K593" i="54"/>
  <c r="L593" i="54" s="1"/>
  <c r="K147" i="54"/>
  <c r="K221" i="54"/>
  <c r="N221" i="54" s="1"/>
  <c r="P221" i="54" s="1"/>
  <c r="C220" i="56" s="1"/>
  <c r="K482" i="54"/>
  <c r="L482" i="54" s="1"/>
  <c r="K265" i="54"/>
  <c r="K502" i="54"/>
  <c r="N502" i="54" s="1"/>
  <c r="P502" i="54" s="1"/>
  <c r="C501" i="56" s="1"/>
  <c r="K297" i="54"/>
  <c r="L297" i="54" s="1"/>
  <c r="K452" i="54"/>
  <c r="K20" i="54"/>
  <c r="L20" i="54" s="1"/>
  <c r="K247" i="54"/>
  <c r="K137" i="54"/>
  <c r="N137" i="54" s="1"/>
  <c r="P137" i="54" s="1"/>
  <c r="C136" i="56" s="1"/>
  <c r="K318" i="54"/>
  <c r="K531" i="54"/>
  <c r="K54" i="54"/>
  <c r="K557" i="54"/>
  <c r="K123" i="54"/>
  <c r="K617" i="54"/>
  <c r="K410" i="54"/>
  <c r="K647" i="54"/>
  <c r="K430" i="54"/>
  <c r="L430" i="54" s="1"/>
  <c r="K392" i="54"/>
  <c r="L392" i="54" s="1"/>
  <c r="K619" i="54"/>
  <c r="K187" i="54"/>
  <c r="K159" i="54"/>
  <c r="K351" i="54"/>
  <c r="K377" i="54"/>
  <c r="K545" i="54"/>
  <c r="L545" i="54" s="1"/>
  <c r="K338" i="54"/>
  <c r="K575" i="54"/>
  <c r="L575" i="54" s="1"/>
  <c r="K358" i="54"/>
  <c r="K380" i="54"/>
  <c r="K607" i="54"/>
  <c r="L607" i="54" s="1"/>
  <c r="K175" i="54"/>
  <c r="K135" i="54"/>
  <c r="K315" i="54"/>
  <c r="K630" i="54"/>
  <c r="K96" i="54"/>
  <c r="K138" i="54"/>
  <c r="N138" i="54" s="1"/>
  <c r="P138" i="54" s="1"/>
  <c r="C137" i="56" s="1"/>
  <c r="K503" i="54"/>
  <c r="K153" i="54"/>
  <c r="K547" i="54"/>
  <c r="K468" i="54"/>
  <c r="N468" i="54" s="1"/>
  <c r="P468" i="54" s="1"/>
  <c r="C467" i="56" s="1"/>
  <c r="K450" i="54"/>
  <c r="K480" i="54"/>
  <c r="G27" i="56" l="1"/>
  <c r="G220" i="56"/>
  <c r="H220" i="56" s="1"/>
  <c r="I220" i="56" s="1"/>
  <c r="G203" i="56"/>
  <c r="H203" i="56" s="1"/>
  <c r="I203" i="56" s="1"/>
  <c r="G70" i="56"/>
  <c r="G164" i="56"/>
  <c r="H164" i="56" s="1"/>
  <c r="G224" i="56"/>
  <c r="H224" i="56" s="1"/>
  <c r="I224" i="56" s="1"/>
  <c r="G36" i="56"/>
  <c r="H36" i="56" s="1"/>
  <c r="G79" i="56"/>
  <c r="H79" i="56" s="1"/>
  <c r="I79" i="56" s="1"/>
  <c r="G655" i="56"/>
  <c r="H655" i="56" s="1"/>
  <c r="I655" i="56" s="1"/>
  <c r="G51" i="56"/>
  <c r="H51" i="56" s="1"/>
  <c r="I51" i="56" s="1"/>
  <c r="G191" i="56"/>
  <c r="H191" i="56" s="1"/>
  <c r="I191" i="56" s="1"/>
  <c r="G198" i="56"/>
  <c r="H198" i="56" s="1"/>
  <c r="G249" i="56"/>
  <c r="H249" i="56" s="1"/>
  <c r="I249" i="56" s="1"/>
  <c r="G112" i="56"/>
  <c r="H112" i="56" s="1"/>
  <c r="I112" i="56" s="1"/>
  <c r="G135" i="56"/>
  <c r="H135" i="56" s="1"/>
  <c r="I135" i="56" s="1"/>
  <c r="G199" i="56"/>
  <c r="H199" i="56" s="1"/>
  <c r="I199" i="56" s="1"/>
  <c r="G12" i="56"/>
  <c r="H12" i="56" s="1"/>
  <c r="I12" i="56" s="1"/>
  <c r="G150" i="56"/>
  <c r="H150" i="56" s="1"/>
  <c r="I150" i="56" s="1"/>
  <c r="G258" i="56"/>
  <c r="H258" i="56" s="1"/>
  <c r="I258" i="56" s="1"/>
  <c r="G87" i="56"/>
  <c r="H87" i="56" s="1"/>
  <c r="I87" i="56" s="1"/>
  <c r="G641" i="56"/>
  <c r="H641" i="56" s="1"/>
  <c r="I641" i="56" s="1"/>
  <c r="G74" i="56"/>
  <c r="H74" i="56" s="1"/>
  <c r="G101" i="56"/>
  <c r="H101" i="56" s="1"/>
  <c r="I101" i="56" s="1"/>
  <c r="G136" i="56"/>
  <c r="H136" i="56" s="1"/>
  <c r="G31" i="56"/>
  <c r="H31" i="56" s="1"/>
  <c r="I31" i="56" s="1"/>
  <c r="G137" i="56"/>
  <c r="H137" i="56" s="1"/>
  <c r="I137" i="56" s="1"/>
  <c r="G30" i="56"/>
  <c r="H30" i="56" s="1"/>
  <c r="G11" i="56"/>
  <c r="H11" i="56" s="1"/>
  <c r="I11" i="56" s="1"/>
  <c r="G80" i="56"/>
  <c r="H80" i="56" s="1"/>
  <c r="I80" i="56" s="1"/>
  <c r="G223" i="56"/>
  <c r="H223" i="56" s="1"/>
  <c r="I223" i="56" s="1"/>
  <c r="G37" i="56"/>
  <c r="H37" i="56" s="1"/>
  <c r="I37" i="56" s="1"/>
  <c r="G369" i="56"/>
  <c r="H369" i="56" s="1"/>
  <c r="I369" i="56" s="1"/>
  <c r="G40" i="56"/>
  <c r="H40" i="56" s="1"/>
  <c r="G73" i="56"/>
  <c r="H73" i="56" s="1"/>
  <c r="I73" i="56" s="1"/>
  <c r="G332" i="56"/>
  <c r="H332" i="56" s="1"/>
  <c r="G444" i="56"/>
  <c r="H444" i="56" s="1"/>
  <c r="G5" i="56"/>
  <c r="H5" i="56" s="1"/>
  <c r="I5" i="56" s="1"/>
  <c r="G156" i="56"/>
  <c r="H156" i="56" s="1"/>
  <c r="G89" i="56"/>
  <c r="H89" i="56" s="1"/>
  <c r="I89" i="56" s="1"/>
  <c r="G601" i="56"/>
  <c r="H601" i="56" s="1"/>
  <c r="I601" i="56" s="1"/>
  <c r="G20" i="56"/>
  <c r="H20" i="56" s="1"/>
  <c r="G16" i="56"/>
  <c r="H16" i="56" s="1"/>
  <c r="G154" i="56"/>
  <c r="H154" i="56" s="1"/>
  <c r="I154" i="56" s="1"/>
  <c r="G44" i="56"/>
  <c r="H44" i="56" s="1"/>
  <c r="G41" i="56"/>
  <c r="H41" i="56" s="1"/>
  <c r="I41" i="56" s="1"/>
  <c r="G4" i="56"/>
  <c r="H4" i="56" s="1"/>
  <c r="I4" i="56" s="1"/>
  <c r="G180" i="56"/>
  <c r="H180" i="56" s="1"/>
  <c r="I180" i="56" s="1"/>
  <c r="G467" i="56"/>
  <c r="H467" i="56" s="1"/>
  <c r="I467" i="56" s="1"/>
  <c r="G501" i="56"/>
  <c r="H501" i="56" s="1"/>
  <c r="I501" i="56" s="1"/>
  <c r="G160" i="56"/>
  <c r="H160" i="56" s="1"/>
  <c r="I160" i="56" s="1"/>
  <c r="G656" i="56"/>
  <c r="H656" i="56" s="1"/>
  <c r="I656" i="56" s="1"/>
  <c r="G552" i="56"/>
  <c r="H552" i="56" s="1"/>
  <c r="G340" i="56"/>
  <c r="H340" i="56" s="1"/>
  <c r="G23" i="56"/>
  <c r="H23" i="56" s="1"/>
  <c r="I23" i="56" s="1"/>
  <c r="G221" i="56"/>
  <c r="H221" i="56" s="1"/>
  <c r="I221" i="56" s="1"/>
  <c r="G17" i="56"/>
  <c r="H17" i="56" s="1"/>
  <c r="I17" i="56" s="1"/>
  <c r="G509" i="56"/>
  <c r="H509" i="56" s="1"/>
  <c r="I509" i="56" s="1"/>
  <c r="G35" i="56"/>
  <c r="H35" i="56" s="1"/>
  <c r="I35" i="56" s="1"/>
  <c r="G46" i="56"/>
  <c r="H46" i="56" s="1"/>
  <c r="G349" i="56"/>
  <c r="H349" i="56" s="1"/>
  <c r="I349" i="56" s="1"/>
  <c r="G90" i="56"/>
  <c r="H90" i="56" s="1"/>
  <c r="I90" i="56" s="1"/>
  <c r="G652" i="56"/>
  <c r="H652" i="56" s="1"/>
  <c r="I652" i="56" s="1"/>
  <c r="G250" i="56"/>
  <c r="H250" i="56" s="1"/>
  <c r="I250" i="56" s="1"/>
  <c r="G372" i="56"/>
  <c r="H372" i="56" s="1"/>
  <c r="G441" i="56"/>
  <c r="H441" i="56" s="1"/>
  <c r="I441" i="56" s="1"/>
  <c r="Q575" i="54"/>
  <c r="P575" i="54"/>
  <c r="C574" i="56" s="1"/>
  <c r="R575" i="54"/>
  <c r="R545" i="54"/>
  <c r="P545" i="54"/>
  <c r="C544" i="56" s="1"/>
  <c r="Q545" i="54"/>
  <c r="Q392" i="54"/>
  <c r="P392" i="54"/>
  <c r="C391" i="56" s="1"/>
  <c r="R392" i="54"/>
  <c r="R20" i="54"/>
  <c r="P20" i="54"/>
  <c r="C19" i="56" s="1"/>
  <c r="Q20" i="54"/>
  <c r="R297" i="54"/>
  <c r="P297" i="54"/>
  <c r="C296" i="56" s="1"/>
  <c r="Q297" i="54"/>
  <c r="Q593" i="54"/>
  <c r="P593" i="54"/>
  <c r="C592" i="56" s="1"/>
  <c r="R593" i="54"/>
  <c r="R303" i="54"/>
  <c r="P303" i="54"/>
  <c r="C302" i="56" s="1"/>
  <c r="Q303" i="54"/>
  <c r="P646" i="54"/>
  <c r="C645" i="56" s="1"/>
  <c r="R646" i="54"/>
  <c r="Q646" i="54"/>
  <c r="Q607" i="54"/>
  <c r="P607" i="54"/>
  <c r="C606" i="56" s="1"/>
  <c r="R607" i="54"/>
  <c r="Q430" i="54"/>
  <c r="P430" i="54"/>
  <c r="C429" i="56" s="1"/>
  <c r="R430" i="54"/>
  <c r="P482" i="54"/>
  <c r="C481" i="56" s="1"/>
  <c r="R482" i="54"/>
  <c r="Q482" i="54"/>
  <c r="P574" i="54"/>
  <c r="C573" i="56" s="1"/>
  <c r="R574" i="54"/>
  <c r="Q574" i="54"/>
  <c r="Q327" i="54"/>
  <c r="P327" i="54"/>
  <c r="C326" i="56" s="1"/>
  <c r="R327" i="54"/>
  <c r="R441" i="54"/>
  <c r="P441" i="54"/>
  <c r="C440" i="56" s="1"/>
  <c r="Q441" i="54"/>
  <c r="R363" i="54"/>
  <c r="P363" i="54"/>
  <c r="C362" i="56" s="1"/>
  <c r="Q363" i="54"/>
  <c r="R122" i="54"/>
  <c r="Q122" i="54"/>
  <c r="P122" i="54"/>
  <c r="C121" i="56" s="1"/>
  <c r="Q240" i="54"/>
  <c r="P240" i="54"/>
  <c r="C239" i="56" s="1"/>
  <c r="R240" i="54"/>
  <c r="R53" i="54"/>
  <c r="Q53" i="54"/>
  <c r="P53" i="54"/>
  <c r="C52" i="56" s="1"/>
  <c r="R585" i="54"/>
  <c r="P585" i="54"/>
  <c r="C584" i="56" s="1"/>
  <c r="Q585" i="54"/>
  <c r="R425" i="54"/>
  <c r="Q425" i="54"/>
  <c r="P425" i="54"/>
  <c r="C424" i="56" s="1"/>
  <c r="P66" i="54"/>
  <c r="C65" i="56" s="1"/>
  <c r="R66" i="54"/>
  <c r="Q66" i="54"/>
  <c r="R148" i="54"/>
  <c r="P148" i="54"/>
  <c r="C147" i="56" s="1"/>
  <c r="Q148" i="54"/>
  <c r="R132" i="54"/>
  <c r="P132" i="54"/>
  <c r="C131" i="56" s="1"/>
  <c r="Q132" i="54"/>
  <c r="Q535" i="54"/>
  <c r="R535" i="54"/>
  <c r="P535" i="54"/>
  <c r="C534" i="56" s="1"/>
  <c r="Q172" i="54"/>
  <c r="P172" i="54"/>
  <c r="C171" i="56" s="1"/>
  <c r="R172" i="54"/>
  <c r="R115" i="54"/>
  <c r="P115" i="54"/>
  <c r="C114" i="56" s="1"/>
  <c r="Q115" i="54"/>
  <c r="P554" i="54"/>
  <c r="C553" i="56" s="1"/>
  <c r="R554" i="54"/>
  <c r="Q554" i="54"/>
  <c r="Q205" i="54"/>
  <c r="P205" i="54"/>
  <c r="C204" i="56" s="1"/>
  <c r="R205" i="54"/>
  <c r="R509" i="54"/>
  <c r="Q509" i="54"/>
  <c r="P509" i="54"/>
  <c r="C508" i="56" s="1"/>
  <c r="R173" i="54"/>
  <c r="Q173" i="54"/>
  <c r="P173" i="54"/>
  <c r="C172" i="56" s="1"/>
  <c r="R612" i="54"/>
  <c r="P612" i="54"/>
  <c r="C611" i="56" s="1"/>
  <c r="Q612" i="54"/>
  <c r="R19" i="54"/>
  <c r="Q19" i="54"/>
  <c r="P19" i="54"/>
  <c r="C18" i="56" s="1"/>
  <c r="P429" i="54"/>
  <c r="C428" i="56" s="1"/>
  <c r="Q429" i="54"/>
  <c r="R429" i="54"/>
  <c r="P58" i="54"/>
  <c r="C57" i="56" s="1"/>
  <c r="R58" i="54"/>
  <c r="Q58" i="54"/>
  <c r="R397" i="54"/>
  <c r="P397" i="54"/>
  <c r="C396" i="56" s="1"/>
  <c r="Q397" i="54"/>
  <c r="R614" i="54"/>
  <c r="Q614" i="54"/>
  <c r="P614" i="54"/>
  <c r="C613" i="56" s="1"/>
  <c r="R436" i="54"/>
  <c r="P436" i="54"/>
  <c r="C435" i="56" s="1"/>
  <c r="Q436" i="54"/>
  <c r="Q494" i="54"/>
  <c r="R494" i="54"/>
  <c r="P494" i="54"/>
  <c r="C493" i="56" s="1"/>
  <c r="P162" i="54"/>
  <c r="C161" i="56" s="1"/>
  <c r="R162" i="54"/>
  <c r="Q162" i="54"/>
  <c r="Q375" i="54"/>
  <c r="P375" i="54"/>
  <c r="C374" i="56" s="1"/>
  <c r="R375" i="54"/>
  <c r="R631" i="54"/>
  <c r="P631" i="54"/>
  <c r="C630" i="56" s="1"/>
  <c r="Q631" i="54"/>
  <c r="R177" i="54"/>
  <c r="P177" i="54"/>
  <c r="C176" i="56" s="1"/>
  <c r="Q177" i="54"/>
  <c r="R465" i="54"/>
  <c r="P465" i="54"/>
  <c r="C464" i="56" s="1"/>
  <c r="Q465" i="54"/>
  <c r="R599" i="54"/>
  <c r="P599" i="54"/>
  <c r="C598" i="56" s="1"/>
  <c r="Q599" i="54"/>
  <c r="P453" i="54"/>
  <c r="C452" i="56" s="1"/>
  <c r="Q453" i="54"/>
  <c r="R453" i="54"/>
  <c r="Q206" i="54"/>
  <c r="P206" i="54"/>
  <c r="C205" i="56" s="1"/>
  <c r="R206" i="54"/>
  <c r="R60" i="54"/>
  <c r="P60" i="54"/>
  <c r="C59" i="56" s="1"/>
  <c r="Q60" i="54"/>
  <c r="R499" i="54"/>
  <c r="Q499" i="54"/>
  <c r="P499" i="54"/>
  <c r="C498" i="56" s="1"/>
  <c r="P106" i="54"/>
  <c r="C105" i="56" s="1"/>
  <c r="R106" i="54"/>
  <c r="Q106" i="54"/>
  <c r="R323" i="54"/>
  <c r="Q323" i="54"/>
  <c r="P323" i="54"/>
  <c r="C322" i="56" s="1"/>
  <c r="Q374" i="54"/>
  <c r="R374" i="54"/>
  <c r="P374" i="54"/>
  <c r="C373" i="56" s="1"/>
  <c r="Q196" i="54"/>
  <c r="P196" i="54"/>
  <c r="C195" i="56" s="1"/>
  <c r="R196" i="54"/>
  <c r="Q471" i="54"/>
  <c r="P471" i="54"/>
  <c r="C470" i="56" s="1"/>
  <c r="R471" i="54"/>
  <c r="R511" i="54"/>
  <c r="P511" i="54"/>
  <c r="C510" i="56" s="1"/>
  <c r="Q511" i="54"/>
  <c r="R262" i="54"/>
  <c r="P262" i="54"/>
  <c r="C261" i="56" s="1"/>
  <c r="Q262" i="54"/>
  <c r="R242" i="54"/>
  <c r="P242" i="54"/>
  <c r="C241" i="56" s="1"/>
  <c r="Q242" i="54"/>
  <c r="P49" i="54"/>
  <c r="C48" i="56" s="1"/>
  <c r="R49" i="54"/>
  <c r="Q49" i="54"/>
  <c r="R124" i="54"/>
  <c r="P124" i="54"/>
  <c r="C123" i="56" s="1"/>
  <c r="Q124" i="54"/>
  <c r="P30" i="54"/>
  <c r="C29" i="56" s="1"/>
  <c r="R30" i="54"/>
  <c r="Q30" i="54"/>
  <c r="R396" i="54"/>
  <c r="P396" i="54"/>
  <c r="C395" i="56" s="1"/>
  <c r="Q396" i="54"/>
  <c r="R507" i="54"/>
  <c r="Q507" i="54"/>
  <c r="P507" i="54"/>
  <c r="C506" i="56" s="1"/>
  <c r="R235" i="54"/>
  <c r="P235" i="54"/>
  <c r="C234" i="56" s="1"/>
  <c r="Q235" i="54"/>
  <c r="P69" i="54"/>
  <c r="C68" i="56" s="1"/>
  <c r="R69" i="54"/>
  <c r="Q69" i="54"/>
  <c r="P274" i="54"/>
  <c r="C273" i="56" s="1"/>
  <c r="R274" i="54"/>
  <c r="Q274" i="54"/>
  <c r="R491" i="54"/>
  <c r="Q491" i="54"/>
  <c r="P491" i="54"/>
  <c r="C490" i="56" s="1"/>
  <c r="P613" i="54"/>
  <c r="C612" i="56" s="1"/>
  <c r="Q613" i="54"/>
  <c r="R613" i="54"/>
  <c r="P281" i="54"/>
  <c r="C280" i="56" s="1"/>
  <c r="R281" i="54"/>
  <c r="Q281" i="54"/>
  <c r="P504" i="54"/>
  <c r="C503" i="56" s="1"/>
  <c r="R504" i="54"/>
  <c r="Q504" i="54"/>
  <c r="R310" i="54"/>
  <c r="P310" i="54"/>
  <c r="C309" i="56" s="1"/>
  <c r="Q310" i="54"/>
  <c r="Q239" i="54"/>
  <c r="R239" i="54"/>
  <c r="P239" i="54"/>
  <c r="C238" i="56" s="1"/>
  <c r="Q361" i="54"/>
  <c r="P361" i="54"/>
  <c r="C360" i="56" s="1"/>
  <c r="R361" i="54"/>
  <c r="Q649" i="54"/>
  <c r="P649" i="54"/>
  <c r="C648" i="56" s="1"/>
  <c r="R649" i="54"/>
  <c r="R290" i="54"/>
  <c r="P290" i="54"/>
  <c r="C289" i="56" s="1"/>
  <c r="Q290" i="54"/>
  <c r="R639" i="54"/>
  <c r="P639" i="54"/>
  <c r="C638" i="56" s="1"/>
  <c r="Q639" i="54"/>
  <c r="R344" i="54"/>
  <c r="P344" i="54"/>
  <c r="C343" i="56" s="1"/>
  <c r="Q344" i="54"/>
  <c r="R395" i="54"/>
  <c r="Q395" i="54"/>
  <c r="P395" i="54"/>
  <c r="C394" i="56" s="1"/>
  <c r="P517" i="54"/>
  <c r="C516" i="56" s="1"/>
  <c r="R517" i="54"/>
  <c r="Q517" i="54"/>
  <c r="R268" i="54"/>
  <c r="P268" i="54"/>
  <c r="C267" i="56" s="1"/>
  <c r="Q268" i="54"/>
  <c r="R227" i="54"/>
  <c r="P227" i="54"/>
  <c r="C226" i="56" s="1"/>
  <c r="G226" i="56" s="1"/>
  <c r="H226" i="56" s="1"/>
  <c r="I226" i="56" s="1"/>
  <c r="Q227" i="54"/>
  <c r="Q233" i="54"/>
  <c r="P233" i="54"/>
  <c r="C232" i="56" s="1"/>
  <c r="R233" i="54"/>
  <c r="R269" i="54"/>
  <c r="Q269" i="54"/>
  <c r="P269" i="54"/>
  <c r="C268" i="56" s="1"/>
  <c r="R243" i="54"/>
  <c r="P243" i="54"/>
  <c r="C242" i="56" s="1"/>
  <c r="Q243" i="54"/>
  <c r="R353" i="54"/>
  <c r="P353" i="54"/>
  <c r="C352" i="56" s="1"/>
  <c r="Q353" i="54"/>
  <c r="R576" i="54"/>
  <c r="Q576" i="54"/>
  <c r="P576" i="54"/>
  <c r="C575" i="56" s="1"/>
  <c r="R212" i="54"/>
  <c r="P212" i="54"/>
  <c r="C211" i="56" s="1"/>
  <c r="Q212" i="54"/>
  <c r="Q417" i="54"/>
  <c r="P417" i="54"/>
  <c r="C416" i="56" s="1"/>
  <c r="R417" i="54"/>
  <c r="R46" i="54"/>
  <c r="P46" i="54"/>
  <c r="C45" i="56" s="1"/>
  <c r="Q46" i="54"/>
  <c r="R334" i="54"/>
  <c r="P334" i="54"/>
  <c r="C333" i="56" s="1"/>
  <c r="Q334" i="54"/>
  <c r="P622" i="54"/>
  <c r="C621" i="56" s="1"/>
  <c r="R622" i="54"/>
  <c r="Q622" i="54"/>
  <c r="R551" i="54"/>
  <c r="P551" i="54"/>
  <c r="C550" i="56" s="1"/>
  <c r="Q551" i="54"/>
  <c r="R104" i="54"/>
  <c r="P104" i="54"/>
  <c r="C103" i="56" s="1"/>
  <c r="Q104" i="54"/>
  <c r="R543" i="54"/>
  <c r="P543" i="54"/>
  <c r="C542" i="56" s="1"/>
  <c r="Q543" i="54"/>
  <c r="R4" i="54"/>
  <c r="Q4" i="54"/>
  <c r="P4" i="54"/>
  <c r="C3" i="56" s="1"/>
  <c r="P9" i="54"/>
  <c r="C8" i="56" s="1"/>
  <c r="R9" i="54"/>
  <c r="Q9" i="54"/>
  <c r="Q448" i="54"/>
  <c r="P448" i="54"/>
  <c r="C447" i="56" s="1"/>
  <c r="R448" i="54"/>
  <c r="R520" i="54"/>
  <c r="Q520" i="54"/>
  <c r="P520" i="54"/>
  <c r="C519" i="56" s="1"/>
  <c r="R414" i="54"/>
  <c r="Q414" i="54"/>
  <c r="P414" i="54"/>
  <c r="C413" i="56" s="1"/>
  <c r="R103" i="54"/>
  <c r="Q103" i="54"/>
  <c r="P103" i="54"/>
  <c r="C102" i="56" s="1"/>
  <c r="R624" i="54"/>
  <c r="P624" i="54"/>
  <c r="C623" i="56" s="1"/>
  <c r="Q624" i="54"/>
  <c r="R451" i="54"/>
  <c r="Q451" i="54"/>
  <c r="P451" i="54"/>
  <c r="C450" i="56" s="1"/>
  <c r="P368" i="54"/>
  <c r="C367" i="56" s="1"/>
  <c r="R368" i="54"/>
  <c r="Q368" i="54"/>
  <c r="R419" i="54"/>
  <c r="Q419" i="54"/>
  <c r="P419" i="54"/>
  <c r="C418" i="56" s="1"/>
  <c r="Q474" i="54"/>
  <c r="P474" i="54"/>
  <c r="C473" i="56" s="1"/>
  <c r="R474" i="54"/>
  <c r="R109" i="54"/>
  <c r="P109" i="54"/>
  <c r="C108" i="56" s="1"/>
  <c r="Q109" i="54"/>
  <c r="R33" i="54"/>
  <c r="P33" i="54"/>
  <c r="C32" i="56" s="1"/>
  <c r="Q33" i="54"/>
  <c r="Q238" i="54"/>
  <c r="R238" i="54"/>
  <c r="P238" i="54"/>
  <c r="C237" i="56" s="1"/>
  <c r="G237" i="56" s="1"/>
  <c r="H237" i="56" s="1"/>
  <c r="I237" i="56" s="1"/>
  <c r="P526" i="54"/>
  <c r="C525" i="56" s="1"/>
  <c r="R526" i="54"/>
  <c r="Q526" i="54"/>
  <c r="R577" i="54"/>
  <c r="P577" i="54"/>
  <c r="C576" i="56" s="1"/>
  <c r="Q577" i="54"/>
  <c r="P328" i="54"/>
  <c r="C327" i="56" s="1"/>
  <c r="R328" i="54"/>
  <c r="Q328" i="54"/>
  <c r="Q277" i="54"/>
  <c r="P277" i="54"/>
  <c r="C276" i="56" s="1"/>
  <c r="R277" i="54"/>
  <c r="R477" i="54"/>
  <c r="P477" i="54"/>
  <c r="C476" i="56" s="1"/>
  <c r="Q477" i="54"/>
  <c r="P589" i="54"/>
  <c r="C588" i="56" s="1"/>
  <c r="Q589" i="54"/>
  <c r="R589" i="54"/>
  <c r="P518" i="54"/>
  <c r="C517" i="56" s="1"/>
  <c r="R518" i="54"/>
  <c r="Q518" i="54"/>
  <c r="R340" i="54"/>
  <c r="P340" i="54"/>
  <c r="C339" i="56" s="1"/>
  <c r="Q340" i="54"/>
  <c r="R638" i="54"/>
  <c r="Q638" i="54"/>
  <c r="P638" i="54"/>
  <c r="C637" i="56" s="1"/>
  <c r="P618" i="54"/>
  <c r="C617" i="56" s="1"/>
  <c r="Q618" i="54"/>
  <c r="R618" i="54"/>
  <c r="P546" i="54"/>
  <c r="C545" i="56" s="1"/>
  <c r="R546" i="54"/>
  <c r="Q546" i="54"/>
  <c r="R293" i="54"/>
  <c r="Q293" i="54"/>
  <c r="P293" i="54"/>
  <c r="C292" i="56" s="1"/>
  <c r="Q569" i="54"/>
  <c r="P569" i="54"/>
  <c r="C568" i="56" s="1"/>
  <c r="R569" i="54"/>
  <c r="Q655" i="54"/>
  <c r="P655" i="54"/>
  <c r="C654" i="56" s="1"/>
  <c r="R655" i="54"/>
  <c r="Q335" i="54"/>
  <c r="R335" i="54"/>
  <c r="P335" i="54"/>
  <c r="C334" i="56" s="1"/>
  <c r="P457" i="54"/>
  <c r="C456" i="56" s="1"/>
  <c r="Q457" i="54"/>
  <c r="R457" i="54"/>
  <c r="Q496" i="54"/>
  <c r="P496" i="54"/>
  <c r="C495" i="56" s="1"/>
  <c r="R496" i="54"/>
  <c r="R336" i="54"/>
  <c r="Q336" i="54"/>
  <c r="P336" i="54"/>
  <c r="C335" i="56" s="1"/>
  <c r="R582" i="54"/>
  <c r="P582" i="54"/>
  <c r="C581" i="56" s="1"/>
  <c r="Q582" i="54"/>
  <c r="Q186" i="54"/>
  <c r="R186" i="54"/>
  <c r="P186" i="54"/>
  <c r="C185" i="56" s="1"/>
  <c r="R521" i="54"/>
  <c r="P521" i="54"/>
  <c r="C520" i="56" s="1"/>
  <c r="Q521" i="54"/>
  <c r="R130" i="54"/>
  <c r="P130" i="54"/>
  <c r="C129" i="56" s="1"/>
  <c r="Q130" i="54"/>
  <c r="P59" i="54"/>
  <c r="C58" i="56" s="1"/>
  <c r="R59" i="54"/>
  <c r="Q59" i="54"/>
  <c r="P635" i="54"/>
  <c r="C634" i="56" s="1"/>
  <c r="R635" i="54"/>
  <c r="Q635" i="54"/>
  <c r="R637" i="54"/>
  <c r="Q637" i="54"/>
  <c r="P637" i="54"/>
  <c r="C636" i="56" s="1"/>
  <c r="Q629" i="54"/>
  <c r="P629" i="54"/>
  <c r="C628" i="56" s="1"/>
  <c r="R629" i="54"/>
  <c r="Q492" i="54"/>
  <c r="P492" i="54"/>
  <c r="C491" i="56" s="1"/>
  <c r="R492" i="54"/>
  <c r="Q39" i="54"/>
  <c r="R39" i="54"/>
  <c r="P39" i="54"/>
  <c r="C38" i="56" s="1"/>
  <c r="R185" i="54"/>
  <c r="P185" i="54"/>
  <c r="C184" i="56" s="1"/>
  <c r="Q185" i="54"/>
  <c r="R415" i="54"/>
  <c r="P415" i="54"/>
  <c r="C414" i="56" s="1"/>
  <c r="Q415" i="54"/>
  <c r="R332" i="54"/>
  <c r="P332" i="54"/>
  <c r="C331" i="56" s="1"/>
  <c r="Q332" i="54"/>
  <c r="R620" i="54"/>
  <c r="P620" i="54"/>
  <c r="C619" i="56" s="1"/>
  <c r="Q620" i="54"/>
  <c r="R537" i="54"/>
  <c r="P537" i="54"/>
  <c r="C536" i="56" s="1"/>
  <c r="Q537" i="54"/>
  <c r="P505" i="54"/>
  <c r="C504" i="56" s="1"/>
  <c r="Q505" i="54"/>
  <c r="R505" i="54"/>
  <c r="P515" i="54"/>
  <c r="C514" i="56" s="1"/>
  <c r="R515" i="54"/>
  <c r="Q515" i="54"/>
  <c r="P48" i="54"/>
  <c r="C47" i="56" s="1"/>
  <c r="Q48" i="54"/>
  <c r="R48" i="54"/>
  <c r="P322" i="54"/>
  <c r="C321" i="56" s="1"/>
  <c r="R322" i="54"/>
  <c r="Q322" i="54"/>
  <c r="P349" i="54"/>
  <c r="C348" i="56" s="1"/>
  <c r="R349" i="54"/>
  <c r="Q349" i="54"/>
  <c r="Q195" i="54"/>
  <c r="R195" i="54"/>
  <c r="P195" i="54"/>
  <c r="C194" i="56" s="1"/>
  <c r="R125" i="54"/>
  <c r="P125" i="54"/>
  <c r="C124" i="56" s="1"/>
  <c r="Q125" i="54"/>
  <c r="Q588" i="54"/>
  <c r="R588" i="54"/>
  <c r="P588" i="54"/>
  <c r="C587" i="56" s="1"/>
  <c r="R144" i="54"/>
  <c r="Q144" i="54"/>
  <c r="P144" i="54"/>
  <c r="C143" i="56" s="1"/>
  <c r="R558" i="54"/>
  <c r="Q558" i="54"/>
  <c r="P558" i="54"/>
  <c r="C557" i="56" s="1"/>
  <c r="Q68" i="54"/>
  <c r="P68" i="54"/>
  <c r="C67" i="56" s="1"/>
  <c r="R68" i="54"/>
  <c r="P190" i="54"/>
  <c r="C189" i="56" s="1"/>
  <c r="R190" i="54"/>
  <c r="Q190" i="54"/>
  <c r="P241" i="54"/>
  <c r="C240" i="56" s="1"/>
  <c r="Q241" i="54"/>
  <c r="R241" i="54"/>
  <c r="R529" i="54"/>
  <c r="P529" i="54"/>
  <c r="C528" i="56" s="1"/>
  <c r="Q529" i="54"/>
  <c r="Q170" i="54"/>
  <c r="R170" i="54"/>
  <c r="P170" i="54"/>
  <c r="C169" i="56" s="1"/>
  <c r="P568" i="54"/>
  <c r="C567" i="56" s="1"/>
  <c r="R568" i="54"/>
  <c r="Q568" i="54"/>
  <c r="L135" i="54"/>
  <c r="N135" i="54"/>
  <c r="N619" i="54"/>
  <c r="L619" i="54"/>
  <c r="L247" i="54"/>
  <c r="N247" i="54"/>
  <c r="N354" i="54"/>
  <c r="L354" i="54"/>
  <c r="L61" i="54"/>
  <c r="N61" i="54"/>
  <c r="N339" i="54"/>
  <c r="L339" i="54"/>
  <c r="L579" i="54"/>
  <c r="N579" i="54"/>
  <c r="N64" i="54"/>
  <c r="L64" i="54"/>
  <c r="N176" i="54"/>
  <c r="L176" i="54"/>
  <c r="N592" i="54"/>
  <c r="L592" i="54"/>
  <c r="L258" i="54"/>
  <c r="N258" i="54"/>
  <c r="N145" i="54"/>
  <c r="L145" i="54"/>
  <c r="L174" i="54"/>
  <c r="N174" i="54"/>
  <c r="L307" i="54"/>
  <c r="N307" i="54"/>
  <c r="L276" i="54"/>
  <c r="N276" i="54"/>
  <c r="N343" i="54"/>
  <c r="L343" i="54"/>
  <c r="N94" i="54"/>
  <c r="L94" i="54"/>
  <c r="L435" i="54"/>
  <c r="N435" i="54"/>
  <c r="L11" i="54"/>
  <c r="N11" i="54"/>
  <c r="L25" i="54"/>
  <c r="N25" i="54"/>
  <c r="L140" i="54"/>
  <c r="N140" i="54"/>
  <c r="L550" i="54"/>
  <c r="N550" i="54"/>
  <c r="N530" i="54"/>
  <c r="L530" i="54"/>
  <c r="L411" i="54"/>
  <c r="N411" i="54"/>
  <c r="L29" i="54"/>
  <c r="N29" i="54"/>
  <c r="L357" i="54"/>
  <c r="N357" i="54"/>
  <c r="L325" i="54"/>
  <c r="N325" i="54"/>
  <c r="L371" i="54"/>
  <c r="N371" i="54"/>
  <c r="L101" i="54"/>
  <c r="N101" i="54"/>
  <c r="L615" i="54"/>
  <c r="N615" i="54"/>
  <c r="L393" i="54"/>
  <c r="N393" i="54"/>
  <c r="L586" i="54"/>
  <c r="N586" i="54"/>
  <c r="N540" i="54"/>
  <c r="L540" i="54"/>
  <c r="L261" i="54"/>
  <c r="N261" i="54"/>
  <c r="N229" i="54"/>
  <c r="L229" i="54"/>
  <c r="L525" i="54"/>
  <c r="N525" i="54"/>
  <c r="L317" i="54"/>
  <c r="N317" i="54"/>
  <c r="L150" i="54"/>
  <c r="N150" i="54"/>
  <c r="N295" i="54"/>
  <c r="L295" i="54"/>
  <c r="N26" i="54"/>
  <c r="L26" i="54"/>
  <c r="L175" i="54"/>
  <c r="N175" i="54"/>
  <c r="L534" i="54"/>
  <c r="N534" i="54"/>
  <c r="L85" i="54"/>
  <c r="N85" i="54"/>
  <c r="O543" i="54"/>
  <c r="N608" i="54"/>
  <c r="L608" i="54"/>
  <c r="L463" i="54"/>
  <c r="N463" i="54"/>
  <c r="N461" i="54"/>
  <c r="L461" i="54"/>
  <c r="L156" i="54"/>
  <c r="N156" i="54"/>
  <c r="L627" i="54"/>
  <c r="N627" i="54"/>
  <c r="N600" i="54"/>
  <c r="L600" i="54"/>
  <c r="L202" i="54"/>
  <c r="N202" i="54"/>
  <c r="L182" i="54"/>
  <c r="N182" i="54"/>
  <c r="L487" i="54"/>
  <c r="N487" i="54"/>
  <c r="O238" i="54"/>
  <c r="N218" i="54"/>
  <c r="L218" i="54"/>
  <c r="L460" i="54"/>
  <c r="N460" i="54"/>
  <c r="L67" i="54"/>
  <c r="N67" i="54"/>
  <c r="L587" i="54"/>
  <c r="N587" i="54"/>
  <c r="L372" i="54"/>
  <c r="N372" i="54"/>
  <c r="L284" i="54"/>
  <c r="N284" i="54"/>
  <c r="N208" i="54"/>
  <c r="L208" i="54"/>
  <c r="L378" i="54"/>
  <c r="N378" i="54"/>
  <c r="N501" i="54"/>
  <c r="L501" i="54"/>
  <c r="N469" i="54"/>
  <c r="L469" i="54"/>
  <c r="L486" i="54"/>
  <c r="N486" i="54"/>
  <c r="L219" i="54"/>
  <c r="N219" i="54"/>
  <c r="L405" i="54"/>
  <c r="N405" i="54"/>
  <c r="N139" i="54"/>
  <c r="L139" i="54"/>
  <c r="L564" i="54"/>
  <c r="N564" i="54"/>
  <c r="N439" i="54"/>
  <c r="L439" i="54"/>
  <c r="L480" i="54"/>
  <c r="N480" i="54"/>
  <c r="N452" i="54"/>
  <c r="L452" i="54"/>
  <c r="O122" i="54"/>
  <c r="L164" i="54"/>
  <c r="N164" i="54"/>
  <c r="L215" i="54"/>
  <c r="N215" i="54"/>
  <c r="L236" i="54"/>
  <c r="N236" i="54"/>
  <c r="L252" i="54"/>
  <c r="N252" i="54"/>
  <c r="L266" i="54"/>
  <c r="N266" i="54"/>
  <c r="L279" i="54"/>
  <c r="N279" i="54"/>
  <c r="L595" i="54"/>
  <c r="N595" i="54"/>
  <c r="N346" i="54"/>
  <c r="L346" i="54"/>
  <c r="L326" i="54"/>
  <c r="N326" i="54"/>
  <c r="L387" i="54"/>
  <c r="N387" i="54"/>
  <c r="N382" i="54"/>
  <c r="L382" i="54"/>
  <c r="L362" i="54"/>
  <c r="N362" i="54"/>
  <c r="N581" i="54"/>
  <c r="L581" i="54"/>
  <c r="N211" i="54"/>
  <c r="L211" i="54"/>
  <c r="L86" i="54"/>
  <c r="N86" i="54"/>
  <c r="L565" i="54"/>
  <c r="N565" i="54"/>
  <c r="L246" i="54"/>
  <c r="N246" i="54"/>
  <c r="L428" i="54"/>
  <c r="N428" i="54"/>
  <c r="N352" i="54"/>
  <c r="L352" i="54"/>
  <c r="N312" i="54"/>
  <c r="L312" i="54"/>
  <c r="O30" i="54"/>
  <c r="N645" i="54"/>
  <c r="L645" i="54"/>
  <c r="N244" i="54"/>
  <c r="L244" i="54"/>
  <c r="L271" i="54"/>
  <c r="N271" i="54"/>
  <c r="L22" i="54"/>
  <c r="N22" i="54"/>
  <c r="L493" i="54"/>
  <c r="N493" i="54"/>
  <c r="L651" i="54"/>
  <c r="N651" i="54"/>
  <c r="N549" i="54"/>
  <c r="L549" i="54"/>
  <c r="L114" i="54"/>
  <c r="N114" i="54"/>
  <c r="L583" i="54"/>
  <c r="N583" i="54"/>
  <c r="N314" i="54"/>
  <c r="L314" i="54"/>
  <c r="L450" i="54"/>
  <c r="N450" i="54"/>
  <c r="L380" i="54"/>
  <c r="N380" i="54"/>
  <c r="L647" i="54"/>
  <c r="N647" i="54"/>
  <c r="L319" i="54"/>
  <c r="N319" i="54"/>
  <c r="L402" i="54"/>
  <c r="N402" i="54"/>
  <c r="N596" i="54"/>
  <c r="L596" i="54"/>
  <c r="L625" i="54"/>
  <c r="N625" i="54"/>
  <c r="N43" i="54"/>
  <c r="L43" i="54"/>
  <c r="N641" i="54"/>
  <c r="L641" i="54"/>
  <c r="L437" i="54"/>
  <c r="N437" i="54"/>
  <c r="N168" i="54"/>
  <c r="L168" i="54"/>
  <c r="L490" i="54"/>
  <c r="N490" i="54"/>
  <c r="L470" i="54"/>
  <c r="N470" i="54"/>
  <c r="N116" i="54"/>
  <c r="L116" i="54"/>
  <c r="L506" i="54"/>
  <c r="N506" i="54"/>
  <c r="L51" i="54"/>
  <c r="N51" i="54"/>
  <c r="L355" i="54"/>
  <c r="N355" i="54"/>
  <c r="N230" i="54"/>
  <c r="L230" i="54"/>
  <c r="L447" i="54"/>
  <c r="N447" i="54"/>
  <c r="L16" i="54"/>
  <c r="N16" i="54"/>
  <c r="L572" i="54"/>
  <c r="N572" i="54"/>
  <c r="L210" i="54"/>
  <c r="N210" i="54"/>
  <c r="L384" i="54"/>
  <c r="N384" i="54"/>
  <c r="L379" i="54"/>
  <c r="N379" i="54"/>
  <c r="N110" i="54"/>
  <c r="L110" i="54"/>
  <c r="L278" i="54"/>
  <c r="N278" i="54"/>
  <c r="O415" i="54"/>
  <c r="L166" i="54"/>
  <c r="N166" i="54"/>
  <c r="L146" i="54"/>
  <c r="N146" i="54"/>
  <c r="N566" i="54"/>
  <c r="L566" i="54"/>
  <c r="N283" i="54"/>
  <c r="L283" i="54"/>
  <c r="L34" i="54"/>
  <c r="N34" i="54"/>
  <c r="L14" i="54"/>
  <c r="N14" i="54"/>
  <c r="N72" i="54"/>
  <c r="L72" i="54"/>
  <c r="N478" i="54"/>
  <c r="L478" i="54"/>
  <c r="N458" i="54"/>
  <c r="L458" i="54"/>
  <c r="L358" i="54"/>
  <c r="N358" i="54"/>
  <c r="L410" i="54"/>
  <c r="N410" i="54"/>
  <c r="L464" i="54"/>
  <c r="N464" i="54"/>
  <c r="L92" i="54"/>
  <c r="N92" i="54"/>
  <c r="N513" i="54"/>
  <c r="L513" i="54"/>
  <c r="L376" i="54"/>
  <c r="N376" i="54"/>
  <c r="L70" i="54"/>
  <c r="N70" i="54"/>
  <c r="L475" i="54"/>
  <c r="N475" i="54"/>
  <c r="N432" i="54"/>
  <c r="L432" i="54"/>
  <c r="L193" i="54"/>
  <c r="N193" i="54"/>
  <c r="L389" i="54"/>
  <c r="N389" i="54"/>
  <c r="L634" i="54"/>
  <c r="N634" i="54"/>
  <c r="N300" i="54"/>
  <c r="L300" i="54"/>
  <c r="L497" i="54"/>
  <c r="N497" i="54"/>
  <c r="L260" i="54"/>
  <c r="N260" i="54"/>
  <c r="L23" i="54"/>
  <c r="N23" i="54"/>
  <c r="L650" i="54"/>
  <c r="N650" i="54"/>
  <c r="L449" i="54"/>
  <c r="N449" i="54"/>
  <c r="L394" i="54"/>
  <c r="N394" i="54"/>
  <c r="L604" i="54"/>
  <c r="N604" i="54"/>
  <c r="L100" i="54"/>
  <c r="N100" i="54"/>
  <c r="L360" i="54"/>
  <c r="N360" i="54"/>
  <c r="L57" i="54"/>
  <c r="N57" i="54"/>
  <c r="L479" i="54"/>
  <c r="N479" i="54"/>
  <c r="L640" i="54"/>
  <c r="N640" i="54"/>
  <c r="L401" i="54"/>
  <c r="N401" i="54"/>
  <c r="N108" i="54"/>
  <c r="L108" i="54"/>
  <c r="L523" i="54"/>
  <c r="N523" i="54"/>
  <c r="N254" i="54"/>
  <c r="L254" i="54"/>
  <c r="L180" i="54"/>
  <c r="N180" i="54"/>
  <c r="L559" i="54"/>
  <c r="N559" i="54"/>
  <c r="N552" i="54"/>
  <c r="L552" i="54"/>
  <c r="N427" i="54"/>
  <c r="L427" i="54"/>
  <c r="N178" i="54"/>
  <c r="L178" i="54"/>
  <c r="L158" i="54"/>
  <c r="N158" i="54"/>
  <c r="L422" i="54"/>
  <c r="N422" i="54"/>
  <c r="N169" i="54"/>
  <c r="L169" i="54"/>
  <c r="O212" i="54"/>
  <c r="O622" i="54"/>
  <c r="N547" i="54"/>
  <c r="L547" i="54"/>
  <c r="N617" i="54"/>
  <c r="L617" i="54"/>
  <c r="L265" i="54"/>
  <c r="N265" i="54"/>
  <c r="L369" i="54"/>
  <c r="N369" i="54"/>
  <c r="L524" i="54"/>
  <c r="N524" i="54"/>
  <c r="N232" i="54"/>
  <c r="L232" i="54"/>
  <c r="N570" i="54"/>
  <c r="L570" i="54"/>
  <c r="O4" i="54"/>
  <c r="N287" i="54"/>
  <c r="L287" i="54"/>
  <c r="L248" i="54"/>
  <c r="N248" i="54"/>
  <c r="L15" i="54"/>
  <c r="N15" i="54"/>
  <c r="L381" i="54"/>
  <c r="N381" i="54"/>
  <c r="L111" i="54"/>
  <c r="N111" i="54"/>
  <c r="N131" i="54"/>
  <c r="L131" i="54"/>
  <c r="L292" i="54"/>
  <c r="N292" i="54"/>
  <c r="N27" i="54"/>
  <c r="L27" i="54"/>
  <c r="L183" i="54"/>
  <c r="N183" i="54"/>
  <c r="L404" i="54"/>
  <c r="N404" i="54"/>
  <c r="L167" i="54"/>
  <c r="N167" i="54"/>
  <c r="O328" i="54"/>
  <c r="L306" i="54"/>
  <c r="N306" i="54"/>
  <c r="L643" i="54"/>
  <c r="N643" i="54"/>
  <c r="N538" i="54"/>
  <c r="L538" i="54"/>
  <c r="L485" i="54"/>
  <c r="N485" i="54"/>
  <c r="L89" i="54"/>
  <c r="N89" i="54"/>
  <c r="L201" i="54"/>
  <c r="N201" i="54"/>
  <c r="L623" i="54"/>
  <c r="N623" i="54"/>
  <c r="L597" i="54"/>
  <c r="N597" i="54"/>
  <c r="N495" i="54"/>
  <c r="L495" i="54"/>
  <c r="L8" i="54"/>
  <c r="N8" i="54"/>
  <c r="L418" i="54"/>
  <c r="N418" i="54"/>
  <c r="L398" i="54"/>
  <c r="N398" i="54"/>
  <c r="L603" i="54"/>
  <c r="N603" i="54"/>
  <c r="L44" i="54"/>
  <c r="N44" i="54"/>
  <c r="L454" i="54"/>
  <c r="N454" i="54"/>
  <c r="L434" i="54"/>
  <c r="N434" i="54"/>
  <c r="N571" i="54"/>
  <c r="L571" i="54"/>
  <c r="L302" i="54"/>
  <c r="N302" i="54"/>
  <c r="L532" i="54"/>
  <c r="N532" i="54"/>
  <c r="L87" i="54"/>
  <c r="N87" i="54"/>
  <c r="N356" i="54"/>
  <c r="L356" i="54"/>
  <c r="N119" i="54"/>
  <c r="L119" i="54"/>
  <c r="N280" i="54"/>
  <c r="L280" i="54"/>
  <c r="N153" i="54"/>
  <c r="L153" i="54"/>
  <c r="L338" i="54"/>
  <c r="N338" i="54"/>
  <c r="L123" i="54"/>
  <c r="N123" i="54"/>
  <c r="L73" i="54"/>
  <c r="N73" i="54"/>
  <c r="L331" i="54"/>
  <c r="N331" i="54"/>
  <c r="L304" i="54"/>
  <c r="N304" i="54"/>
  <c r="L228" i="54"/>
  <c r="N228" i="54"/>
  <c r="L50" i="54"/>
  <c r="N50" i="54"/>
  <c r="L298" i="54"/>
  <c r="N298" i="54"/>
  <c r="L267" i="54"/>
  <c r="N267" i="54"/>
  <c r="N498" i="54"/>
  <c r="L498" i="54"/>
  <c r="N512" i="54"/>
  <c r="L512" i="54"/>
  <c r="L275" i="54"/>
  <c r="N275" i="54"/>
  <c r="L606" i="54"/>
  <c r="N606" i="54"/>
  <c r="L548" i="54"/>
  <c r="N548" i="54"/>
  <c r="L472" i="54"/>
  <c r="N472" i="54"/>
  <c r="O60" i="54"/>
  <c r="L128" i="54"/>
  <c r="N128" i="54"/>
  <c r="L35" i="54"/>
  <c r="N35" i="54"/>
  <c r="L76" i="54"/>
  <c r="N76" i="54"/>
  <c r="N345" i="54"/>
  <c r="L345" i="54"/>
  <c r="L313" i="54"/>
  <c r="N313" i="54"/>
  <c r="N514" i="54"/>
  <c r="L514" i="54"/>
  <c r="L152" i="54"/>
  <c r="N152" i="54"/>
  <c r="L562" i="54"/>
  <c r="N562" i="54"/>
  <c r="L542" i="54"/>
  <c r="N542" i="54"/>
  <c r="L121" i="54"/>
  <c r="N121" i="54"/>
  <c r="L188" i="54"/>
  <c r="N188" i="54"/>
  <c r="L598" i="54"/>
  <c r="N598" i="54"/>
  <c r="L578" i="54"/>
  <c r="N578" i="54"/>
  <c r="L522" i="54"/>
  <c r="N522" i="54"/>
  <c r="N56" i="54"/>
  <c r="L56" i="54"/>
  <c r="N466" i="54"/>
  <c r="L466" i="54"/>
  <c r="N446" i="54"/>
  <c r="L446" i="54"/>
  <c r="L257" i="54"/>
  <c r="N257" i="54"/>
  <c r="L231" i="54"/>
  <c r="N231" i="54"/>
  <c r="L462" i="54"/>
  <c r="N462" i="54"/>
  <c r="L500" i="54"/>
  <c r="N500" i="54"/>
  <c r="N263" i="54"/>
  <c r="L263" i="54"/>
  <c r="N424" i="54"/>
  <c r="L424" i="54"/>
  <c r="N503" i="54"/>
  <c r="L503" i="54"/>
  <c r="L557" i="54"/>
  <c r="N557" i="54"/>
  <c r="L337" i="54"/>
  <c r="N337" i="54"/>
  <c r="N420" i="54"/>
  <c r="L420" i="54"/>
  <c r="N536" i="54"/>
  <c r="L536" i="54"/>
  <c r="L555" i="54"/>
  <c r="N555" i="54"/>
  <c r="L654" i="54"/>
  <c r="N654" i="54"/>
  <c r="L142" i="54"/>
  <c r="N142" i="54"/>
  <c r="N308" i="54"/>
  <c r="L308" i="54"/>
  <c r="L320" i="54"/>
  <c r="N320" i="54"/>
  <c r="L83" i="54"/>
  <c r="N83" i="54"/>
  <c r="N366" i="54"/>
  <c r="L366" i="54"/>
  <c r="L184" i="54"/>
  <c r="N184" i="54"/>
  <c r="L580" i="54"/>
  <c r="N580" i="54"/>
  <c r="L288" i="54"/>
  <c r="N288" i="54"/>
  <c r="O33" i="54"/>
  <c r="N455" i="54"/>
  <c r="L455" i="54"/>
  <c r="L616" i="54"/>
  <c r="N616" i="54"/>
  <c r="L423" i="54"/>
  <c r="N423" i="54"/>
  <c r="L272" i="54"/>
  <c r="N272" i="54"/>
  <c r="L179" i="54"/>
  <c r="N179" i="54"/>
  <c r="O340" i="54"/>
  <c r="L342" i="54"/>
  <c r="N342" i="54"/>
  <c r="L79" i="54"/>
  <c r="N79" i="54"/>
  <c r="L489" i="54"/>
  <c r="N489" i="54"/>
  <c r="O457" i="54"/>
  <c r="L299" i="54"/>
  <c r="N299" i="54"/>
  <c r="L408" i="54"/>
  <c r="N408" i="54"/>
  <c r="L605" i="54"/>
  <c r="N605" i="54"/>
  <c r="N296" i="54"/>
  <c r="L296" i="54"/>
  <c r="N220" i="54"/>
  <c r="L220" i="54"/>
  <c r="L516" i="54"/>
  <c r="N516" i="54"/>
  <c r="L95" i="54"/>
  <c r="N95" i="54"/>
  <c r="L256" i="54"/>
  <c r="N256" i="54"/>
  <c r="L528" i="54"/>
  <c r="N528" i="54"/>
  <c r="N610" i="54"/>
  <c r="L610" i="54"/>
  <c r="L590" i="54"/>
  <c r="N590" i="54"/>
  <c r="O195" i="54"/>
  <c r="N160" i="54"/>
  <c r="L160" i="54"/>
  <c r="L644" i="54"/>
  <c r="N644" i="54"/>
  <c r="L407" i="54"/>
  <c r="N407" i="54"/>
  <c r="N377" i="54"/>
  <c r="L377" i="54"/>
  <c r="N54" i="54"/>
  <c r="L54" i="54"/>
  <c r="L147" i="54"/>
  <c r="N147" i="54"/>
  <c r="L294" i="54"/>
  <c r="N294" i="54"/>
  <c r="L409" i="54"/>
  <c r="N409" i="54"/>
  <c r="L391" i="54"/>
  <c r="N391" i="54"/>
  <c r="L481" i="54"/>
  <c r="N481" i="54"/>
  <c r="N77" i="54"/>
  <c r="L77" i="54"/>
  <c r="L198" i="54"/>
  <c r="N198" i="54"/>
  <c r="L329" i="54"/>
  <c r="N329" i="54"/>
  <c r="L359" i="54"/>
  <c r="N359" i="54"/>
  <c r="L286" i="54"/>
  <c r="N286" i="54"/>
  <c r="N305" i="54"/>
  <c r="L305" i="54"/>
  <c r="L141" i="54"/>
  <c r="N141" i="54"/>
  <c r="N563" i="54"/>
  <c r="L563" i="54"/>
  <c r="L413" i="54"/>
  <c r="N413" i="54"/>
  <c r="N133" i="54"/>
  <c r="L133" i="54"/>
  <c r="L416" i="54"/>
  <c r="N416" i="54"/>
  <c r="L484" i="54"/>
  <c r="N484" i="54"/>
  <c r="N324" i="54"/>
  <c r="L324" i="54"/>
  <c r="L223" i="54"/>
  <c r="N223" i="54"/>
  <c r="L633" i="54"/>
  <c r="N633" i="54"/>
  <c r="L601" i="54"/>
  <c r="N601" i="54"/>
  <c r="L421" i="54"/>
  <c r="N421" i="54"/>
  <c r="L99" i="54"/>
  <c r="N99" i="54"/>
  <c r="N282" i="54"/>
  <c r="L282" i="54"/>
  <c r="L440" i="54"/>
  <c r="N440" i="54"/>
  <c r="N203" i="54"/>
  <c r="L203" i="54"/>
  <c r="L364" i="54"/>
  <c r="N364" i="54"/>
  <c r="L171" i="54"/>
  <c r="N171" i="54"/>
  <c r="N390" i="54"/>
  <c r="L390" i="54"/>
  <c r="L476" i="54"/>
  <c r="N476" i="54"/>
  <c r="L400" i="54"/>
  <c r="N400" i="54"/>
  <c r="L107" i="54"/>
  <c r="N107" i="54"/>
  <c r="O233" i="54"/>
  <c r="L129" i="54"/>
  <c r="N129" i="54"/>
  <c r="L96" i="54"/>
  <c r="N96" i="54"/>
  <c r="L351" i="54"/>
  <c r="N351" i="54"/>
  <c r="N531" i="54"/>
  <c r="L531" i="54"/>
  <c r="L626" i="54"/>
  <c r="N626" i="54"/>
  <c r="L143" i="54"/>
  <c r="N143" i="54"/>
  <c r="N519" i="54"/>
  <c r="L519" i="54"/>
  <c r="L245" i="54"/>
  <c r="N245" i="54"/>
  <c r="L636" i="54"/>
  <c r="N636" i="54"/>
  <c r="L264" i="54"/>
  <c r="N264" i="54"/>
  <c r="L214" i="54"/>
  <c r="N214" i="54"/>
  <c r="L134" i="54"/>
  <c r="N134" i="54"/>
  <c r="N291" i="54"/>
  <c r="L291" i="54"/>
  <c r="N285" i="54"/>
  <c r="L285" i="54"/>
  <c r="N253" i="54"/>
  <c r="L253" i="54"/>
  <c r="N443" i="54"/>
  <c r="L443" i="54"/>
  <c r="L399" i="54"/>
  <c r="N399" i="54"/>
  <c r="N321" i="54"/>
  <c r="L321" i="54"/>
  <c r="N289" i="54"/>
  <c r="L289" i="54"/>
  <c r="L226" i="54"/>
  <c r="N226" i="54"/>
  <c r="L533" i="54"/>
  <c r="N533" i="54"/>
  <c r="N560" i="54"/>
  <c r="L560" i="54"/>
  <c r="N467" i="54"/>
  <c r="L467" i="54"/>
  <c r="L628" i="54"/>
  <c r="N628" i="54"/>
  <c r="L621" i="54"/>
  <c r="N621" i="54"/>
  <c r="L348" i="54"/>
  <c r="N348" i="54"/>
  <c r="L367" i="54"/>
  <c r="N367" i="54"/>
  <c r="L118" i="54"/>
  <c r="N118" i="54"/>
  <c r="N98" i="54"/>
  <c r="L98" i="54"/>
  <c r="L483" i="54"/>
  <c r="N483" i="54"/>
  <c r="L40" i="54"/>
  <c r="N40" i="54"/>
  <c r="N584" i="54"/>
  <c r="L584" i="54"/>
  <c r="L347" i="54"/>
  <c r="N347" i="54"/>
  <c r="L508" i="54"/>
  <c r="N508" i="54"/>
  <c r="L591" i="54"/>
  <c r="N591" i="54"/>
  <c r="L112" i="54"/>
  <c r="N112" i="54"/>
  <c r="L383" i="54"/>
  <c r="N383" i="54"/>
  <c r="L544" i="54"/>
  <c r="N544" i="54"/>
  <c r="L63" i="54"/>
  <c r="N63" i="54"/>
  <c r="L488" i="54"/>
  <c r="N488" i="54"/>
  <c r="N412" i="54"/>
  <c r="L412" i="54"/>
  <c r="N120" i="54"/>
  <c r="L120" i="54"/>
  <c r="L255" i="54"/>
  <c r="N255" i="54"/>
  <c r="N273" i="54"/>
  <c r="L273" i="54"/>
  <c r="L630" i="54"/>
  <c r="N630" i="54"/>
  <c r="N159" i="54"/>
  <c r="L159" i="54"/>
  <c r="N318" i="54"/>
  <c r="L318" i="54"/>
  <c r="L78" i="54"/>
  <c r="N78" i="54"/>
  <c r="L330" i="54"/>
  <c r="N330" i="54"/>
  <c r="L438" i="54"/>
  <c r="N438" i="54"/>
  <c r="L97" i="54"/>
  <c r="N97" i="54"/>
  <c r="O53" i="54"/>
  <c r="L431" i="54"/>
  <c r="N431" i="54"/>
  <c r="L648" i="54"/>
  <c r="N648" i="54"/>
  <c r="N388" i="54"/>
  <c r="L388" i="54"/>
  <c r="O173" i="54"/>
  <c r="N62" i="54"/>
  <c r="L62" i="54"/>
  <c r="L270" i="54"/>
  <c r="N270" i="54"/>
  <c r="L55" i="54"/>
  <c r="N55" i="54"/>
  <c r="N433" i="54"/>
  <c r="L433" i="54"/>
  <c r="L611" i="54"/>
  <c r="N611" i="54"/>
  <c r="N309" i="54"/>
  <c r="L309" i="54"/>
  <c r="L84" i="54"/>
  <c r="N84" i="54"/>
  <c r="O242" i="54"/>
  <c r="N365" i="54"/>
  <c r="L365" i="54"/>
  <c r="L652" i="54"/>
  <c r="N652" i="54"/>
  <c r="L197" i="54"/>
  <c r="N197" i="54"/>
  <c r="L105" i="54"/>
  <c r="N105" i="54"/>
  <c r="L527" i="54"/>
  <c r="N527" i="54"/>
  <c r="L237" i="54"/>
  <c r="N237" i="54"/>
  <c r="L426" i="54"/>
  <c r="N426" i="54"/>
  <c r="L632" i="54"/>
  <c r="N632" i="54"/>
  <c r="N556" i="54"/>
  <c r="L556" i="54"/>
  <c r="N126" i="54"/>
  <c r="L126" i="54"/>
  <c r="N149" i="54"/>
  <c r="L149" i="54"/>
  <c r="N7" i="54"/>
  <c r="L7" i="54"/>
  <c r="L385" i="54"/>
  <c r="N385" i="54"/>
  <c r="L315" i="54"/>
  <c r="N315" i="54"/>
  <c r="L187" i="54"/>
  <c r="N187" i="54"/>
  <c r="N567" i="54"/>
  <c r="L567" i="54"/>
  <c r="N456" i="54"/>
  <c r="L456" i="54"/>
  <c r="N209" i="54"/>
  <c r="L209" i="54"/>
  <c r="N403" i="54"/>
  <c r="L403" i="54"/>
  <c r="L216" i="54"/>
  <c r="N216" i="54"/>
  <c r="N234" i="54"/>
  <c r="L234" i="54"/>
  <c r="L444" i="54"/>
  <c r="N444" i="54"/>
  <c r="L194" i="54"/>
  <c r="N194" i="54"/>
  <c r="N473" i="54"/>
  <c r="L473" i="54"/>
  <c r="L594" i="54"/>
  <c r="N594" i="54"/>
  <c r="L163" i="54"/>
  <c r="N163" i="54"/>
  <c r="N573" i="54"/>
  <c r="L573" i="54"/>
  <c r="N541" i="54"/>
  <c r="L541" i="54"/>
  <c r="N316" i="54"/>
  <c r="L316" i="54"/>
  <c r="L609" i="54"/>
  <c r="N609" i="54"/>
  <c r="O277" i="54"/>
  <c r="L65" i="54"/>
  <c r="N65" i="54"/>
  <c r="L189" i="54"/>
  <c r="N189" i="54"/>
  <c r="L301" i="54"/>
  <c r="N301" i="54"/>
  <c r="L82" i="54"/>
  <c r="N82" i="54"/>
  <c r="L459" i="54"/>
  <c r="N459" i="54"/>
  <c r="L406" i="54"/>
  <c r="N406" i="54"/>
  <c r="L386" i="54"/>
  <c r="N386" i="54"/>
  <c r="L213" i="54"/>
  <c r="N213" i="54"/>
  <c r="O635" i="54"/>
  <c r="N154" i="54"/>
  <c r="L154" i="54"/>
  <c r="O185" i="54"/>
  <c r="L249" i="54"/>
  <c r="N249" i="54"/>
  <c r="L217" i="54"/>
  <c r="N217" i="54"/>
  <c r="L10" i="54"/>
  <c r="N10" i="54"/>
  <c r="N117" i="54"/>
  <c r="L117" i="54"/>
  <c r="N539" i="54"/>
  <c r="L539" i="54"/>
  <c r="L93" i="54"/>
  <c r="N93" i="54"/>
  <c r="L207" i="54"/>
  <c r="N207" i="54"/>
  <c r="O558" i="54"/>
  <c r="L561" i="54"/>
  <c r="N561" i="54"/>
  <c r="I46" i="56" l="1"/>
  <c r="I552" i="56"/>
  <c r="I198" i="56"/>
  <c r="I332" i="56"/>
  <c r="I40" i="56"/>
  <c r="I36" i="56"/>
  <c r="I164" i="56"/>
  <c r="I372" i="56"/>
  <c r="I44" i="56"/>
  <c r="I16" i="56"/>
  <c r="I136" i="56"/>
  <c r="G634" i="56"/>
  <c r="H634" i="56" s="1"/>
  <c r="I634" i="56" s="1"/>
  <c r="G456" i="56"/>
  <c r="H456" i="56" s="1"/>
  <c r="G450" i="56"/>
  <c r="H450" i="56" s="1"/>
  <c r="G447" i="56"/>
  <c r="H447" i="56" s="1"/>
  <c r="I447" i="56" s="1"/>
  <c r="G45" i="56"/>
  <c r="H45" i="56" s="1"/>
  <c r="I45" i="56" s="1"/>
  <c r="G360" i="56"/>
  <c r="H360" i="56" s="1"/>
  <c r="G613" i="56"/>
  <c r="H613" i="56"/>
  <c r="G57" i="56"/>
  <c r="H57" i="56" s="1"/>
  <c r="I57" i="56" s="1"/>
  <c r="G18" i="56"/>
  <c r="H18" i="56" s="1"/>
  <c r="G584" i="56"/>
  <c r="H584" i="56" s="1"/>
  <c r="I584" i="56" s="1"/>
  <c r="G302" i="56"/>
  <c r="H302" i="56" s="1"/>
  <c r="I302" i="56" s="1"/>
  <c r="G189" i="56"/>
  <c r="H189" i="56" s="1"/>
  <c r="I189" i="56" s="1"/>
  <c r="G414" i="56"/>
  <c r="H414" i="56" s="1"/>
  <c r="G576" i="56"/>
  <c r="H576" i="56" s="1"/>
  <c r="I576" i="56" s="1"/>
  <c r="G542" i="56"/>
  <c r="H542" i="56" s="1"/>
  <c r="G333" i="56"/>
  <c r="H333" i="56" s="1"/>
  <c r="I333" i="56" s="1"/>
  <c r="G268" i="56"/>
  <c r="H268" i="56" s="1"/>
  <c r="I268" i="56" s="1"/>
  <c r="G232" i="56"/>
  <c r="H232" i="56" s="1"/>
  <c r="G648" i="56"/>
  <c r="H648" i="56" s="1"/>
  <c r="I648" i="56" s="1"/>
  <c r="G280" i="56"/>
  <c r="H280" i="56" s="1"/>
  <c r="I280" i="56" s="1"/>
  <c r="G490" i="56"/>
  <c r="H490" i="56" s="1"/>
  <c r="G68" i="56"/>
  <c r="H68" i="56" s="1"/>
  <c r="I68" i="56" s="1"/>
  <c r="G506" i="56"/>
  <c r="H506" i="56" s="1"/>
  <c r="G395" i="56"/>
  <c r="H395" i="56" s="1"/>
  <c r="I395" i="56" s="1"/>
  <c r="G29" i="56"/>
  <c r="H29" i="56" s="1"/>
  <c r="I29" i="56" s="1"/>
  <c r="G241" i="56"/>
  <c r="H241" i="56" s="1"/>
  <c r="I241" i="56" s="1"/>
  <c r="G195" i="56"/>
  <c r="H195" i="56" s="1"/>
  <c r="I195" i="56" s="1"/>
  <c r="G598" i="56"/>
  <c r="H598" i="56" s="1"/>
  <c r="I598" i="56" s="1"/>
  <c r="G374" i="56"/>
  <c r="H374" i="56" s="1"/>
  <c r="G161" i="56"/>
  <c r="H161" i="56" s="1"/>
  <c r="I161" i="56" s="1"/>
  <c r="G508" i="56"/>
  <c r="H508" i="56" s="1"/>
  <c r="G204" i="56"/>
  <c r="H204" i="56" s="1"/>
  <c r="G553" i="56"/>
  <c r="H553" i="56" s="1"/>
  <c r="I553" i="56" s="1"/>
  <c r="G481" i="56"/>
  <c r="H481" i="56" s="1"/>
  <c r="I481" i="56" s="1"/>
  <c r="G19" i="56"/>
  <c r="H19" i="56" s="1"/>
  <c r="I20" i="56"/>
  <c r="G536" i="56"/>
  <c r="H536" i="56" s="1"/>
  <c r="G495" i="56"/>
  <c r="H495" i="56" s="1"/>
  <c r="I495" i="56" s="1"/>
  <c r="G476" i="56"/>
  <c r="H476" i="56" s="1"/>
  <c r="G519" i="56"/>
  <c r="H519" i="56" s="1"/>
  <c r="I519" i="56" s="1"/>
  <c r="G8" i="56"/>
  <c r="H8" i="56" s="1"/>
  <c r="I8" i="56" s="1"/>
  <c r="G352" i="56"/>
  <c r="H352" i="56" s="1"/>
  <c r="G343" i="56"/>
  <c r="H343" i="56" s="1"/>
  <c r="I343" i="56" s="1"/>
  <c r="G498" i="56"/>
  <c r="H498" i="56" s="1"/>
  <c r="G59" i="56"/>
  <c r="H59" i="56" s="1"/>
  <c r="I59" i="56" s="1"/>
  <c r="G611" i="56"/>
  <c r="G131" i="56"/>
  <c r="H131" i="56" s="1"/>
  <c r="I131" i="56" s="1"/>
  <c r="G362" i="56"/>
  <c r="H362" i="56" s="1"/>
  <c r="G567" i="56"/>
  <c r="H567" i="56" s="1"/>
  <c r="I567" i="56" s="1"/>
  <c r="G628" i="56"/>
  <c r="H628" i="56" s="1"/>
  <c r="I628" i="56" s="1"/>
  <c r="G334" i="56"/>
  <c r="H334" i="56" s="1"/>
  <c r="G413" i="56"/>
  <c r="H413" i="56"/>
  <c r="I413" i="56" s="1"/>
  <c r="G169" i="56"/>
  <c r="H169" i="56" s="1"/>
  <c r="I169" i="56" s="1"/>
  <c r="G348" i="56"/>
  <c r="H348" i="56" s="1"/>
  <c r="G504" i="56"/>
  <c r="H504" i="56" s="1"/>
  <c r="G331" i="56"/>
  <c r="G38" i="56"/>
  <c r="H38" i="56" s="1"/>
  <c r="G491" i="56"/>
  <c r="H491" i="56" s="1"/>
  <c r="I491" i="56" s="1"/>
  <c r="G185" i="56"/>
  <c r="H185" i="56" s="1"/>
  <c r="I185" i="56" s="1"/>
  <c r="G581" i="56"/>
  <c r="G292" i="56"/>
  <c r="H292" i="56" s="1"/>
  <c r="G617" i="56"/>
  <c r="H617" i="56" s="1"/>
  <c r="I617" i="56" s="1"/>
  <c r="G588" i="56"/>
  <c r="H588" i="56" s="1"/>
  <c r="I588" i="56" s="1"/>
  <c r="G32" i="56"/>
  <c r="G418" i="56"/>
  <c r="H418" i="56" s="1"/>
  <c r="G102" i="56"/>
  <c r="H102" i="56" s="1"/>
  <c r="G211" i="56"/>
  <c r="H211" i="56" s="1"/>
  <c r="I211" i="56" s="1"/>
  <c r="G289" i="56"/>
  <c r="H289" i="56" s="1"/>
  <c r="I289" i="56" s="1"/>
  <c r="G238" i="56"/>
  <c r="H238" i="56" s="1"/>
  <c r="G309" i="56"/>
  <c r="H309" i="56" s="1"/>
  <c r="I309" i="56" s="1"/>
  <c r="G503" i="56"/>
  <c r="H503" i="56" s="1"/>
  <c r="I503" i="56" s="1"/>
  <c r="G273" i="56"/>
  <c r="H273" i="56" s="1"/>
  <c r="I273" i="56" s="1"/>
  <c r="G470" i="56"/>
  <c r="H470" i="56" s="1"/>
  <c r="G322" i="56"/>
  <c r="H322" i="56" s="1"/>
  <c r="I322" i="56" s="1"/>
  <c r="G630" i="56"/>
  <c r="H630" i="56" s="1"/>
  <c r="I630" i="56" s="1"/>
  <c r="G493" i="56"/>
  <c r="H493" i="56" s="1"/>
  <c r="I493" i="56" s="1"/>
  <c r="G435" i="56"/>
  <c r="H435" i="56" s="1"/>
  <c r="I435" i="56" s="1"/>
  <c r="G172" i="56"/>
  <c r="H172" i="56" s="1"/>
  <c r="I172" i="56" s="1"/>
  <c r="G171" i="56"/>
  <c r="H171" i="56" s="1"/>
  <c r="I171" i="56" s="1"/>
  <c r="G52" i="56"/>
  <c r="H52" i="56" s="1"/>
  <c r="I52" i="56" s="1"/>
  <c r="G239" i="56"/>
  <c r="H239" i="56" s="1"/>
  <c r="I239" i="56" s="1"/>
  <c r="G326" i="56"/>
  <c r="H326" i="56" s="1"/>
  <c r="I326" i="56" s="1"/>
  <c r="G573" i="56"/>
  <c r="H573" i="56" s="1"/>
  <c r="G606" i="56"/>
  <c r="H606" i="56" s="1"/>
  <c r="I606" i="56" s="1"/>
  <c r="G645" i="56"/>
  <c r="H645" i="56" s="1"/>
  <c r="I645" i="56" s="1"/>
  <c r="G296" i="56"/>
  <c r="G574" i="56"/>
  <c r="H574" i="56" s="1"/>
  <c r="I574" i="56" s="1"/>
  <c r="I156" i="56"/>
  <c r="I74" i="56"/>
  <c r="H70" i="56"/>
  <c r="I70" i="56" s="1"/>
  <c r="H27" i="56"/>
  <c r="I27" i="56" s="1"/>
  <c r="G143" i="56"/>
  <c r="H143" i="56" s="1"/>
  <c r="I143" i="56" s="1"/>
  <c r="G47" i="56"/>
  <c r="H47" i="56" s="1"/>
  <c r="I47" i="56" s="1"/>
  <c r="G184" i="56"/>
  <c r="H184" i="56" s="1"/>
  <c r="G520" i="56"/>
  <c r="H520" i="56" s="1"/>
  <c r="G335" i="56"/>
  <c r="H335" i="56" s="1"/>
  <c r="G568" i="56"/>
  <c r="H568" i="56" s="1"/>
  <c r="G473" i="56"/>
  <c r="H473" i="56" s="1"/>
  <c r="I473" i="56" s="1"/>
  <c r="G623" i="56"/>
  <c r="H623" i="56" s="1"/>
  <c r="G103" i="56"/>
  <c r="H103" i="56" s="1"/>
  <c r="I103" i="56" s="1"/>
  <c r="G575" i="56"/>
  <c r="H575" i="56" s="1"/>
  <c r="G394" i="56"/>
  <c r="H394" i="56" s="1"/>
  <c r="G612" i="56"/>
  <c r="H612" i="56" s="1"/>
  <c r="I612" i="56" s="1"/>
  <c r="G261" i="56"/>
  <c r="H261" i="56" s="1"/>
  <c r="I261" i="56" s="1"/>
  <c r="G464" i="56"/>
  <c r="H464" i="56" s="1"/>
  <c r="G396" i="56"/>
  <c r="H396" i="56" s="1"/>
  <c r="G534" i="56"/>
  <c r="H534" i="56" s="1"/>
  <c r="G424" i="56"/>
  <c r="H424" i="56" s="1"/>
  <c r="G121" i="56"/>
  <c r="H121" i="56" s="1"/>
  <c r="I121" i="56" s="1"/>
  <c r="G391" i="56"/>
  <c r="H391" i="56" s="1"/>
  <c r="I391" i="56" s="1"/>
  <c r="G557" i="56"/>
  <c r="H557" i="56" s="1"/>
  <c r="I557" i="56" s="1"/>
  <c r="G194" i="56"/>
  <c r="H194" i="56" s="1"/>
  <c r="G321" i="56"/>
  <c r="H321" i="56" s="1"/>
  <c r="I321" i="56" s="1"/>
  <c r="G129" i="56"/>
  <c r="H129" i="56" s="1"/>
  <c r="I129" i="56" s="1"/>
  <c r="G654" i="56"/>
  <c r="H654" i="56" s="1"/>
  <c r="I654" i="56" s="1"/>
  <c r="G525" i="56"/>
  <c r="H525" i="56" s="1"/>
  <c r="I525" i="56" s="1"/>
  <c r="G108" i="56"/>
  <c r="H108" i="56" s="1"/>
  <c r="G3" i="56"/>
  <c r="H3" i="56" s="1"/>
  <c r="G528" i="56"/>
  <c r="H528" i="56" s="1"/>
  <c r="G240" i="56"/>
  <c r="G67" i="56"/>
  <c r="H67" i="56" s="1"/>
  <c r="I67" i="56" s="1"/>
  <c r="G587" i="56"/>
  <c r="H587" i="56" s="1"/>
  <c r="G124" i="56"/>
  <c r="G514" i="56"/>
  <c r="H514" i="56" s="1"/>
  <c r="G619" i="56"/>
  <c r="H619" i="56" s="1"/>
  <c r="G636" i="56"/>
  <c r="H636" i="56" s="1"/>
  <c r="I636" i="56" s="1"/>
  <c r="G58" i="56"/>
  <c r="H58" i="56" s="1"/>
  <c r="G545" i="56"/>
  <c r="H545" i="56" s="1"/>
  <c r="I545" i="56" s="1"/>
  <c r="G637" i="56"/>
  <c r="H637" i="56" s="1"/>
  <c r="G339" i="56"/>
  <c r="H339" i="56" s="1"/>
  <c r="I339" i="56" s="1"/>
  <c r="G517" i="56"/>
  <c r="H517" i="56" s="1"/>
  <c r="I517" i="56" s="1"/>
  <c r="G276" i="56"/>
  <c r="H276" i="56" s="1"/>
  <c r="G327" i="56"/>
  <c r="H327" i="56" s="1"/>
  <c r="G367" i="56"/>
  <c r="H367" i="56" s="1"/>
  <c r="I367" i="56" s="1"/>
  <c r="G550" i="56"/>
  <c r="H550" i="56" s="1"/>
  <c r="G621" i="56"/>
  <c r="H621" i="56" s="1"/>
  <c r="G416" i="56"/>
  <c r="H416" i="56" s="1"/>
  <c r="G242" i="56"/>
  <c r="H242" i="56" s="1"/>
  <c r="I242" i="56" s="1"/>
  <c r="G267" i="56"/>
  <c r="H267" i="56" s="1"/>
  <c r="G516" i="56"/>
  <c r="H516" i="56" s="1"/>
  <c r="G638" i="56"/>
  <c r="H638" i="56" s="1"/>
  <c r="I638" i="56" s="1"/>
  <c r="G234" i="56"/>
  <c r="H234" i="56" s="1"/>
  <c r="I234" i="56" s="1"/>
  <c r="G123" i="56"/>
  <c r="H123" i="56" s="1"/>
  <c r="I123" i="56" s="1"/>
  <c r="G48" i="56"/>
  <c r="G510" i="56"/>
  <c r="H510" i="56" s="1"/>
  <c r="G373" i="56"/>
  <c r="H373" i="56" s="1"/>
  <c r="I373" i="56" s="1"/>
  <c r="G105" i="56"/>
  <c r="H105" i="56" s="1"/>
  <c r="I105" i="56" s="1"/>
  <c r="G205" i="56"/>
  <c r="H205" i="56" s="1"/>
  <c r="I205" i="56" s="1"/>
  <c r="G452" i="56"/>
  <c r="H452" i="56" s="1"/>
  <c r="G176" i="56"/>
  <c r="G428" i="56"/>
  <c r="H428" i="56" s="1"/>
  <c r="G114" i="56"/>
  <c r="H114" i="56" s="1"/>
  <c r="G147" i="56"/>
  <c r="H147" i="56" s="1"/>
  <c r="I147" i="56" s="1"/>
  <c r="G65" i="56"/>
  <c r="H65" i="56" s="1"/>
  <c r="I65" i="56" s="1"/>
  <c r="G440" i="56"/>
  <c r="H440" i="56" s="1"/>
  <c r="G429" i="56"/>
  <c r="H429" i="56" s="1"/>
  <c r="I429" i="56" s="1"/>
  <c r="G592" i="56"/>
  <c r="H592" i="56" s="1"/>
  <c r="I592" i="56" s="1"/>
  <c r="G544" i="56"/>
  <c r="H544" i="56" s="1"/>
  <c r="I340" i="56"/>
  <c r="I444" i="56"/>
  <c r="I30" i="56"/>
  <c r="R207" i="54"/>
  <c r="P207" i="54"/>
  <c r="C206" i="56" s="1"/>
  <c r="Q207" i="54"/>
  <c r="R93" i="54"/>
  <c r="P93" i="54"/>
  <c r="C92" i="56" s="1"/>
  <c r="Q93" i="54"/>
  <c r="P10" i="54"/>
  <c r="C9" i="56" s="1"/>
  <c r="R10" i="54"/>
  <c r="Q10" i="54"/>
  <c r="P217" i="54"/>
  <c r="C216" i="56" s="1"/>
  <c r="R217" i="54"/>
  <c r="Q217" i="54"/>
  <c r="P249" i="54"/>
  <c r="C248" i="56" s="1"/>
  <c r="Q249" i="54"/>
  <c r="R249" i="54"/>
  <c r="R154" i="54"/>
  <c r="P154" i="54"/>
  <c r="C153" i="56" s="1"/>
  <c r="Q154" i="54"/>
  <c r="R213" i="54"/>
  <c r="Q213" i="54"/>
  <c r="P213" i="54"/>
  <c r="C212" i="56" s="1"/>
  <c r="P386" i="54"/>
  <c r="C385" i="56" s="1"/>
  <c r="R386" i="54"/>
  <c r="Q386" i="54"/>
  <c r="R406" i="54"/>
  <c r="P406" i="54"/>
  <c r="C405" i="56" s="1"/>
  <c r="Q406" i="54"/>
  <c r="R459" i="54"/>
  <c r="Q459" i="54"/>
  <c r="P459" i="54"/>
  <c r="C458" i="56" s="1"/>
  <c r="Q82" i="54"/>
  <c r="R82" i="54"/>
  <c r="P82" i="54"/>
  <c r="C81" i="56" s="1"/>
  <c r="R301" i="54"/>
  <c r="P301" i="54"/>
  <c r="C300" i="56" s="1"/>
  <c r="Q301" i="54"/>
  <c r="R189" i="54"/>
  <c r="Q189" i="54"/>
  <c r="P189" i="54"/>
  <c r="C188" i="56" s="1"/>
  <c r="P65" i="54"/>
  <c r="C64" i="56" s="1"/>
  <c r="R65" i="54"/>
  <c r="Q65" i="54"/>
  <c r="Q316" i="54"/>
  <c r="P316" i="54"/>
  <c r="C315" i="56" s="1"/>
  <c r="R316" i="54"/>
  <c r="R541" i="54"/>
  <c r="P541" i="54"/>
  <c r="C540" i="56" s="1"/>
  <c r="Q541" i="54"/>
  <c r="R573" i="54"/>
  <c r="P573" i="54"/>
  <c r="C572" i="56" s="1"/>
  <c r="Q573" i="54"/>
  <c r="Q473" i="54"/>
  <c r="P473" i="54"/>
  <c r="C472" i="56" s="1"/>
  <c r="R473" i="54"/>
  <c r="P234" i="54"/>
  <c r="C233" i="56" s="1"/>
  <c r="R234" i="54"/>
  <c r="Q234" i="54"/>
  <c r="Q403" i="54"/>
  <c r="R403" i="54"/>
  <c r="P403" i="54"/>
  <c r="C402" i="56" s="1"/>
  <c r="P209" i="54"/>
  <c r="C208" i="56" s="1"/>
  <c r="Q209" i="54"/>
  <c r="R209" i="54"/>
  <c r="R456" i="54"/>
  <c r="P456" i="54"/>
  <c r="C455" i="56" s="1"/>
  <c r="Q456" i="54"/>
  <c r="R567" i="54"/>
  <c r="P567" i="54"/>
  <c r="C566" i="56" s="1"/>
  <c r="Q567" i="54"/>
  <c r="R7" i="54"/>
  <c r="Q7" i="54"/>
  <c r="P7" i="54"/>
  <c r="C6" i="56" s="1"/>
  <c r="Q149" i="54"/>
  <c r="P149" i="54"/>
  <c r="C148" i="56" s="1"/>
  <c r="R149" i="54"/>
  <c r="R126" i="54"/>
  <c r="Q126" i="54"/>
  <c r="P126" i="54"/>
  <c r="C125" i="56" s="1"/>
  <c r="R556" i="54"/>
  <c r="P556" i="54"/>
  <c r="C555" i="56" s="1"/>
  <c r="Q556" i="54"/>
  <c r="R365" i="54"/>
  <c r="P365" i="54"/>
  <c r="C364" i="56" s="1"/>
  <c r="Q365" i="54"/>
  <c r="R84" i="54"/>
  <c r="P84" i="54"/>
  <c r="C83" i="56" s="1"/>
  <c r="Q84" i="54"/>
  <c r="R611" i="54"/>
  <c r="P611" i="54"/>
  <c r="C610" i="56" s="1"/>
  <c r="Q611" i="54"/>
  <c r="R55" i="54"/>
  <c r="Q55" i="54"/>
  <c r="P55" i="54"/>
  <c r="C54" i="56" s="1"/>
  <c r="P270" i="54"/>
  <c r="C269" i="56" s="1"/>
  <c r="R270" i="54"/>
  <c r="Q270" i="54"/>
  <c r="R388" i="54"/>
  <c r="P388" i="54"/>
  <c r="C387" i="56" s="1"/>
  <c r="Q388" i="54"/>
  <c r="P97" i="54"/>
  <c r="C96" i="56" s="1"/>
  <c r="Q97" i="54"/>
  <c r="R97" i="54"/>
  <c r="R438" i="54"/>
  <c r="P438" i="54"/>
  <c r="C437" i="56" s="1"/>
  <c r="Q438" i="54"/>
  <c r="P330" i="54"/>
  <c r="C329" i="56" s="1"/>
  <c r="Q330" i="54"/>
  <c r="R330" i="54"/>
  <c r="R78" i="54"/>
  <c r="Q78" i="54"/>
  <c r="P78" i="54"/>
  <c r="C77" i="56" s="1"/>
  <c r="R630" i="54"/>
  <c r="P630" i="54"/>
  <c r="C629" i="56" s="1"/>
  <c r="G629" i="56" s="1"/>
  <c r="H629" i="56" s="1"/>
  <c r="I629" i="56" s="1"/>
  <c r="Q630" i="54"/>
  <c r="Q255" i="54"/>
  <c r="R255" i="54"/>
  <c r="P255" i="54"/>
  <c r="C254" i="56" s="1"/>
  <c r="G254" i="56" s="1"/>
  <c r="H254" i="56" s="1"/>
  <c r="I254" i="56" s="1"/>
  <c r="Q488" i="54"/>
  <c r="P488" i="54"/>
  <c r="C487" i="56" s="1"/>
  <c r="R488" i="54"/>
  <c r="R63" i="54"/>
  <c r="P63" i="54"/>
  <c r="C62" i="56" s="1"/>
  <c r="G62" i="56" s="1"/>
  <c r="H62" i="56" s="1"/>
  <c r="I62" i="56" s="1"/>
  <c r="Q63" i="54"/>
  <c r="R544" i="54"/>
  <c r="P544" i="54"/>
  <c r="C543" i="56" s="1"/>
  <c r="Q544" i="54"/>
  <c r="R383" i="54"/>
  <c r="P383" i="54"/>
  <c r="C382" i="56" s="1"/>
  <c r="Q383" i="54"/>
  <c r="P112" i="54"/>
  <c r="C111" i="56" s="1"/>
  <c r="Q112" i="54"/>
  <c r="R112" i="54"/>
  <c r="R591" i="54"/>
  <c r="P591" i="54"/>
  <c r="C590" i="56" s="1"/>
  <c r="Q591" i="54"/>
  <c r="Q508" i="54"/>
  <c r="P508" i="54"/>
  <c r="C507" i="56" s="1"/>
  <c r="R508" i="54"/>
  <c r="R347" i="54"/>
  <c r="P347" i="54"/>
  <c r="C346" i="56" s="1"/>
  <c r="Q347" i="54"/>
  <c r="R40" i="54"/>
  <c r="P40" i="54"/>
  <c r="C39" i="56" s="1"/>
  <c r="Q40" i="54"/>
  <c r="Q483" i="54"/>
  <c r="R483" i="54"/>
  <c r="P483" i="54"/>
  <c r="C482" i="56" s="1"/>
  <c r="P118" i="54"/>
  <c r="C117" i="56" s="1"/>
  <c r="R118" i="54"/>
  <c r="Q118" i="54"/>
  <c r="P367" i="54"/>
  <c r="C366" i="56" s="1"/>
  <c r="R367" i="54"/>
  <c r="Q367" i="54"/>
  <c r="Q348" i="54"/>
  <c r="P348" i="54"/>
  <c r="C347" i="56" s="1"/>
  <c r="R348" i="54"/>
  <c r="P621" i="54"/>
  <c r="C620" i="56" s="1"/>
  <c r="Q621" i="54"/>
  <c r="R621" i="54"/>
  <c r="R628" i="54"/>
  <c r="P628" i="54"/>
  <c r="C627" i="56" s="1"/>
  <c r="Q628" i="54"/>
  <c r="P533" i="54"/>
  <c r="C532" i="56" s="1"/>
  <c r="Q533" i="54"/>
  <c r="R533" i="54"/>
  <c r="R226" i="54"/>
  <c r="Q226" i="54"/>
  <c r="P226" i="54"/>
  <c r="C225" i="56" s="1"/>
  <c r="R399" i="54"/>
  <c r="P399" i="54"/>
  <c r="C398" i="56" s="1"/>
  <c r="Q399" i="54"/>
  <c r="P134" i="54"/>
  <c r="C133" i="56" s="1"/>
  <c r="R134" i="54"/>
  <c r="Q134" i="54"/>
  <c r="P214" i="54"/>
  <c r="C213" i="56" s="1"/>
  <c r="R214" i="54"/>
  <c r="Q214" i="54"/>
  <c r="R264" i="54"/>
  <c r="P264" i="54"/>
  <c r="C263" i="56" s="1"/>
  <c r="Q264" i="54"/>
  <c r="Q636" i="54"/>
  <c r="P636" i="54"/>
  <c r="C635" i="56" s="1"/>
  <c r="R636" i="54"/>
  <c r="R245" i="54"/>
  <c r="Q245" i="54"/>
  <c r="P245" i="54"/>
  <c r="C244" i="56" s="1"/>
  <c r="R143" i="54"/>
  <c r="P143" i="54"/>
  <c r="C142" i="56" s="1"/>
  <c r="Q143" i="54"/>
  <c r="Q626" i="54"/>
  <c r="P626" i="54"/>
  <c r="C625" i="56" s="1"/>
  <c r="R626" i="54"/>
  <c r="R351" i="54"/>
  <c r="Q351" i="54"/>
  <c r="P351" i="54"/>
  <c r="C350" i="56" s="1"/>
  <c r="Q96" i="54"/>
  <c r="P96" i="54"/>
  <c r="C95" i="56" s="1"/>
  <c r="R96" i="54"/>
  <c r="P129" i="54"/>
  <c r="C128" i="56" s="1"/>
  <c r="R129" i="54"/>
  <c r="Q129" i="54"/>
  <c r="R390" i="54"/>
  <c r="P390" i="54"/>
  <c r="C389" i="56" s="1"/>
  <c r="Q390" i="54"/>
  <c r="R203" i="54"/>
  <c r="Q203" i="54"/>
  <c r="P203" i="54"/>
  <c r="C202" i="56" s="1"/>
  <c r="P282" i="54"/>
  <c r="C281" i="56" s="1"/>
  <c r="R282" i="54"/>
  <c r="Q282" i="54"/>
  <c r="R324" i="54"/>
  <c r="P324" i="54"/>
  <c r="C323" i="56" s="1"/>
  <c r="Q324" i="54"/>
  <c r="R133" i="54"/>
  <c r="Q133" i="54"/>
  <c r="P133" i="54"/>
  <c r="C132" i="56" s="1"/>
  <c r="R563" i="54"/>
  <c r="P563" i="54"/>
  <c r="C562" i="56" s="1"/>
  <c r="Q563" i="54"/>
  <c r="Q305" i="54"/>
  <c r="P305" i="54"/>
  <c r="C304" i="56" s="1"/>
  <c r="R305" i="54"/>
  <c r="P77" i="54"/>
  <c r="C76" i="56" s="1"/>
  <c r="R77" i="54"/>
  <c r="Q77" i="54"/>
  <c r="P54" i="54"/>
  <c r="C53" i="56" s="1"/>
  <c r="R54" i="54"/>
  <c r="Q54" i="54"/>
  <c r="R377" i="54"/>
  <c r="P377" i="54"/>
  <c r="C376" i="56" s="1"/>
  <c r="Q377" i="54"/>
  <c r="P160" i="54"/>
  <c r="C159" i="56" s="1"/>
  <c r="R160" i="54"/>
  <c r="Q160" i="54"/>
  <c r="P590" i="54"/>
  <c r="C589" i="56" s="1"/>
  <c r="R590" i="54"/>
  <c r="Q590" i="54"/>
  <c r="R528" i="54"/>
  <c r="P528" i="54"/>
  <c r="C527" i="56" s="1"/>
  <c r="Q528" i="54"/>
  <c r="R256" i="54"/>
  <c r="Q256" i="54"/>
  <c r="P256" i="54"/>
  <c r="C255" i="56" s="1"/>
  <c r="R95" i="54"/>
  <c r="Q95" i="54"/>
  <c r="P95" i="54"/>
  <c r="C94" i="56" s="1"/>
  <c r="G94" i="56" s="1"/>
  <c r="H94" i="56" s="1"/>
  <c r="I94" i="56" s="1"/>
  <c r="R516" i="54"/>
  <c r="P516" i="54"/>
  <c r="C515" i="56" s="1"/>
  <c r="Q516" i="54"/>
  <c r="Q605" i="54"/>
  <c r="P605" i="54"/>
  <c r="C604" i="56" s="1"/>
  <c r="R605" i="54"/>
  <c r="R408" i="54"/>
  <c r="Q408" i="54"/>
  <c r="P408" i="54"/>
  <c r="C407" i="56" s="1"/>
  <c r="R299" i="54"/>
  <c r="Q299" i="54"/>
  <c r="P299" i="54"/>
  <c r="C298" i="56" s="1"/>
  <c r="P179" i="54"/>
  <c r="C178" i="56" s="1"/>
  <c r="R179" i="54"/>
  <c r="Q179" i="54"/>
  <c r="P272" i="54"/>
  <c r="C271" i="56" s="1"/>
  <c r="R272" i="54"/>
  <c r="Q272" i="54"/>
  <c r="Q423" i="54"/>
  <c r="P423" i="54"/>
  <c r="C422" i="56" s="1"/>
  <c r="R423" i="54"/>
  <c r="R616" i="54"/>
  <c r="Q616" i="54"/>
  <c r="P616" i="54"/>
  <c r="C615" i="56" s="1"/>
  <c r="R366" i="54"/>
  <c r="Q366" i="54"/>
  <c r="P366" i="54"/>
  <c r="C365" i="56" s="1"/>
  <c r="R308" i="54"/>
  <c r="P308" i="54"/>
  <c r="C307" i="56" s="1"/>
  <c r="Q308" i="54"/>
  <c r="R536" i="54"/>
  <c r="Q536" i="54"/>
  <c r="P536" i="54"/>
  <c r="C535" i="56" s="1"/>
  <c r="Q420" i="54"/>
  <c r="P420" i="54"/>
  <c r="C419" i="56" s="1"/>
  <c r="R420" i="54"/>
  <c r="Q503" i="54"/>
  <c r="P503" i="54"/>
  <c r="C502" i="56" s="1"/>
  <c r="R503" i="54"/>
  <c r="R424" i="54"/>
  <c r="P424" i="54"/>
  <c r="C423" i="56" s="1"/>
  <c r="Q424" i="54"/>
  <c r="R263" i="54"/>
  <c r="Q263" i="54"/>
  <c r="P263" i="54"/>
  <c r="C262" i="56" s="1"/>
  <c r="Q446" i="54"/>
  <c r="P446" i="54"/>
  <c r="C445" i="56" s="1"/>
  <c r="R446" i="54"/>
  <c r="P466" i="54"/>
  <c r="C465" i="56" s="1"/>
  <c r="R466" i="54"/>
  <c r="Q466" i="54"/>
  <c r="R56" i="54"/>
  <c r="Q56" i="54"/>
  <c r="P56" i="54"/>
  <c r="C55" i="56" s="1"/>
  <c r="R514" i="54"/>
  <c r="Q514" i="54"/>
  <c r="P514" i="54"/>
  <c r="C513" i="56" s="1"/>
  <c r="R345" i="54"/>
  <c r="P345" i="54"/>
  <c r="C344" i="56" s="1"/>
  <c r="Q345" i="54"/>
  <c r="R472" i="54"/>
  <c r="P472" i="54"/>
  <c r="C471" i="56" s="1"/>
  <c r="Q472" i="54"/>
  <c r="R548" i="54"/>
  <c r="P548" i="54"/>
  <c r="C547" i="56" s="1"/>
  <c r="Q548" i="54"/>
  <c r="Q606" i="54"/>
  <c r="R606" i="54"/>
  <c r="P606" i="54"/>
  <c r="C605" i="56" s="1"/>
  <c r="R275" i="54"/>
  <c r="P275" i="54"/>
  <c r="C274" i="56" s="1"/>
  <c r="Q275" i="54"/>
  <c r="R267" i="54"/>
  <c r="P267" i="54"/>
  <c r="C266" i="56" s="1"/>
  <c r="Q267" i="54"/>
  <c r="R298" i="54"/>
  <c r="Q298" i="54"/>
  <c r="P298" i="54"/>
  <c r="C297" i="56" s="1"/>
  <c r="P50" i="54"/>
  <c r="C49" i="56" s="1"/>
  <c r="R50" i="54"/>
  <c r="Q50" i="54"/>
  <c r="R228" i="54"/>
  <c r="P228" i="54"/>
  <c r="C227" i="56" s="1"/>
  <c r="Q228" i="54"/>
  <c r="R304" i="54"/>
  <c r="P304" i="54"/>
  <c r="C303" i="56" s="1"/>
  <c r="Q304" i="54"/>
  <c r="P331" i="54"/>
  <c r="C330" i="56" s="1"/>
  <c r="R331" i="54"/>
  <c r="Q331" i="54"/>
  <c r="R73" i="54"/>
  <c r="P73" i="54"/>
  <c r="C72" i="56" s="1"/>
  <c r="Q73" i="54"/>
  <c r="Q123" i="54"/>
  <c r="R123" i="54"/>
  <c r="P123" i="54"/>
  <c r="C122" i="56" s="1"/>
  <c r="P338" i="54"/>
  <c r="C337" i="56" s="1"/>
  <c r="R338" i="54"/>
  <c r="Q338" i="54"/>
  <c r="Q87" i="54"/>
  <c r="P87" i="54"/>
  <c r="C86" i="56" s="1"/>
  <c r="R87" i="54"/>
  <c r="R532" i="54"/>
  <c r="P532" i="54"/>
  <c r="C531" i="56" s="1"/>
  <c r="Q532" i="54"/>
  <c r="P302" i="54"/>
  <c r="C301" i="56" s="1"/>
  <c r="R302" i="54"/>
  <c r="Q302" i="54"/>
  <c r="Q434" i="54"/>
  <c r="R434" i="54"/>
  <c r="P434" i="54"/>
  <c r="C433" i="56" s="1"/>
  <c r="R454" i="54"/>
  <c r="P454" i="54"/>
  <c r="C453" i="56" s="1"/>
  <c r="Q454" i="54"/>
  <c r="R44" i="54"/>
  <c r="P44" i="54"/>
  <c r="C43" i="56" s="1"/>
  <c r="Q44" i="54"/>
  <c r="R603" i="54"/>
  <c r="Q603" i="54"/>
  <c r="P603" i="54"/>
  <c r="C602" i="56" s="1"/>
  <c r="R398" i="54"/>
  <c r="Q398" i="54"/>
  <c r="P398" i="54"/>
  <c r="C397" i="56" s="1"/>
  <c r="P418" i="54"/>
  <c r="C417" i="56" s="1"/>
  <c r="R418" i="54"/>
  <c r="Q418" i="54"/>
  <c r="R8" i="54"/>
  <c r="Q8" i="54"/>
  <c r="P8" i="54"/>
  <c r="C7" i="56" s="1"/>
  <c r="R597" i="54"/>
  <c r="P597" i="54"/>
  <c r="C596" i="56" s="1"/>
  <c r="Q597" i="54"/>
  <c r="Q623" i="54"/>
  <c r="P623" i="54"/>
  <c r="C622" i="56" s="1"/>
  <c r="R623" i="54"/>
  <c r="P201" i="54"/>
  <c r="C200" i="56" s="1"/>
  <c r="R201" i="54"/>
  <c r="Q201" i="54"/>
  <c r="P89" i="54"/>
  <c r="C88" i="56" s="1"/>
  <c r="Q89" i="54"/>
  <c r="R89" i="54"/>
  <c r="R485" i="54"/>
  <c r="P485" i="54"/>
  <c r="C484" i="56" s="1"/>
  <c r="Q485" i="54"/>
  <c r="R643" i="54"/>
  <c r="P643" i="54"/>
  <c r="C642" i="56" s="1"/>
  <c r="Q643" i="54"/>
  <c r="Q306" i="54"/>
  <c r="P306" i="54"/>
  <c r="C305" i="56" s="1"/>
  <c r="R306" i="54"/>
  <c r="R27" i="54"/>
  <c r="Q27" i="54"/>
  <c r="P27" i="54"/>
  <c r="C26" i="56" s="1"/>
  <c r="R131" i="54"/>
  <c r="Q131" i="54"/>
  <c r="P131" i="54"/>
  <c r="C130" i="56" s="1"/>
  <c r="Q287" i="54"/>
  <c r="P287" i="54"/>
  <c r="C286" i="56" s="1"/>
  <c r="R287" i="54"/>
  <c r="R524" i="54"/>
  <c r="P524" i="54"/>
  <c r="C523" i="56" s="1"/>
  <c r="Q524" i="54"/>
  <c r="Q369" i="54"/>
  <c r="P369" i="54"/>
  <c r="C368" i="56" s="1"/>
  <c r="R369" i="54"/>
  <c r="R265" i="54"/>
  <c r="P265" i="54"/>
  <c r="C264" i="56" s="1"/>
  <c r="Q265" i="54"/>
  <c r="R422" i="54"/>
  <c r="P422" i="54"/>
  <c r="C421" i="56" s="1"/>
  <c r="Q422" i="54"/>
  <c r="P158" i="54"/>
  <c r="C157" i="56" s="1"/>
  <c r="R158" i="54"/>
  <c r="Q158" i="54"/>
  <c r="R559" i="54"/>
  <c r="P559" i="54"/>
  <c r="C558" i="56" s="1"/>
  <c r="Q559" i="54"/>
  <c r="R180" i="54"/>
  <c r="P180" i="54"/>
  <c r="C179" i="56" s="1"/>
  <c r="Q180" i="54"/>
  <c r="P523" i="54"/>
  <c r="C522" i="56" s="1"/>
  <c r="Q523" i="54"/>
  <c r="R523" i="54"/>
  <c r="R401" i="54"/>
  <c r="Q401" i="54"/>
  <c r="P401" i="54"/>
  <c r="C400" i="56" s="1"/>
  <c r="R640" i="54"/>
  <c r="P640" i="54"/>
  <c r="C639" i="56" s="1"/>
  <c r="Q640" i="54"/>
  <c r="R479" i="54"/>
  <c r="P479" i="54"/>
  <c r="C478" i="56" s="1"/>
  <c r="Q479" i="54"/>
  <c r="R57" i="54"/>
  <c r="P57" i="54"/>
  <c r="C56" i="56" s="1"/>
  <c r="Q57" i="54"/>
  <c r="P360" i="54"/>
  <c r="C359" i="56" s="1"/>
  <c r="R360" i="54"/>
  <c r="Q360" i="54"/>
  <c r="R100" i="54"/>
  <c r="P100" i="54"/>
  <c r="C99" i="56" s="1"/>
  <c r="Q100" i="54"/>
  <c r="Q604" i="54"/>
  <c r="P604" i="54"/>
  <c r="C603" i="56" s="1"/>
  <c r="R604" i="54"/>
  <c r="R394" i="54"/>
  <c r="Q394" i="54"/>
  <c r="P394" i="54"/>
  <c r="C393" i="56" s="1"/>
  <c r="R449" i="54"/>
  <c r="Q449" i="54"/>
  <c r="P449" i="54"/>
  <c r="C448" i="56" s="1"/>
  <c r="R650" i="54"/>
  <c r="P650" i="54"/>
  <c r="C649" i="56" s="1"/>
  <c r="Q650" i="54"/>
  <c r="R23" i="54"/>
  <c r="P23" i="54"/>
  <c r="C22" i="56" s="1"/>
  <c r="Q23" i="54"/>
  <c r="Q260" i="54"/>
  <c r="P260" i="54"/>
  <c r="C259" i="56" s="1"/>
  <c r="R260" i="54"/>
  <c r="R497" i="54"/>
  <c r="P497" i="54"/>
  <c r="C496" i="56" s="1"/>
  <c r="Q497" i="54"/>
  <c r="R634" i="54"/>
  <c r="P634" i="54"/>
  <c r="C633" i="56" s="1"/>
  <c r="Q634" i="54"/>
  <c r="Q389" i="54"/>
  <c r="P389" i="54"/>
  <c r="C388" i="56" s="1"/>
  <c r="R389" i="54"/>
  <c r="R193" i="54"/>
  <c r="P193" i="54"/>
  <c r="C192" i="56" s="1"/>
  <c r="Q193" i="54"/>
  <c r="Q475" i="54"/>
  <c r="P475" i="54"/>
  <c r="C474" i="56" s="1"/>
  <c r="R475" i="54"/>
  <c r="P70" i="54"/>
  <c r="C69" i="56" s="1"/>
  <c r="R70" i="54"/>
  <c r="Q70" i="54"/>
  <c r="Q376" i="54"/>
  <c r="P376" i="54"/>
  <c r="C375" i="56" s="1"/>
  <c r="R376" i="54"/>
  <c r="R92" i="54"/>
  <c r="P92" i="54"/>
  <c r="C91" i="56" s="1"/>
  <c r="Q92" i="54"/>
  <c r="P464" i="54"/>
  <c r="C463" i="56" s="1"/>
  <c r="Q464" i="54"/>
  <c r="R464" i="54"/>
  <c r="P410" i="54"/>
  <c r="C409" i="56" s="1"/>
  <c r="R410" i="54"/>
  <c r="Q410" i="54"/>
  <c r="P358" i="54"/>
  <c r="C357" i="56" s="1"/>
  <c r="R358" i="54"/>
  <c r="Q358" i="54"/>
  <c r="R14" i="54"/>
  <c r="Q14" i="54"/>
  <c r="P14" i="54"/>
  <c r="C13" i="56" s="1"/>
  <c r="R34" i="54"/>
  <c r="P34" i="54"/>
  <c r="C33" i="56" s="1"/>
  <c r="Q34" i="54"/>
  <c r="R146" i="54"/>
  <c r="P146" i="54"/>
  <c r="C145" i="56" s="1"/>
  <c r="Q146" i="54"/>
  <c r="Q166" i="54"/>
  <c r="R166" i="54"/>
  <c r="P166" i="54"/>
  <c r="C165" i="56" s="1"/>
  <c r="Q110" i="54"/>
  <c r="P110" i="54"/>
  <c r="C109" i="56" s="1"/>
  <c r="R110" i="54"/>
  <c r="P230" i="54"/>
  <c r="C229" i="56" s="1"/>
  <c r="R230" i="54"/>
  <c r="Q230" i="54"/>
  <c r="R116" i="54"/>
  <c r="P116" i="54"/>
  <c r="C115" i="56" s="1"/>
  <c r="Q116" i="54"/>
  <c r="P168" i="54"/>
  <c r="C167" i="56" s="1"/>
  <c r="Q168" i="54"/>
  <c r="R168" i="54"/>
  <c r="R641" i="54"/>
  <c r="P641" i="54"/>
  <c r="C640" i="56" s="1"/>
  <c r="Q641" i="54"/>
  <c r="R43" i="54"/>
  <c r="P43" i="54"/>
  <c r="C42" i="56" s="1"/>
  <c r="Q43" i="54"/>
  <c r="Q596" i="54"/>
  <c r="P596" i="54"/>
  <c r="C595" i="56" s="1"/>
  <c r="R596" i="54"/>
  <c r="P314" i="54"/>
  <c r="C313" i="56" s="1"/>
  <c r="R314" i="54"/>
  <c r="Q314" i="54"/>
  <c r="R549" i="54"/>
  <c r="P549" i="54"/>
  <c r="C548" i="56" s="1"/>
  <c r="Q549" i="54"/>
  <c r="Q244" i="54"/>
  <c r="P244" i="54"/>
  <c r="C243" i="56" s="1"/>
  <c r="R244" i="54"/>
  <c r="R645" i="54"/>
  <c r="P645" i="54"/>
  <c r="C644" i="56" s="1"/>
  <c r="Q645" i="54"/>
  <c r="R428" i="54"/>
  <c r="Q428" i="54"/>
  <c r="P428" i="54"/>
  <c r="C427" i="56" s="1"/>
  <c r="R246" i="54"/>
  <c r="P246" i="54"/>
  <c r="C245" i="56" s="1"/>
  <c r="Q246" i="54"/>
  <c r="R565" i="54"/>
  <c r="Q565" i="54"/>
  <c r="P565" i="54"/>
  <c r="C564" i="56" s="1"/>
  <c r="P86" i="54"/>
  <c r="C85" i="56" s="1"/>
  <c r="R86" i="54"/>
  <c r="Q86" i="54"/>
  <c r="Q362" i="54"/>
  <c r="R362" i="54"/>
  <c r="P362" i="54"/>
  <c r="C361" i="56" s="1"/>
  <c r="R387" i="54"/>
  <c r="Q387" i="54"/>
  <c r="P387" i="54"/>
  <c r="C386" i="56" s="1"/>
  <c r="Q326" i="54"/>
  <c r="R326" i="54"/>
  <c r="P326" i="54"/>
  <c r="C325" i="56" s="1"/>
  <c r="R595" i="54"/>
  <c r="P595" i="54"/>
  <c r="C594" i="56" s="1"/>
  <c r="Q595" i="54"/>
  <c r="Q279" i="54"/>
  <c r="R279" i="54"/>
  <c r="P279" i="54"/>
  <c r="C278" i="56" s="1"/>
  <c r="Q266" i="54"/>
  <c r="P266" i="54"/>
  <c r="C265" i="56" s="1"/>
  <c r="R266" i="54"/>
  <c r="R252" i="54"/>
  <c r="Q252" i="54"/>
  <c r="P252" i="54"/>
  <c r="C251" i="56" s="1"/>
  <c r="Q236" i="54"/>
  <c r="P236" i="54"/>
  <c r="C235" i="56" s="1"/>
  <c r="R236" i="54"/>
  <c r="R215" i="54"/>
  <c r="Q215" i="54"/>
  <c r="P215" i="54"/>
  <c r="C214" i="56" s="1"/>
  <c r="R164" i="54"/>
  <c r="P164" i="54"/>
  <c r="C163" i="56" s="1"/>
  <c r="Q164" i="54"/>
  <c r="R452" i="54"/>
  <c r="P452" i="54"/>
  <c r="C451" i="56" s="1"/>
  <c r="Q452" i="54"/>
  <c r="Q439" i="54"/>
  <c r="P439" i="54"/>
  <c r="C438" i="56" s="1"/>
  <c r="R439" i="54"/>
  <c r="Q139" i="54"/>
  <c r="R139" i="54"/>
  <c r="P139" i="54"/>
  <c r="C138" i="56" s="1"/>
  <c r="R469" i="54"/>
  <c r="Q469" i="54"/>
  <c r="P469" i="54"/>
  <c r="C468" i="56" s="1"/>
  <c r="R501" i="54"/>
  <c r="P501" i="54"/>
  <c r="C500" i="56" s="1"/>
  <c r="Q501" i="54"/>
  <c r="R208" i="54"/>
  <c r="P208" i="54"/>
  <c r="C207" i="56" s="1"/>
  <c r="Q208" i="54"/>
  <c r="Q218" i="54"/>
  <c r="R218" i="54"/>
  <c r="P218" i="54"/>
  <c r="C217" i="56" s="1"/>
  <c r="Q487" i="54"/>
  <c r="P487" i="54"/>
  <c r="C486" i="56" s="1"/>
  <c r="R487" i="54"/>
  <c r="P182" i="54"/>
  <c r="C181" i="56" s="1"/>
  <c r="R182" i="54"/>
  <c r="Q182" i="54"/>
  <c r="R202" i="54"/>
  <c r="P202" i="54"/>
  <c r="C201" i="56" s="1"/>
  <c r="Q202" i="54"/>
  <c r="Q627" i="54"/>
  <c r="P627" i="54"/>
  <c r="C626" i="56" s="1"/>
  <c r="R627" i="54"/>
  <c r="R156" i="54"/>
  <c r="P156" i="54"/>
  <c r="C155" i="56" s="1"/>
  <c r="Q156" i="54"/>
  <c r="R463" i="54"/>
  <c r="P463" i="54"/>
  <c r="C462" i="56" s="1"/>
  <c r="Q463" i="54"/>
  <c r="P26" i="54"/>
  <c r="C25" i="56" s="1"/>
  <c r="R26" i="54"/>
  <c r="Q26" i="54"/>
  <c r="Q295" i="54"/>
  <c r="P295" i="54"/>
  <c r="C294" i="56" s="1"/>
  <c r="R295" i="54"/>
  <c r="R229" i="54"/>
  <c r="P229" i="54"/>
  <c r="C228" i="56" s="1"/>
  <c r="Q229" i="54"/>
  <c r="R540" i="54"/>
  <c r="P540" i="54"/>
  <c r="C539" i="56" s="1"/>
  <c r="Q540" i="54"/>
  <c r="R530" i="54"/>
  <c r="Q530" i="54"/>
  <c r="P530" i="54"/>
  <c r="C529" i="56" s="1"/>
  <c r="Q94" i="54"/>
  <c r="P94" i="54"/>
  <c r="C93" i="56" s="1"/>
  <c r="R94" i="54"/>
  <c r="R343" i="54"/>
  <c r="Q343" i="54"/>
  <c r="P343" i="54"/>
  <c r="C342" i="56" s="1"/>
  <c r="R145" i="54"/>
  <c r="P145" i="54"/>
  <c r="C144" i="56" s="1"/>
  <c r="Q145" i="54"/>
  <c r="P592" i="54"/>
  <c r="C591" i="56" s="1"/>
  <c r="Q592" i="54"/>
  <c r="R592" i="54"/>
  <c r="R176" i="54"/>
  <c r="P176" i="54"/>
  <c r="C175" i="56" s="1"/>
  <c r="Q176" i="54"/>
  <c r="R64" i="54"/>
  <c r="P64" i="54"/>
  <c r="C63" i="56" s="1"/>
  <c r="Q64" i="54"/>
  <c r="Q339" i="54"/>
  <c r="P339" i="54"/>
  <c r="C338" i="56" s="1"/>
  <c r="R339" i="54"/>
  <c r="P354" i="54"/>
  <c r="C353" i="56" s="1"/>
  <c r="R354" i="54"/>
  <c r="Q354" i="54"/>
  <c r="R619" i="54"/>
  <c r="Q619" i="54"/>
  <c r="P619" i="54"/>
  <c r="C618" i="56" s="1"/>
  <c r="R561" i="54"/>
  <c r="P561" i="54"/>
  <c r="C560" i="56" s="1"/>
  <c r="Q561" i="54"/>
  <c r="R539" i="54"/>
  <c r="P539" i="54"/>
  <c r="C538" i="56" s="1"/>
  <c r="Q539" i="54"/>
  <c r="R117" i="54"/>
  <c r="P117" i="54"/>
  <c r="C116" i="56" s="1"/>
  <c r="Q117" i="54"/>
  <c r="Q609" i="54"/>
  <c r="P609" i="54"/>
  <c r="C608" i="56" s="1"/>
  <c r="R609" i="54"/>
  <c r="P163" i="54"/>
  <c r="C162" i="56" s="1"/>
  <c r="R163" i="54"/>
  <c r="Q163" i="54"/>
  <c r="P594" i="54"/>
  <c r="C593" i="56" s="1"/>
  <c r="R594" i="54"/>
  <c r="Q594" i="54"/>
  <c r="Q194" i="54"/>
  <c r="R194" i="54"/>
  <c r="P194" i="54"/>
  <c r="C193" i="56" s="1"/>
  <c r="Q444" i="54"/>
  <c r="P444" i="54"/>
  <c r="C443" i="56" s="1"/>
  <c r="R444" i="54"/>
  <c r="R216" i="54"/>
  <c r="P216" i="54"/>
  <c r="C215" i="56" s="1"/>
  <c r="Q216" i="54"/>
  <c r="R187" i="54"/>
  <c r="Q187" i="54"/>
  <c r="P187" i="54"/>
  <c r="C186" i="56" s="1"/>
  <c r="R315" i="54"/>
  <c r="Q315" i="54"/>
  <c r="P315" i="54"/>
  <c r="C314" i="56" s="1"/>
  <c r="P385" i="54"/>
  <c r="C384" i="56" s="1"/>
  <c r="Q385" i="54"/>
  <c r="R385" i="54"/>
  <c r="R632" i="54"/>
  <c r="P632" i="54"/>
  <c r="C631" i="56" s="1"/>
  <c r="Q632" i="54"/>
  <c r="P426" i="54"/>
  <c r="C425" i="56" s="1"/>
  <c r="R426" i="54"/>
  <c r="Q426" i="54"/>
  <c r="R237" i="54"/>
  <c r="P237" i="54"/>
  <c r="C236" i="56" s="1"/>
  <c r="Q237" i="54"/>
  <c r="R527" i="54"/>
  <c r="P527" i="54"/>
  <c r="C526" i="56" s="1"/>
  <c r="Q527" i="54"/>
  <c r="R105" i="54"/>
  <c r="P105" i="54"/>
  <c r="C104" i="56" s="1"/>
  <c r="Q105" i="54"/>
  <c r="R197" i="54"/>
  <c r="P197" i="54"/>
  <c r="C196" i="56" s="1"/>
  <c r="Q197" i="54"/>
  <c r="Q652" i="54"/>
  <c r="P652" i="54"/>
  <c r="C651" i="56" s="1"/>
  <c r="R652" i="54"/>
  <c r="P309" i="54"/>
  <c r="C308" i="56" s="1"/>
  <c r="R309" i="54"/>
  <c r="Q309" i="54"/>
  <c r="R433" i="54"/>
  <c r="P433" i="54"/>
  <c r="C432" i="56" s="1"/>
  <c r="Q433" i="54"/>
  <c r="Q62" i="54"/>
  <c r="R62" i="54"/>
  <c r="P62" i="54"/>
  <c r="C61" i="56" s="1"/>
  <c r="R648" i="54"/>
  <c r="Q648" i="54"/>
  <c r="P648" i="54"/>
  <c r="C647" i="56" s="1"/>
  <c r="R431" i="54"/>
  <c r="P431" i="54"/>
  <c r="C430" i="56" s="1"/>
  <c r="Q431" i="54"/>
  <c r="R318" i="54"/>
  <c r="Q318" i="54"/>
  <c r="P318" i="54"/>
  <c r="C317" i="56" s="1"/>
  <c r="R159" i="54"/>
  <c r="Q159" i="54"/>
  <c r="P159" i="54"/>
  <c r="C158" i="56" s="1"/>
  <c r="G158" i="56" s="1"/>
  <c r="H158" i="56" s="1"/>
  <c r="I158" i="56" s="1"/>
  <c r="P273" i="54"/>
  <c r="C272" i="56" s="1"/>
  <c r="Q273" i="54"/>
  <c r="R273" i="54"/>
  <c r="R120" i="54"/>
  <c r="Q120" i="54"/>
  <c r="P120" i="54"/>
  <c r="C119" i="56" s="1"/>
  <c r="R412" i="54"/>
  <c r="P412" i="54"/>
  <c r="C411" i="56" s="1"/>
  <c r="Q412" i="54"/>
  <c r="P584" i="54"/>
  <c r="C583" i="56" s="1"/>
  <c r="Q584" i="54"/>
  <c r="R584" i="54"/>
  <c r="R98" i="54"/>
  <c r="P98" i="54"/>
  <c r="C97" i="56" s="1"/>
  <c r="Q98" i="54"/>
  <c r="R467" i="54"/>
  <c r="Q467" i="54"/>
  <c r="P467" i="54"/>
  <c r="C466" i="56" s="1"/>
  <c r="R560" i="54"/>
  <c r="P560" i="54"/>
  <c r="C559" i="56" s="1"/>
  <c r="Q560" i="54"/>
  <c r="R289" i="54"/>
  <c r="P289" i="54"/>
  <c r="C288" i="56" s="1"/>
  <c r="Q289" i="54"/>
  <c r="R321" i="54"/>
  <c r="P321" i="54"/>
  <c r="C320" i="56" s="1"/>
  <c r="Q321" i="54"/>
  <c r="R443" i="54"/>
  <c r="Q443" i="54"/>
  <c r="P443" i="54"/>
  <c r="C442" i="56" s="1"/>
  <c r="R253" i="54"/>
  <c r="P253" i="54"/>
  <c r="C252" i="56" s="1"/>
  <c r="Q253" i="54"/>
  <c r="R285" i="54"/>
  <c r="P285" i="54"/>
  <c r="C284" i="56" s="1"/>
  <c r="Q285" i="54"/>
  <c r="Q291" i="54"/>
  <c r="R291" i="54"/>
  <c r="P291" i="54"/>
  <c r="C290" i="56" s="1"/>
  <c r="Q519" i="54"/>
  <c r="R519" i="54"/>
  <c r="P519" i="54"/>
  <c r="C518" i="56" s="1"/>
  <c r="Q531" i="54"/>
  <c r="P531" i="54"/>
  <c r="C530" i="56" s="1"/>
  <c r="R531" i="54"/>
  <c r="P107" i="54"/>
  <c r="C106" i="56" s="1"/>
  <c r="R107" i="54"/>
  <c r="Q107" i="54"/>
  <c r="P400" i="54"/>
  <c r="C399" i="56" s="1"/>
  <c r="Q400" i="54"/>
  <c r="R400" i="54"/>
  <c r="R476" i="54"/>
  <c r="P476" i="54"/>
  <c r="C475" i="56" s="1"/>
  <c r="Q476" i="54"/>
  <c r="Q171" i="54"/>
  <c r="P171" i="54"/>
  <c r="C170" i="56" s="1"/>
  <c r="R171" i="54"/>
  <c r="R364" i="54"/>
  <c r="P364" i="54"/>
  <c r="C363" i="56" s="1"/>
  <c r="Q364" i="54"/>
  <c r="Q440" i="54"/>
  <c r="P440" i="54"/>
  <c r="C439" i="56" s="1"/>
  <c r="R440" i="54"/>
  <c r="R99" i="54"/>
  <c r="P99" i="54"/>
  <c r="C98" i="56" s="1"/>
  <c r="Q99" i="54"/>
  <c r="Q421" i="54"/>
  <c r="P421" i="54"/>
  <c r="C420" i="56" s="1"/>
  <c r="R421" i="54"/>
  <c r="R601" i="54"/>
  <c r="Q601" i="54"/>
  <c r="P601" i="54"/>
  <c r="C600" i="56" s="1"/>
  <c r="Q633" i="54"/>
  <c r="P633" i="54"/>
  <c r="C632" i="56" s="1"/>
  <c r="R633" i="54"/>
  <c r="Q223" i="54"/>
  <c r="R223" i="54"/>
  <c r="P223" i="54"/>
  <c r="C222" i="56" s="1"/>
  <c r="G222" i="56" s="1"/>
  <c r="H222" i="56" s="1"/>
  <c r="I222" i="56" s="1"/>
  <c r="Q484" i="54"/>
  <c r="P484" i="54"/>
  <c r="C483" i="56" s="1"/>
  <c r="R484" i="54"/>
  <c r="P416" i="54"/>
  <c r="C415" i="56" s="1"/>
  <c r="Q416" i="54"/>
  <c r="R416" i="54"/>
  <c r="P413" i="54"/>
  <c r="C412" i="56" s="1"/>
  <c r="R413" i="54"/>
  <c r="Q413" i="54"/>
  <c r="R141" i="54"/>
  <c r="Q141" i="54"/>
  <c r="P141" i="54"/>
  <c r="C140" i="56" s="1"/>
  <c r="Q286" i="54"/>
  <c r="P286" i="54"/>
  <c r="C285" i="56" s="1"/>
  <c r="G285" i="56" s="1"/>
  <c r="H285" i="56" s="1"/>
  <c r="I285" i="56" s="1"/>
  <c r="R286" i="54"/>
  <c r="R359" i="54"/>
  <c r="Q359" i="54"/>
  <c r="P359" i="54"/>
  <c r="C358" i="56" s="1"/>
  <c r="R329" i="54"/>
  <c r="P329" i="54"/>
  <c r="C328" i="56" s="1"/>
  <c r="Q329" i="54"/>
  <c r="R198" i="54"/>
  <c r="P198" i="54"/>
  <c r="C197" i="56" s="1"/>
  <c r="Q198" i="54"/>
  <c r="R481" i="54"/>
  <c r="Q481" i="54"/>
  <c r="P481" i="54"/>
  <c r="C480" i="56" s="1"/>
  <c r="Q391" i="54"/>
  <c r="P391" i="54"/>
  <c r="C390" i="56" s="1"/>
  <c r="R391" i="54"/>
  <c r="P409" i="54"/>
  <c r="C408" i="56" s="1"/>
  <c r="R409" i="54"/>
  <c r="Q409" i="54"/>
  <c r="R294" i="54"/>
  <c r="P294" i="54"/>
  <c r="C293" i="56" s="1"/>
  <c r="Q294" i="54"/>
  <c r="Q147" i="54"/>
  <c r="R147" i="54"/>
  <c r="P147" i="54"/>
  <c r="C146" i="56" s="1"/>
  <c r="R407" i="54"/>
  <c r="P407" i="54"/>
  <c r="C406" i="56" s="1"/>
  <c r="Q407" i="54"/>
  <c r="Q644" i="54"/>
  <c r="P644" i="54"/>
  <c r="C643" i="56" s="1"/>
  <c r="R644" i="54"/>
  <c r="R610" i="54"/>
  <c r="Q610" i="54"/>
  <c r="P610" i="54"/>
  <c r="C609" i="56" s="1"/>
  <c r="Q220" i="54"/>
  <c r="P220" i="54"/>
  <c r="C219" i="56" s="1"/>
  <c r="R220" i="54"/>
  <c r="R296" i="54"/>
  <c r="P296" i="54"/>
  <c r="C295" i="56" s="1"/>
  <c r="Q296" i="54"/>
  <c r="R489" i="54"/>
  <c r="Q489" i="54"/>
  <c r="P489" i="54"/>
  <c r="C488" i="56" s="1"/>
  <c r="P79" i="54"/>
  <c r="C78" i="56" s="1"/>
  <c r="R79" i="54"/>
  <c r="Q79" i="54"/>
  <c r="Q342" i="54"/>
  <c r="R342" i="54"/>
  <c r="P342" i="54"/>
  <c r="C341" i="56" s="1"/>
  <c r="Q455" i="54"/>
  <c r="P455" i="54"/>
  <c r="C454" i="56" s="1"/>
  <c r="R455" i="54"/>
  <c r="R288" i="54"/>
  <c r="P288" i="54"/>
  <c r="C287" i="56" s="1"/>
  <c r="Q288" i="54"/>
  <c r="Q580" i="54"/>
  <c r="P580" i="54"/>
  <c r="C579" i="56" s="1"/>
  <c r="R580" i="54"/>
  <c r="R184" i="54"/>
  <c r="P184" i="54"/>
  <c r="C183" i="56" s="1"/>
  <c r="Q184" i="54"/>
  <c r="R83" i="54"/>
  <c r="Q83" i="54"/>
  <c r="P83" i="54"/>
  <c r="C82" i="56" s="1"/>
  <c r="Q320" i="54"/>
  <c r="P320" i="54"/>
  <c r="C319" i="56" s="1"/>
  <c r="R320" i="54"/>
  <c r="P142" i="54"/>
  <c r="C141" i="56" s="1"/>
  <c r="R142" i="54"/>
  <c r="Q142" i="54"/>
  <c r="R654" i="54"/>
  <c r="Q654" i="54"/>
  <c r="P654" i="54"/>
  <c r="C653" i="56" s="1"/>
  <c r="R555" i="54"/>
  <c r="P555" i="54"/>
  <c r="C554" i="56" s="1"/>
  <c r="Q555" i="54"/>
  <c r="R337" i="54"/>
  <c r="Q337" i="54"/>
  <c r="P337" i="54"/>
  <c r="C336" i="56" s="1"/>
  <c r="P557" i="54"/>
  <c r="C556" i="56" s="1"/>
  <c r="R557" i="54"/>
  <c r="Q557" i="54"/>
  <c r="Q500" i="54"/>
  <c r="P500" i="54"/>
  <c r="C499" i="56" s="1"/>
  <c r="R500" i="54"/>
  <c r="Q462" i="54"/>
  <c r="R462" i="54"/>
  <c r="P462" i="54"/>
  <c r="C461" i="56" s="1"/>
  <c r="Q231" i="54"/>
  <c r="R231" i="54"/>
  <c r="P231" i="54"/>
  <c r="C230" i="56" s="1"/>
  <c r="P257" i="54"/>
  <c r="C256" i="56" s="1"/>
  <c r="Q257" i="54"/>
  <c r="R257" i="54"/>
  <c r="P522" i="54"/>
  <c r="C521" i="56" s="1"/>
  <c r="R522" i="54"/>
  <c r="Q522" i="54"/>
  <c r="Q578" i="54"/>
  <c r="R578" i="54"/>
  <c r="P578" i="54"/>
  <c r="C577" i="56" s="1"/>
  <c r="P598" i="54"/>
  <c r="C597" i="56" s="1"/>
  <c r="R598" i="54"/>
  <c r="Q598" i="54"/>
  <c r="R188" i="54"/>
  <c r="P188" i="54"/>
  <c r="C187" i="56" s="1"/>
  <c r="Q188" i="54"/>
  <c r="Q121" i="54"/>
  <c r="P121" i="54"/>
  <c r="C120" i="56" s="1"/>
  <c r="R121" i="54"/>
  <c r="P542" i="54"/>
  <c r="C541" i="56" s="1"/>
  <c r="R542" i="54"/>
  <c r="Q542" i="54"/>
  <c r="P562" i="54"/>
  <c r="C561" i="56" s="1"/>
  <c r="R562" i="54"/>
  <c r="Q562" i="54"/>
  <c r="P152" i="54"/>
  <c r="C151" i="56" s="1"/>
  <c r="R152" i="54"/>
  <c r="Q152" i="54"/>
  <c r="P313" i="54"/>
  <c r="C312" i="56" s="1"/>
  <c r="Q313" i="54"/>
  <c r="R313" i="54"/>
  <c r="Q76" i="54"/>
  <c r="R76" i="54"/>
  <c r="P76" i="54"/>
  <c r="C75" i="56" s="1"/>
  <c r="P35" i="54"/>
  <c r="C34" i="56" s="1"/>
  <c r="R35" i="54"/>
  <c r="Q35" i="54"/>
  <c r="R128" i="54"/>
  <c r="P128" i="54"/>
  <c r="C127" i="56" s="1"/>
  <c r="Q128" i="54"/>
  <c r="R512" i="54"/>
  <c r="P512" i="54"/>
  <c r="C511" i="56" s="1"/>
  <c r="Q512" i="54"/>
  <c r="Q498" i="54"/>
  <c r="P498" i="54"/>
  <c r="C497" i="56" s="1"/>
  <c r="R498" i="54"/>
  <c r="Q153" i="54"/>
  <c r="P153" i="54"/>
  <c r="C152" i="56" s="1"/>
  <c r="R153" i="54"/>
  <c r="R280" i="54"/>
  <c r="Q280" i="54"/>
  <c r="P280" i="54"/>
  <c r="C279" i="56" s="1"/>
  <c r="P119" i="54"/>
  <c r="C118" i="56" s="1"/>
  <c r="R119" i="54"/>
  <c r="Q119" i="54"/>
  <c r="Q356" i="54"/>
  <c r="P356" i="54"/>
  <c r="C355" i="56" s="1"/>
  <c r="R356" i="54"/>
  <c r="Q571" i="54"/>
  <c r="P571" i="54"/>
  <c r="C570" i="56" s="1"/>
  <c r="R571" i="54"/>
  <c r="R495" i="54"/>
  <c r="P495" i="54"/>
  <c r="C494" i="56" s="1"/>
  <c r="Q495" i="54"/>
  <c r="P538" i="54"/>
  <c r="C537" i="56" s="1"/>
  <c r="Q538" i="54"/>
  <c r="R538" i="54"/>
  <c r="P167" i="54"/>
  <c r="C166" i="56" s="1"/>
  <c r="R167" i="54"/>
  <c r="Q167" i="54"/>
  <c r="R404" i="54"/>
  <c r="P404" i="54"/>
  <c r="C403" i="56" s="1"/>
  <c r="Q404" i="54"/>
  <c r="R183" i="54"/>
  <c r="P183" i="54"/>
  <c r="C182" i="56" s="1"/>
  <c r="Q183" i="54"/>
  <c r="Q292" i="54"/>
  <c r="P292" i="54"/>
  <c r="C291" i="56" s="1"/>
  <c r="R292" i="54"/>
  <c r="P111" i="54"/>
  <c r="C110" i="56" s="1"/>
  <c r="G110" i="56" s="1"/>
  <c r="H110" i="56" s="1"/>
  <c r="I110" i="56" s="1"/>
  <c r="R111" i="54"/>
  <c r="Q111" i="54"/>
  <c r="P381" i="54"/>
  <c r="C380" i="56" s="1"/>
  <c r="R381" i="54"/>
  <c r="Q381" i="54"/>
  <c r="P15" i="54"/>
  <c r="C14" i="56" s="1"/>
  <c r="R15" i="54"/>
  <c r="Q15" i="54"/>
  <c r="R248" i="54"/>
  <c r="P248" i="54"/>
  <c r="C247" i="56" s="1"/>
  <c r="Q248" i="54"/>
  <c r="Q570" i="54"/>
  <c r="P570" i="54"/>
  <c r="C569" i="56" s="1"/>
  <c r="R570" i="54"/>
  <c r="R232" i="54"/>
  <c r="Q232" i="54"/>
  <c r="P232" i="54"/>
  <c r="C231" i="56" s="1"/>
  <c r="R617" i="54"/>
  <c r="P617" i="54"/>
  <c r="C616" i="56" s="1"/>
  <c r="Q617" i="54"/>
  <c r="R547" i="54"/>
  <c r="Q547" i="54"/>
  <c r="P547" i="54"/>
  <c r="C546" i="56" s="1"/>
  <c r="P169" i="54"/>
  <c r="C168" i="56" s="1"/>
  <c r="Q169" i="54"/>
  <c r="R169" i="54"/>
  <c r="P178" i="54"/>
  <c r="C177" i="56" s="1"/>
  <c r="R178" i="54"/>
  <c r="Q178" i="54"/>
  <c r="R427" i="54"/>
  <c r="Q427" i="54"/>
  <c r="P427" i="54"/>
  <c r="C426" i="56" s="1"/>
  <c r="R552" i="54"/>
  <c r="Q552" i="54"/>
  <c r="P552" i="54"/>
  <c r="C551" i="56" s="1"/>
  <c r="P254" i="54"/>
  <c r="C253" i="56" s="1"/>
  <c r="R254" i="54"/>
  <c r="Q254" i="54"/>
  <c r="R108" i="54"/>
  <c r="P108" i="54"/>
  <c r="C107" i="56" s="1"/>
  <c r="Q108" i="54"/>
  <c r="R300" i="54"/>
  <c r="P300" i="54"/>
  <c r="C299" i="56" s="1"/>
  <c r="Q300" i="54"/>
  <c r="R432" i="54"/>
  <c r="P432" i="54"/>
  <c r="C431" i="56" s="1"/>
  <c r="Q432" i="54"/>
  <c r="Q513" i="54"/>
  <c r="P513" i="54"/>
  <c r="C512" i="56" s="1"/>
  <c r="R513" i="54"/>
  <c r="P458" i="54"/>
  <c r="C457" i="56" s="1"/>
  <c r="R458" i="54"/>
  <c r="Q458" i="54"/>
  <c r="Q478" i="54"/>
  <c r="R478" i="54"/>
  <c r="P478" i="54"/>
  <c r="C477" i="56" s="1"/>
  <c r="P72" i="54"/>
  <c r="C71" i="56" s="1"/>
  <c r="R72" i="54"/>
  <c r="Q72" i="54"/>
  <c r="P283" i="54"/>
  <c r="C282" i="56" s="1"/>
  <c r="R283" i="54"/>
  <c r="Q283" i="54"/>
  <c r="Q566" i="54"/>
  <c r="R566" i="54"/>
  <c r="P566" i="54"/>
  <c r="C565" i="56" s="1"/>
  <c r="G565" i="56" s="1"/>
  <c r="H565" i="56" s="1"/>
  <c r="I565" i="56" s="1"/>
  <c r="P278" i="54"/>
  <c r="C277" i="56" s="1"/>
  <c r="R278" i="54"/>
  <c r="Q278" i="54"/>
  <c r="R379" i="54"/>
  <c r="Q379" i="54"/>
  <c r="P379" i="54"/>
  <c r="C378" i="56" s="1"/>
  <c r="Q384" i="54"/>
  <c r="P384" i="54"/>
  <c r="C383" i="56" s="1"/>
  <c r="R384" i="54"/>
  <c r="P210" i="54"/>
  <c r="C209" i="56" s="1"/>
  <c r="R210" i="54"/>
  <c r="Q210" i="54"/>
  <c r="Q572" i="54"/>
  <c r="P572" i="54"/>
  <c r="C571" i="56" s="1"/>
  <c r="R572" i="54"/>
  <c r="Q16" i="54"/>
  <c r="P16" i="54"/>
  <c r="C15" i="56" s="1"/>
  <c r="R16" i="54"/>
  <c r="R447" i="54"/>
  <c r="P447" i="54"/>
  <c r="C446" i="56" s="1"/>
  <c r="Q447" i="54"/>
  <c r="Q355" i="54"/>
  <c r="P355" i="54"/>
  <c r="C354" i="56" s="1"/>
  <c r="R355" i="54"/>
  <c r="R51" i="54"/>
  <c r="P51" i="54"/>
  <c r="C50" i="56" s="1"/>
  <c r="Q51" i="54"/>
  <c r="R506" i="54"/>
  <c r="Q506" i="54"/>
  <c r="P506" i="54"/>
  <c r="C505" i="56" s="1"/>
  <c r="R470" i="54"/>
  <c r="Q470" i="54"/>
  <c r="P470" i="54"/>
  <c r="C469" i="56" s="1"/>
  <c r="P490" i="54"/>
  <c r="C489" i="56" s="1"/>
  <c r="R490" i="54"/>
  <c r="Q490" i="54"/>
  <c r="P437" i="54"/>
  <c r="C436" i="56" s="1"/>
  <c r="Q437" i="54"/>
  <c r="R437" i="54"/>
  <c r="R625" i="54"/>
  <c r="P625" i="54"/>
  <c r="C624" i="56" s="1"/>
  <c r="Q625" i="54"/>
  <c r="P402" i="54"/>
  <c r="C401" i="56" s="1"/>
  <c r="R402" i="54"/>
  <c r="Q402" i="54"/>
  <c r="R319" i="54"/>
  <c r="P319" i="54"/>
  <c r="C318" i="56" s="1"/>
  <c r="Q319" i="54"/>
  <c r="R647" i="54"/>
  <c r="P647" i="54"/>
  <c r="C646" i="56" s="1"/>
  <c r="Q647" i="54"/>
  <c r="R380" i="54"/>
  <c r="P380" i="54"/>
  <c r="C379" i="56" s="1"/>
  <c r="Q380" i="54"/>
  <c r="P450" i="54"/>
  <c r="C449" i="56" s="1"/>
  <c r="R450" i="54"/>
  <c r="Q450" i="54"/>
  <c r="R583" i="54"/>
  <c r="P583" i="54"/>
  <c r="C582" i="56" s="1"/>
  <c r="Q583" i="54"/>
  <c r="P114" i="54"/>
  <c r="C113" i="56" s="1"/>
  <c r="R114" i="54"/>
  <c r="Q114" i="54"/>
  <c r="R651" i="54"/>
  <c r="P651" i="54"/>
  <c r="C650" i="56" s="1"/>
  <c r="Q651" i="54"/>
  <c r="Q493" i="54"/>
  <c r="P493" i="54"/>
  <c r="C492" i="56" s="1"/>
  <c r="R493" i="54"/>
  <c r="P22" i="54"/>
  <c r="C21" i="56" s="1"/>
  <c r="R22" i="54"/>
  <c r="Q22" i="54"/>
  <c r="R271" i="54"/>
  <c r="Q271" i="54"/>
  <c r="P271" i="54"/>
  <c r="C270" i="56" s="1"/>
  <c r="P312" i="54"/>
  <c r="C311" i="56" s="1"/>
  <c r="Q312" i="54"/>
  <c r="R312" i="54"/>
  <c r="P352" i="54"/>
  <c r="C351" i="56" s="1"/>
  <c r="Q352" i="54"/>
  <c r="R352" i="54"/>
  <c r="P211" i="54"/>
  <c r="C210" i="56" s="1"/>
  <c r="R211" i="54"/>
  <c r="Q211" i="54"/>
  <c r="R581" i="54"/>
  <c r="Q581" i="54"/>
  <c r="P581" i="54"/>
  <c r="C580" i="56" s="1"/>
  <c r="Q382" i="54"/>
  <c r="R382" i="54"/>
  <c r="P382" i="54"/>
  <c r="C381" i="56" s="1"/>
  <c r="Q346" i="54"/>
  <c r="R346" i="54"/>
  <c r="P346" i="54"/>
  <c r="C345" i="56" s="1"/>
  <c r="R480" i="54"/>
  <c r="Q480" i="54"/>
  <c r="P480" i="54"/>
  <c r="C479" i="56" s="1"/>
  <c r="Q564" i="54"/>
  <c r="P564" i="54"/>
  <c r="C563" i="56" s="1"/>
  <c r="R564" i="54"/>
  <c r="R405" i="54"/>
  <c r="P405" i="54"/>
  <c r="C404" i="56" s="1"/>
  <c r="Q405" i="54"/>
  <c r="R219" i="54"/>
  <c r="P219" i="54"/>
  <c r="C218" i="56" s="1"/>
  <c r="Q219" i="54"/>
  <c r="R486" i="54"/>
  <c r="P486" i="54"/>
  <c r="C485" i="56" s="1"/>
  <c r="Q486" i="54"/>
  <c r="P378" i="54"/>
  <c r="C377" i="56" s="1"/>
  <c r="R378" i="54"/>
  <c r="Q378" i="54"/>
  <c r="R284" i="54"/>
  <c r="P284" i="54"/>
  <c r="C283" i="56" s="1"/>
  <c r="Q284" i="54"/>
  <c r="R372" i="54"/>
  <c r="P372" i="54"/>
  <c r="C371" i="56" s="1"/>
  <c r="Q372" i="54"/>
  <c r="R587" i="54"/>
  <c r="Q587" i="54"/>
  <c r="P587" i="54"/>
  <c r="C586" i="56" s="1"/>
  <c r="Q67" i="54"/>
  <c r="R67" i="54"/>
  <c r="P67" i="54"/>
  <c r="C66" i="56" s="1"/>
  <c r="R460" i="54"/>
  <c r="P460" i="54"/>
  <c r="C459" i="56" s="1"/>
  <c r="Q460" i="54"/>
  <c r="P600" i="54"/>
  <c r="C599" i="56" s="1"/>
  <c r="R600" i="54"/>
  <c r="Q600" i="54"/>
  <c r="R461" i="54"/>
  <c r="P461" i="54"/>
  <c r="C460" i="56" s="1"/>
  <c r="Q461" i="54"/>
  <c r="R608" i="54"/>
  <c r="P608" i="54"/>
  <c r="C607" i="56" s="1"/>
  <c r="Q608" i="54"/>
  <c r="R85" i="54"/>
  <c r="P85" i="54"/>
  <c r="C84" i="56" s="1"/>
  <c r="Q85" i="54"/>
  <c r="R534" i="54"/>
  <c r="P534" i="54"/>
  <c r="C533" i="56" s="1"/>
  <c r="Q534" i="54"/>
  <c r="R175" i="54"/>
  <c r="Q175" i="54"/>
  <c r="P175" i="54"/>
  <c r="C174" i="56" s="1"/>
  <c r="R150" i="54"/>
  <c r="P150" i="54"/>
  <c r="C149" i="56" s="1"/>
  <c r="Q150" i="54"/>
  <c r="R317" i="54"/>
  <c r="Q317" i="54"/>
  <c r="P317" i="54"/>
  <c r="C316" i="56" s="1"/>
  <c r="P525" i="54"/>
  <c r="C524" i="56" s="1"/>
  <c r="Q525" i="54"/>
  <c r="R525" i="54"/>
  <c r="R261" i="54"/>
  <c r="Q261" i="54"/>
  <c r="P261" i="54"/>
  <c r="C260" i="56" s="1"/>
  <c r="Q586" i="54"/>
  <c r="R586" i="54"/>
  <c r="P586" i="54"/>
  <c r="C585" i="56" s="1"/>
  <c r="R393" i="54"/>
  <c r="Q393" i="54"/>
  <c r="P393" i="54"/>
  <c r="C392" i="56" s="1"/>
  <c r="Q615" i="54"/>
  <c r="P615" i="54"/>
  <c r="C614" i="56" s="1"/>
  <c r="R615" i="54"/>
  <c r="R101" i="54"/>
  <c r="Q101" i="54"/>
  <c r="P101" i="54"/>
  <c r="C100" i="56" s="1"/>
  <c r="R371" i="54"/>
  <c r="Q371" i="54"/>
  <c r="P371" i="54"/>
  <c r="C370" i="56" s="1"/>
  <c r="R325" i="54"/>
  <c r="Q325" i="54"/>
  <c r="P325" i="54"/>
  <c r="C324" i="56" s="1"/>
  <c r="R357" i="54"/>
  <c r="Q357" i="54"/>
  <c r="P357" i="54"/>
  <c r="C356" i="56" s="1"/>
  <c r="R29" i="54"/>
  <c r="P29" i="54"/>
  <c r="C28" i="56" s="1"/>
  <c r="Q29" i="54"/>
  <c r="R411" i="54"/>
  <c r="Q411" i="54"/>
  <c r="P411" i="54"/>
  <c r="C410" i="56" s="1"/>
  <c r="R550" i="54"/>
  <c r="P550" i="54"/>
  <c r="C549" i="56" s="1"/>
  <c r="Q550" i="54"/>
  <c r="Q140" i="54"/>
  <c r="P140" i="54"/>
  <c r="C139" i="56" s="1"/>
  <c r="R140" i="54"/>
  <c r="P25" i="54"/>
  <c r="C24" i="56" s="1"/>
  <c r="R25" i="54"/>
  <c r="Q25" i="54"/>
  <c r="R11" i="54"/>
  <c r="P11" i="54"/>
  <c r="C10" i="56" s="1"/>
  <c r="Q11" i="54"/>
  <c r="Q435" i="54"/>
  <c r="R435" i="54"/>
  <c r="P435" i="54"/>
  <c r="C434" i="56" s="1"/>
  <c r="Q276" i="54"/>
  <c r="P276" i="54"/>
  <c r="C275" i="56" s="1"/>
  <c r="R276" i="54"/>
  <c r="R307" i="54"/>
  <c r="Q307" i="54"/>
  <c r="P307" i="54"/>
  <c r="C306" i="56" s="1"/>
  <c r="Q174" i="54"/>
  <c r="R174" i="54"/>
  <c r="P174" i="54"/>
  <c r="C173" i="56" s="1"/>
  <c r="P258" i="54"/>
  <c r="C257" i="56" s="1"/>
  <c r="Q258" i="54"/>
  <c r="R258" i="54"/>
  <c r="P579" i="54"/>
  <c r="C578" i="56" s="1"/>
  <c r="Q579" i="54"/>
  <c r="R579" i="54"/>
  <c r="R61" i="54"/>
  <c r="Q61" i="54"/>
  <c r="P61" i="54"/>
  <c r="C60" i="56" s="1"/>
  <c r="P247" i="54"/>
  <c r="C246" i="56" s="1"/>
  <c r="G246" i="56" s="1"/>
  <c r="H246" i="56" s="1"/>
  <c r="I246" i="56" s="1"/>
  <c r="R247" i="54"/>
  <c r="Q247" i="54"/>
  <c r="R135" i="54"/>
  <c r="P135" i="54"/>
  <c r="C134" i="56" s="1"/>
  <c r="Q135" i="54"/>
  <c r="L659" i="54"/>
  <c r="N659" i="54"/>
  <c r="I424" i="56" l="1"/>
  <c r="I394" i="56"/>
  <c r="I348" i="56"/>
  <c r="I292" i="56"/>
  <c r="I184" i="56"/>
  <c r="I267" i="56"/>
  <c r="I58" i="56"/>
  <c r="I619" i="56"/>
  <c r="I550" i="56"/>
  <c r="I194" i="56"/>
  <c r="I623" i="56"/>
  <c r="I19" i="56"/>
  <c r="I544" i="56"/>
  <c r="I114" i="56"/>
  <c r="I396" i="56"/>
  <c r="I327" i="56"/>
  <c r="I102" i="56"/>
  <c r="H611" i="56"/>
  <c r="I611" i="56" s="1"/>
  <c r="I416" i="56"/>
  <c r="I568" i="56"/>
  <c r="I637" i="56"/>
  <c r="I575" i="56"/>
  <c r="I613" i="56"/>
  <c r="I276" i="56"/>
  <c r="H240" i="56"/>
  <c r="I240" i="56" s="1"/>
  <c r="I3" i="56"/>
  <c r="I476" i="56"/>
  <c r="I450" i="56"/>
  <c r="I440" i="56"/>
  <c r="I428" i="56"/>
  <c r="I514" i="56"/>
  <c r="I528" i="56"/>
  <c r="I335" i="56"/>
  <c r="H296" i="56"/>
  <c r="I296" i="56" s="1"/>
  <c r="H32" i="56"/>
  <c r="I32" i="56" s="1"/>
  <c r="I362" i="56"/>
  <c r="I204" i="56"/>
  <c r="I232" i="56"/>
  <c r="G324" i="56"/>
  <c r="H324" i="56" s="1"/>
  <c r="G563" i="56"/>
  <c r="H563" i="56" s="1"/>
  <c r="I563" i="56" s="1"/>
  <c r="G21" i="56"/>
  <c r="H21" i="56" s="1"/>
  <c r="I21" i="56" s="1"/>
  <c r="G505" i="56"/>
  <c r="H505" i="56" s="1"/>
  <c r="I505" i="56" s="1"/>
  <c r="G378" i="56"/>
  <c r="H378" i="56" s="1"/>
  <c r="G299" i="56"/>
  <c r="H299" i="56" s="1"/>
  <c r="G177" i="56"/>
  <c r="H177" i="56" s="1"/>
  <c r="I177" i="56" s="1"/>
  <c r="G494" i="56"/>
  <c r="H494" i="56" s="1"/>
  <c r="G34" i="56"/>
  <c r="H34" i="56" s="1"/>
  <c r="G653" i="56"/>
  <c r="G480" i="56"/>
  <c r="H480" i="56" s="1"/>
  <c r="G475" i="56"/>
  <c r="H475" i="56" s="1"/>
  <c r="I475" i="56" s="1"/>
  <c r="G430" i="56"/>
  <c r="H430" i="56" s="1"/>
  <c r="G591" i="56"/>
  <c r="H591" i="56" s="1"/>
  <c r="I591" i="56" s="1"/>
  <c r="G294" i="56"/>
  <c r="H294" i="56" s="1"/>
  <c r="I294" i="56" s="1"/>
  <c r="G386" i="56"/>
  <c r="H386" i="56" s="1"/>
  <c r="G13" i="56"/>
  <c r="H13" i="56" s="1"/>
  <c r="I13" i="56" s="1"/>
  <c r="G603" i="56"/>
  <c r="H603" i="56" s="1"/>
  <c r="G264" i="56"/>
  <c r="H264" i="56" s="1"/>
  <c r="I264" i="56" s="1"/>
  <c r="G433" i="56"/>
  <c r="H433" i="56" s="1"/>
  <c r="I433" i="56" s="1"/>
  <c r="G445" i="56"/>
  <c r="H445" i="56" s="1"/>
  <c r="I445" i="56" s="1"/>
  <c r="G304" i="56"/>
  <c r="G507" i="56"/>
  <c r="H507" i="56" s="1"/>
  <c r="I507" i="56" s="1"/>
  <c r="G472" i="56"/>
  <c r="H472" i="56" s="1"/>
  <c r="G248" i="56"/>
  <c r="H248" i="56" s="1"/>
  <c r="I248" i="56" s="1"/>
  <c r="G549" i="56"/>
  <c r="H549" i="56" s="1"/>
  <c r="I549" i="56" s="1"/>
  <c r="G283" i="56"/>
  <c r="H283" i="56" s="1"/>
  <c r="G345" i="56"/>
  <c r="H345" i="56" s="1"/>
  <c r="I345" i="56" s="1"/>
  <c r="G113" i="56"/>
  <c r="H113" i="56" s="1"/>
  <c r="I113" i="56" s="1"/>
  <c r="G469" i="56"/>
  <c r="H469" i="56" s="1"/>
  <c r="I469" i="56" s="1"/>
  <c r="G15" i="56"/>
  <c r="H15" i="56" s="1"/>
  <c r="I15" i="56" s="1"/>
  <c r="G511" i="56"/>
  <c r="H511" i="56" s="1"/>
  <c r="I511" i="56" s="1"/>
  <c r="G151" i="56"/>
  <c r="H151" i="56" s="1"/>
  <c r="I151" i="56" s="1"/>
  <c r="G256" i="56"/>
  <c r="H256" i="56" s="1"/>
  <c r="I256" i="56" s="1"/>
  <c r="G556" i="56"/>
  <c r="H556" i="56" s="1"/>
  <c r="G82" i="56"/>
  <c r="H82" i="56" s="1"/>
  <c r="I82" i="56" s="1"/>
  <c r="G183" i="56"/>
  <c r="H183" i="56" s="1"/>
  <c r="I183" i="56" s="1"/>
  <c r="G78" i="56"/>
  <c r="H78" i="56" s="1"/>
  <c r="I78" i="56" s="1"/>
  <c r="G219" i="56"/>
  <c r="H219" i="56" s="1"/>
  <c r="I219" i="56" s="1"/>
  <c r="G358" i="56"/>
  <c r="H358" i="56" s="1"/>
  <c r="G483" i="56"/>
  <c r="H483" i="56" s="1"/>
  <c r="I483" i="56" s="1"/>
  <c r="G600" i="56"/>
  <c r="H600" i="56" s="1"/>
  <c r="I600" i="56" s="1"/>
  <c r="G420" i="56"/>
  <c r="H420" i="56" s="1"/>
  <c r="G170" i="56"/>
  <c r="H170" i="56" s="1"/>
  <c r="I170" i="56" s="1"/>
  <c r="G530" i="56"/>
  <c r="H530" i="56" s="1"/>
  <c r="G252" i="56"/>
  <c r="H252" i="56" s="1"/>
  <c r="G559" i="56"/>
  <c r="H559" i="56" s="1"/>
  <c r="I559" i="56" s="1"/>
  <c r="G411" i="56"/>
  <c r="H411" i="56" s="1"/>
  <c r="I411" i="56" s="1"/>
  <c r="G61" i="56"/>
  <c r="H61" i="56" s="1"/>
  <c r="I61" i="56" s="1"/>
  <c r="G432" i="56"/>
  <c r="H432" i="56" s="1"/>
  <c r="G308" i="56"/>
  <c r="H308" i="56" s="1"/>
  <c r="I308" i="56" s="1"/>
  <c r="G104" i="56"/>
  <c r="H104" i="56" s="1"/>
  <c r="I104" i="56" s="1"/>
  <c r="G631" i="56"/>
  <c r="H631" i="56" s="1"/>
  <c r="I631" i="56" s="1"/>
  <c r="G384" i="56"/>
  <c r="H384" i="56" s="1"/>
  <c r="G186" i="56"/>
  <c r="H186" i="56" s="1"/>
  <c r="G215" i="56"/>
  <c r="H215" i="56" s="1"/>
  <c r="I215" i="56" s="1"/>
  <c r="G560" i="56"/>
  <c r="H560" i="56" s="1"/>
  <c r="G63" i="56"/>
  <c r="H63" i="56" s="1"/>
  <c r="I63" i="56" s="1"/>
  <c r="G228" i="56"/>
  <c r="G155" i="56"/>
  <c r="H155" i="56" s="1"/>
  <c r="I155" i="56" s="1"/>
  <c r="G486" i="56"/>
  <c r="H486" i="56" s="1"/>
  <c r="G163" i="56"/>
  <c r="H163" i="56" s="1"/>
  <c r="I163" i="56" s="1"/>
  <c r="G251" i="56"/>
  <c r="H251" i="56" s="1"/>
  <c r="G265" i="56"/>
  <c r="H265" i="56" s="1"/>
  <c r="I265" i="56" s="1"/>
  <c r="G325" i="56"/>
  <c r="H325" i="56" s="1"/>
  <c r="I325" i="56" s="1"/>
  <c r="G564" i="56"/>
  <c r="H564" i="56" s="1"/>
  <c r="G245" i="56"/>
  <c r="H245" i="56" s="1"/>
  <c r="I245" i="56" s="1"/>
  <c r="G548" i="56"/>
  <c r="H548" i="56" s="1"/>
  <c r="G313" i="56"/>
  <c r="H313" i="56" s="1"/>
  <c r="I313" i="56" s="1"/>
  <c r="G640" i="56"/>
  <c r="H640" i="56" s="1"/>
  <c r="I640" i="56" s="1"/>
  <c r="G167" i="56"/>
  <c r="H167" i="56" s="1"/>
  <c r="I167" i="56" s="1"/>
  <c r="G109" i="56"/>
  <c r="H109" i="56" s="1"/>
  <c r="I109" i="56" s="1"/>
  <c r="G357" i="56"/>
  <c r="H357" i="56" s="1"/>
  <c r="I357" i="56" s="1"/>
  <c r="G91" i="56"/>
  <c r="H91" i="56" s="1"/>
  <c r="I91" i="56" s="1"/>
  <c r="G192" i="56"/>
  <c r="H192" i="56" s="1"/>
  <c r="I192" i="56" s="1"/>
  <c r="G259" i="56"/>
  <c r="H259" i="56" s="1"/>
  <c r="G448" i="56"/>
  <c r="H448" i="56" s="1"/>
  <c r="G56" i="56"/>
  <c r="H56" i="56" s="1"/>
  <c r="I56" i="56" s="1"/>
  <c r="G400" i="56"/>
  <c r="H400" i="56" s="1"/>
  <c r="G421" i="56"/>
  <c r="H421" i="56" s="1"/>
  <c r="I421" i="56" s="1"/>
  <c r="G286" i="56"/>
  <c r="H286" i="56" s="1"/>
  <c r="I286" i="56" s="1"/>
  <c r="G642" i="56"/>
  <c r="H642" i="56" s="1"/>
  <c r="I642" i="56" s="1"/>
  <c r="G622" i="56"/>
  <c r="H622" i="56" s="1"/>
  <c r="I622" i="56" s="1"/>
  <c r="G301" i="56"/>
  <c r="H301" i="56" s="1"/>
  <c r="I301" i="56" s="1"/>
  <c r="G303" i="56"/>
  <c r="H303" i="56" s="1"/>
  <c r="I303" i="56" s="1"/>
  <c r="G297" i="56"/>
  <c r="H297" i="56" s="1"/>
  <c r="I297" i="56" s="1"/>
  <c r="G266" i="56"/>
  <c r="H266" i="56" s="1"/>
  <c r="I266" i="56" s="1"/>
  <c r="G471" i="56"/>
  <c r="H471" i="56" s="1"/>
  <c r="I471" i="56" s="1"/>
  <c r="G55" i="56"/>
  <c r="H55" i="56" s="1"/>
  <c r="I55" i="56" s="1"/>
  <c r="G502" i="56"/>
  <c r="H502" i="56" s="1"/>
  <c r="G515" i="56"/>
  <c r="H515" i="56" s="1"/>
  <c r="I515" i="56" s="1"/>
  <c r="G159" i="56"/>
  <c r="H159" i="56" s="1"/>
  <c r="I159" i="56" s="1"/>
  <c r="G132" i="56"/>
  <c r="G323" i="56"/>
  <c r="H323" i="56" s="1"/>
  <c r="G281" i="56"/>
  <c r="H281" i="56" s="1"/>
  <c r="I281" i="56" s="1"/>
  <c r="G142" i="56"/>
  <c r="H142" i="56" s="1"/>
  <c r="I142" i="56" s="1"/>
  <c r="G133" i="56"/>
  <c r="H133" i="56" s="1"/>
  <c r="I133" i="56" s="1"/>
  <c r="G225" i="56"/>
  <c r="H225" i="56" s="1"/>
  <c r="I225" i="56" s="1"/>
  <c r="G117" i="56"/>
  <c r="H117" i="56" s="1"/>
  <c r="I117" i="56" s="1"/>
  <c r="G346" i="56"/>
  <c r="H346" i="56" s="1"/>
  <c r="G382" i="56"/>
  <c r="H382" i="56" s="1"/>
  <c r="G437" i="56"/>
  <c r="H437" i="56" s="1"/>
  <c r="I437" i="56" s="1"/>
  <c r="G96" i="56"/>
  <c r="H96" i="56" s="1"/>
  <c r="I96" i="56" s="1"/>
  <c r="G555" i="56"/>
  <c r="H555" i="56" s="1"/>
  <c r="I555" i="56" s="1"/>
  <c r="G6" i="56"/>
  <c r="H6" i="56" s="1"/>
  <c r="G566" i="56"/>
  <c r="H566" i="56" s="1"/>
  <c r="G402" i="56"/>
  <c r="H402" i="56" s="1"/>
  <c r="G315" i="56"/>
  <c r="H315" i="56" s="1"/>
  <c r="G64" i="56"/>
  <c r="H176" i="56"/>
  <c r="I176" i="56" s="1"/>
  <c r="H581" i="56"/>
  <c r="I581" i="56" s="1"/>
  <c r="H331" i="56"/>
  <c r="I331" i="56" s="1"/>
  <c r="G392" i="56"/>
  <c r="H392" i="56" s="1"/>
  <c r="G149" i="56"/>
  <c r="H149" i="56" s="1"/>
  <c r="I149" i="56" s="1"/>
  <c r="G381" i="56"/>
  <c r="H381" i="56" s="1"/>
  <c r="I381" i="56" s="1"/>
  <c r="G489" i="56"/>
  <c r="H489" i="56" s="1"/>
  <c r="I489" i="56" s="1"/>
  <c r="G50" i="56"/>
  <c r="H50" i="56" s="1"/>
  <c r="I50" i="56" s="1"/>
  <c r="G457" i="56"/>
  <c r="H457" i="56" s="1"/>
  <c r="I457" i="56" s="1"/>
  <c r="G546" i="56"/>
  <c r="H546" i="56" s="1"/>
  <c r="G182" i="56"/>
  <c r="H182" i="56" s="1"/>
  <c r="I182" i="56" s="1"/>
  <c r="G127" i="56"/>
  <c r="H127" i="56" s="1"/>
  <c r="I127" i="56" s="1"/>
  <c r="G187" i="56"/>
  <c r="H187" i="56" s="1"/>
  <c r="I187" i="56" s="1"/>
  <c r="G579" i="56"/>
  <c r="G293" i="56"/>
  <c r="H293" i="56" s="1"/>
  <c r="I293" i="56" s="1"/>
  <c r="G197" i="56"/>
  <c r="H197" i="56" s="1"/>
  <c r="I197" i="56" s="1"/>
  <c r="G98" i="56"/>
  <c r="H98" i="56" s="1"/>
  <c r="I98" i="56" s="1"/>
  <c r="G272" i="56"/>
  <c r="H272" i="56" s="1"/>
  <c r="G443" i="56"/>
  <c r="H443" i="56" s="1"/>
  <c r="I443" i="56" s="1"/>
  <c r="G353" i="56"/>
  <c r="H353" i="56" s="1"/>
  <c r="I353" i="56" s="1"/>
  <c r="G626" i="56"/>
  <c r="H626" i="56" s="1"/>
  <c r="I626" i="56" s="1"/>
  <c r="G409" i="56"/>
  <c r="H409" i="56" s="1"/>
  <c r="I409" i="56" s="1"/>
  <c r="G69" i="56"/>
  <c r="H69" i="56" s="1"/>
  <c r="I69" i="56" s="1"/>
  <c r="G393" i="56"/>
  <c r="H393" i="56" s="1"/>
  <c r="I393" i="56" s="1"/>
  <c r="G179" i="56"/>
  <c r="H179" i="56" s="1"/>
  <c r="I179" i="56" s="1"/>
  <c r="G596" i="56"/>
  <c r="H596" i="56" s="1"/>
  <c r="I596" i="56" s="1"/>
  <c r="G274" i="56"/>
  <c r="H274" i="56" s="1"/>
  <c r="I274" i="56" s="1"/>
  <c r="G419" i="56"/>
  <c r="H419" i="56" s="1"/>
  <c r="I419" i="56" s="1"/>
  <c r="G620" i="56"/>
  <c r="H620" i="56" s="1"/>
  <c r="I620" i="56" s="1"/>
  <c r="G610" i="56"/>
  <c r="H610" i="56" s="1"/>
  <c r="I610" i="56" s="1"/>
  <c r="G208" i="56"/>
  <c r="H208" i="56" s="1"/>
  <c r="I208" i="56" s="1"/>
  <c r="G81" i="56"/>
  <c r="H81" i="56" s="1"/>
  <c r="I81" i="56" s="1"/>
  <c r="G92" i="56"/>
  <c r="H92" i="56" s="1"/>
  <c r="G134" i="56"/>
  <c r="H134" i="56" s="1"/>
  <c r="G459" i="56"/>
  <c r="H459" i="56" s="1"/>
  <c r="I459" i="56" s="1"/>
  <c r="G404" i="56"/>
  <c r="H404" i="56" s="1"/>
  <c r="G624" i="56"/>
  <c r="H624" i="56" s="1"/>
  <c r="I624" i="56" s="1"/>
  <c r="G277" i="56"/>
  <c r="H277" i="56" s="1"/>
  <c r="I277" i="56" s="1"/>
  <c r="G247" i="56"/>
  <c r="G14" i="56"/>
  <c r="H14" i="56" s="1"/>
  <c r="G75" i="56"/>
  <c r="H75" i="56" s="1"/>
  <c r="I75" i="56" s="1"/>
  <c r="G120" i="56"/>
  <c r="H120" i="56" s="1"/>
  <c r="I120" i="56" s="1"/>
  <c r="G499" i="56"/>
  <c r="H499" i="56" s="1"/>
  <c r="I499" i="56" s="1"/>
  <c r="G141" i="56"/>
  <c r="H141" i="56" s="1"/>
  <c r="I141" i="56" s="1"/>
  <c r="G60" i="56"/>
  <c r="G275" i="56"/>
  <c r="H275" i="56" s="1"/>
  <c r="G100" i="56"/>
  <c r="H100" i="56" s="1"/>
  <c r="I100" i="56" s="1"/>
  <c r="G260" i="56"/>
  <c r="G586" i="56"/>
  <c r="H586" i="56" s="1"/>
  <c r="I586" i="56" s="1"/>
  <c r="G218" i="56"/>
  <c r="H218" i="56" s="1"/>
  <c r="G492" i="56"/>
  <c r="H492" i="56" s="1"/>
  <c r="G383" i="56"/>
  <c r="H383" i="56" s="1"/>
  <c r="I383" i="56" s="1"/>
  <c r="G71" i="56"/>
  <c r="H71" i="56" s="1"/>
  <c r="I71" i="56" s="1"/>
  <c r="G231" i="56"/>
  <c r="H231" i="56" s="1"/>
  <c r="I231" i="56" s="1"/>
  <c r="G537" i="56"/>
  <c r="H537" i="56" s="1"/>
  <c r="I537" i="56" s="1"/>
  <c r="G118" i="56"/>
  <c r="H118" i="56" s="1"/>
  <c r="G521" i="56"/>
  <c r="H521" i="56" s="1"/>
  <c r="I521" i="56" s="1"/>
  <c r="G336" i="56"/>
  <c r="H336" i="56" s="1"/>
  <c r="G488" i="56"/>
  <c r="H488" i="56" s="1"/>
  <c r="G406" i="56"/>
  <c r="H406" i="56" s="1"/>
  <c r="G390" i="56"/>
  <c r="H390" i="56" s="1"/>
  <c r="G363" i="56"/>
  <c r="H363" i="56" s="1"/>
  <c r="I363" i="56" s="1"/>
  <c r="G290" i="56"/>
  <c r="H290" i="56" s="1"/>
  <c r="I290" i="56" s="1"/>
  <c r="G284" i="56"/>
  <c r="H284" i="56" s="1"/>
  <c r="G288" i="56"/>
  <c r="H288" i="56" s="1"/>
  <c r="G647" i="56"/>
  <c r="H647" i="56" s="1"/>
  <c r="G196" i="56"/>
  <c r="H196" i="56" s="1"/>
  <c r="G314" i="56"/>
  <c r="H314" i="56" s="1"/>
  <c r="I314" i="56" s="1"/>
  <c r="G193" i="56"/>
  <c r="H193" i="56" s="1"/>
  <c r="I193" i="56" s="1"/>
  <c r="G162" i="56"/>
  <c r="H162" i="56" s="1"/>
  <c r="G538" i="56"/>
  <c r="H538" i="56" s="1"/>
  <c r="G338" i="56"/>
  <c r="H338" i="56" s="1"/>
  <c r="G144" i="56"/>
  <c r="H144" i="56" s="1"/>
  <c r="I144" i="56" s="1"/>
  <c r="G529" i="56"/>
  <c r="H529" i="56" s="1"/>
  <c r="I529" i="56" s="1"/>
  <c r="G539" i="56"/>
  <c r="H539" i="56" s="1"/>
  <c r="I539" i="56" s="1"/>
  <c r="G462" i="56"/>
  <c r="H462" i="56" s="1"/>
  <c r="G500" i="56"/>
  <c r="H500" i="56" s="1"/>
  <c r="G451" i="56"/>
  <c r="H451" i="56" s="1"/>
  <c r="I451" i="56" s="1"/>
  <c r="G243" i="56"/>
  <c r="H243" i="56" s="1"/>
  <c r="G42" i="56"/>
  <c r="H42" i="56" s="1"/>
  <c r="G33" i="56"/>
  <c r="H33" i="56" s="1"/>
  <c r="I33" i="56" s="1"/>
  <c r="G474" i="56"/>
  <c r="H474" i="56" s="1"/>
  <c r="G496" i="56"/>
  <c r="H496" i="56" s="1"/>
  <c r="G522" i="56"/>
  <c r="H522" i="56" s="1"/>
  <c r="G523" i="56"/>
  <c r="H523" i="56" s="1"/>
  <c r="I523" i="56" s="1"/>
  <c r="G26" i="56"/>
  <c r="H26" i="56" s="1"/>
  <c r="G305" i="56"/>
  <c r="H305" i="56" s="1"/>
  <c r="I305" i="56" s="1"/>
  <c r="G7" i="56"/>
  <c r="H7" i="56" s="1"/>
  <c r="G453" i="56"/>
  <c r="H453" i="56" s="1"/>
  <c r="I453" i="56" s="1"/>
  <c r="G86" i="56"/>
  <c r="H86" i="56" s="1"/>
  <c r="G337" i="56"/>
  <c r="H337" i="56" s="1"/>
  <c r="I337" i="56" s="1"/>
  <c r="G605" i="56"/>
  <c r="G547" i="56"/>
  <c r="H547" i="56" s="1"/>
  <c r="I547" i="56" s="1"/>
  <c r="G513" i="56"/>
  <c r="H513" i="56" s="1"/>
  <c r="I513" i="56" s="1"/>
  <c r="G465" i="56"/>
  <c r="H465" i="56" s="1"/>
  <c r="I465" i="56" s="1"/>
  <c r="G262" i="56"/>
  <c r="H262" i="56" s="1"/>
  <c r="I262" i="56" s="1"/>
  <c r="G423" i="56"/>
  <c r="H423" i="56" s="1"/>
  <c r="I423" i="56" s="1"/>
  <c r="G535" i="56"/>
  <c r="H535" i="56" s="1"/>
  <c r="I535" i="56" s="1"/>
  <c r="G307" i="56"/>
  <c r="H307" i="56" s="1"/>
  <c r="G178" i="56"/>
  <c r="H178" i="56" s="1"/>
  <c r="G407" i="56"/>
  <c r="H407" i="56" s="1"/>
  <c r="I407" i="56" s="1"/>
  <c r="G604" i="56"/>
  <c r="H604" i="56" s="1"/>
  <c r="I604" i="56" s="1"/>
  <c r="G255" i="56"/>
  <c r="H255" i="56" s="1"/>
  <c r="G527" i="56"/>
  <c r="H527" i="56" s="1"/>
  <c r="I527" i="56" s="1"/>
  <c r="G589" i="56"/>
  <c r="H589" i="56" s="1"/>
  <c r="G76" i="56"/>
  <c r="H76" i="56" s="1"/>
  <c r="I76" i="56" s="1"/>
  <c r="G202" i="56"/>
  <c r="H202" i="56" s="1"/>
  <c r="G389" i="56"/>
  <c r="H389" i="56" s="1"/>
  <c r="I389" i="56" s="1"/>
  <c r="G128" i="56"/>
  <c r="H128" i="56" s="1"/>
  <c r="G350" i="56"/>
  <c r="H350" i="56" s="1"/>
  <c r="G625" i="56"/>
  <c r="H625" i="56" s="1"/>
  <c r="I625" i="56" s="1"/>
  <c r="G263" i="56"/>
  <c r="G213" i="56"/>
  <c r="H213" i="56" s="1"/>
  <c r="I213" i="56" s="1"/>
  <c r="G532" i="56"/>
  <c r="H532" i="56" s="1"/>
  <c r="G347" i="56"/>
  <c r="H347" i="56" s="1"/>
  <c r="I347" i="56" s="1"/>
  <c r="G366" i="56"/>
  <c r="H366" i="56" s="1"/>
  <c r="G482" i="56"/>
  <c r="H482" i="56" s="1"/>
  <c r="G39" i="56"/>
  <c r="H39" i="56" s="1"/>
  <c r="I39" i="56" s="1"/>
  <c r="G487" i="56"/>
  <c r="H487" i="56" s="1"/>
  <c r="I487" i="56" s="1"/>
  <c r="G77" i="56"/>
  <c r="H77" i="56" s="1"/>
  <c r="I77" i="56" s="1"/>
  <c r="G364" i="56"/>
  <c r="H364" i="56" s="1"/>
  <c r="Q659" i="54"/>
  <c r="G233" i="56"/>
  <c r="H233" i="56" s="1"/>
  <c r="I233" i="56" s="1"/>
  <c r="G540" i="56"/>
  <c r="H540" i="56" s="1"/>
  <c r="G188" i="56"/>
  <c r="H188" i="56" s="1"/>
  <c r="I188" i="56" s="1"/>
  <c r="G300" i="56"/>
  <c r="H300" i="56" s="1"/>
  <c r="I300" i="56" s="1"/>
  <c r="G9" i="56"/>
  <c r="H9" i="56" s="1"/>
  <c r="I9" i="56" s="1"/>
  <c r="H48" i="56"/>
  <c r="I48" i="56" s="1"/>
  <c r="I621" i="56"/>
  <c r="H124" i="56"/>
  <c r="I124" i="56" s="1"/>
  <c r="I587" i="56"/>
  <c r="I108" i="56"/>
  <c r="I520" i="56"/>
  <c r="I573" i="56"/>
  <c r="I470" i="56"/>
  <c r="I238" i="56"/>
  <c r="I38" i="56"/>
  <c r="I498" i="56"/>
  <c r="I352" i="56"/>
  <c r="I536" i="56"/>
  <c r="I508" i="56"/>
  <c r="I374" i="56"/>
  <c r="I506" i="56"/>
  <c r="I542" i="56"/>
  <c r="I414" i="56"/>
  <c r="I18" i="56"/>
  <c r="I360" i="56"/>
  <c r="I456" i="56"/>
  <c r="G434" i="56"/>
  <c r="H434" i="56" s="1"/>
  <c r="G10" i="56"/>
  <c r="H10" i="56" s="1"/>
  <c r="G24" i="56"/>
  <c r="H24" i="56" s="1"/>
  <c r="G316" i="56"/>
  <c r="H316" i="56" s="1"/>
  <c r="G607" i="56"/>
  <c r="H607" i="56" s="1"/>
  <c r="I607" i="56" s="1"/>
  <c r="G210" i="56"/>
  <c r="H210" i="56" s="1"/>
  <c r="G646" i="56"/>
  <c r="H646" i="56" s="1"/>
  <c r="I646" i="56" s="1"/>
  <c r="G571" i="56"/>
  <c r="H571" i="56" s="1"/>
  <c r="I571" i="56" s="1"/>
  <c r="G209" i="56"/>
  <c r="H209" i="56" s="1"/>
  <c r="I209" i="56" s="1"/>
  <c r="G551" i="56"/>
  <c r="H551" i="56" s="1"/>
  <c r="I551" i="56" s="1"/>
  <c r="G616" i="56"/>
  <c r="H616" i="56" s="1"/>
  <c r="I616" i="56" s="1"/>
  <c r="G380" i="56"/>
  <c r="H380" i="56" s="1"/>
  <c r="G561" i="56"/>
  <c r="H561" i="56" s="1"/>
  <c r="I561" i="56" s="1"/>
  <c r="G597" i="56"/>
  <c r="H597" i="56" s="1"/>
  <c r="I597" i="56" s="1"/>
  <c r="G341" i="56"/>
  <c r="H341" i="56" s="1"/>
  <c r="I341" i="56" s="1"/>
  <c r="G146" i="56"/>
  <c r="H146" i="56" s="1"/>
  <c r="G408" i="56"/>
  <c r="H408" i="56" s="1"/>
  <c r="G412" i="56"/>
  <c r="H412" i="56" s="1"/>
  <c r="G399" i="56"/>
  <c r="H399" i="56" s="1"/>
  <c r="I399" i="56" s="1"/>
  <c r="G317" i="56"/>
  <c r="H317" i="56" s="1"/>
  <c r="I317" i="56" s="1"/>
  <c r="G526" i="56"/>
  <c r="H526" i="56" s="1"/>
  <c r="G608" i="56"/>
  <c r="H608" i="56"/>
  <c r="I608" i="56" s="1"/>
  <c r="G175" i="56"/>
  <c r="H175" i="56" s="1"/>
  <c r="I175" i="56" s="1"/>
  <c r="G342" i="56"/>
  <c r="H342" i="56" s="1"/>
  <c r="G93" i="56"/>
  <c r="H93" i="56" s="1"/>
  <c r="I93" i="56" s="1"/>
  <c r="G25" i="56"/>
  <c r="H25" i="56" s="1"/>
  <c r="I25" i="56" s="1"/>
  <c r="G468" i="56"/>
  <c r="H468" i="56" s="1"/>
  <c r="G85" i="56"/>
  <c r="H85" i="56" s="1"/>
  <c r="I85" i="56" s="1"/>
  <c r="G375" i="56"/>
  <c r="H375" i="56" s="1"/>
  <c r="I375" i="56" s="1"/>
  <c r="G388" i="56"/>
  <c r="H388" i="56" s="1"/>
  <c r="G22" i="56"/>
  <c r="H22" i="56" s="1"/>
  <c r="G478" i="56"/>
  <c r="H478" i="56" s="1"/>
  <c r="G484" i="56"/>
  <c r="H484" i="56" s="1"/>
  <c r="G88" i="56"/>
  <c r="H88" i="56" s="1"/>
  <c r="I88" i="56" s="1"/>
  <c r="G397" i="56"/>
  <c r="H397" i="56" s="1"/>
  <c r="I397" i="56" s="1"/>
  <c r="G227" i="56"/>
  <c r="H227" i="56" s="1"/>
  <c r="G49" i="56"/>
  <c r="H49" i="56" s="1"/>
  <c r="I49" i="56" s="1"/>
  <c r="G344" i="56"/>
  <c r="H344" i="56" s="1"/>
  <c r="G365" i="56"/>
  <c r="H365" i="56" s="1"/>
  <c r="I365" i="56" s="1"/>
  <c r="G95" i="56"/>
  <c r="H95" i="56" s="1"/>
  <c r="I95" i="56" s="1"/>
  <c r="G627" i="56"/>
  <c r="H627" i="56" s="1"/>
  <c r="I627" i="56" s="1"/>
  <c r="G543" i="56"/>
  <c r="H543" i="56" s="1"/>
  <c r="I543" i="56" s="1"/>
  <c r="G54" i="56"/>
  <c r="H54" i="56" s="1"/>
  <c r="I54" i="56" s="1"/>
  <c r="G455" i="56"/>
  <c r="H455" i="56" s="1"/>
  <c r="I455" i="56" s="1"/>
  <c r="G212" i="56"/>
  <c r="H212" i="56" s="1"/>
  <c r="G153" i="56"/>
  <c r="H153" i="56" s="1"/>
  <c r="I153" i="56" s="1"/>
  <c r="G356" i="56"/>
  <c r="H356" i="56" s="1"/>
  <c r="G84" i="56"/>
  <c r="H84" i="56" s="1"/>
  <c r="I84" i="56" s="1"/>
  <c r="G377" i="56"/>
  <c r="H377" i="56" s="1"/>
  <c r="I377" i="56" s="1"/>
  <c r="G650" i="56"/>
  <c r="H650" i="56" s="1"/>
  <c r="I650" i="56" s="1"/>
  <c r="G379" i="56"/>
  <c r="H379" i="56" s="1"/>
  <c r="I379" i="56" s="1"/>
  <c r="G436" i="56"/>
  <c r="H436" i="56" s="1"/>
  <c r="G431" i="56"/>
  <c r="H431" i="56" s="1"/>
  <c r="I431" i="56" s="1"/>
  <c r="G291" i="56"/>
  <c r="H291" i="56" s="1"/>
  <c r="G577" i="56"/>
  <c r="H577" i="56" s="1"/>
  <c r="I577" i="56" s="1"/>
  <c r="G461" i="56"/>
  <c r="H461" i="56" s="1"/>
  <c r="I461" i="56" s="1"/>
  <c r="G257" i="56"/>
  <c r="H257" i="56" s="1"/>
  <c r="I257" i="56" s="1"/>
  <c r="G306" i="56"/>
  <c r="H306" i="56" s="1"/>
  <c r="I306" i="56" s="1"/>
  <c r="G139" i="56"/>
  <c r="H139" i="56" s="1"/>
  <c r="I139" i="56" s="1"/>
  <c r="G614" i="56"/>
  <c r="H614" i="56" s="1"/>
  <c r="I614" i="56" s="1"/>
  <c r="G174" i="56"/>
  <c r="G533" i="56"/>
  <c r="H533" i="56" s="1"/>
  <c r="I533" i="56" s="1"/>
  <c r="G371" i="56"/>
  <c r="H371" i="56" s="1"/>
  <c r="I371" i="56" s="1"/>
  <c r="G479" i="56"/>
  <c r="H479" i="56" s="1"/>
  <c r="I479" i="56" s="1"/>
  <c r="G311" i="56"/>
  <c r="H311" i="56" s="1"/>
  <c r="G446" i="56"/>
  <c r="H446" i="56" s="1"/>
  <c r="G512" i="56"/>
  <c r="H512" i="56" s="1"/>
  <c r="G569" i="56"/>
  <c r="H569" i="56" s="1"/>
  <c r="I569" i="56" s="1"/>
  <c r="G355" i="56"/>
  <c r="H355" i="56" s="1"/>
  <c r="I355" i="56" s="1"/>
  <c r="G497" i="56"/>
  <c r="H497" i="56" s="1"/>
  <c r="I497" i="56" s="1"/>
  <c r="G312" i="56"/>
  <c r="H312" i="56" s="1"/>
  <c r="I312" i="56" s="1"/>
  <c r="G230" i="56"/>
  <c r="G554" i="56"/>
  <c r="H554" i="56" s="1"/>
  <c r="G454" i="56"/>
  <c r="H454" i="56" s="1"/>
  <c r="G295" i="56"/>
  <c r="H295" i="56" s="1"/>
  <c r="I295" i="56" s="1"/>
  <c r="P659" i="54"/>
  <c r="G578" i="56"/>
  <c r="H578" i="56" s="1"/>
  <c r="I578" i="56" s="1"/>
  <c r="G173" i="56"/>
  <c r="H173" i="56" s="1"/>
  <c r="I173" i="56" s="1"/>
  <c r="G410" i="56"/>
  <c r="H410" i="56" s="1"/>
  <c r="G28" i="56"/>
  <c r="H28" i="56" s="1"/>
  <c r="G370" i="56"/>
  <c r="H370" i="56" s="1"/>
  <c r="G585" i="56"/>
  <c r="H585" i="56" s="1"/>
  <c r="I585" i="56" s="1"/>
  <c r="G524" i="56"/>
  <c r="H524" i="56" s="1"/>
  <c r="G460" i="56"/>
  <c r="H460" i="56" s="1"/>
  <c r="G599" i="56"/>
  <c r="H599" i="56" s="1"/>
  <c r="G66" i="56"/>
  <c r="H66" i="56" s="1"/>
  <c r="G485" i="56"/>
  <c r="H485" i="56" s="1"/>
  <c r="I485" i="56" s="1"/>
  <c r="G580" i="56"/>
  <c r="H580" i="56" s="1"/>
  <c r="I580" i="56" s="1"/>
  <c r="G351" i="56"/>
  <c r="H351" i="56" s="1"/>
  <c r="I351" i="56" s="1"/>
  <c r="G270" i="56"/>
  <c r="H270" i="56" s="1"/>
  <c r="I270" i="56" s="1"/>
  <c r="G582" i="56"/>
  <c r="H582" i="56" s="1"/>
  <c r="I582" i="56" s="1"/>
  <c r="G449" i="56"/>
  <c r="H449" i="56" s="1"/>
  <c r="I449" i="56" s="1"/>
  <c r="G318" i="56"/>
  <c r="H318" i="56" s="1"/>
  <c r="G401" i="56"/>
  <c r="H401" i="56" s="1"/>
  <c r="I401" i="56" s="1"/>
  <c r="G354" i="56"/>
  <c r="H354" i="56" s="1"/>
  <c r="G282" i="56"/>
  <c r="H282" i="56" s="1"/>
  <c r="I282" i="56" s="1"/>
  <c r="G477" i="56"/>
  <c r="H477" i="56" s="1"/>
  <c r="I477" i="56" s="1"/>
  <c r="G107" i="56"/>
  <c r="H107" i="56" s="1"/>
  <c r="I107" i="56" s="1"/>
  <c r="G253" i="56"/>
  <c r="H253" i="56" s="1"/>
  <c r="I253" i="56" s="1"/>
  <c r="G426" i="56"/>
  <c r="H426" i="56" s="1"/>
  <c r="G168" i="56"/>
  <c r="H168" i="56" s="1"/>
  <c r="I168" i="56" s="1"/>
  <c r="G403" i="56"/>
  <c r="H403" i="56" s="1"/>
  <c r="I403" i="56" s="1"/>
  <c r="G166" i="56"/>
  <c r="H166" i="56" s="1"/>
  <c r="I166" i="56" s="1"/>
  <c r="G570" i="56"/>
  <c r="H570" i="56" s="1"/>
  <c r="G279" i="56"/>
  <c r="H279" i="56" s="1"/>
  <c r="G152" i="56"/>
  <c r="H152" i="56" s="1"/>
  <c r="G541" i="56"/>
  <c r="H541" i="56" s="1"/>
  <c r="I541" i="56" s="1"/>
  <c r="G319" i="56"/>
  <c r="H319" i="56" s="1"/>
  <c r="G287" i="56"/>
  <c r="H287" i="56" s="1"/>
  <c r="I287" i="56" s="1"/>
  <c r="G609" i="56"/>
  <c r="H609" i="56" s="1"/>
  <c r="I609" i="56" s="1"/>
  <c r="G643" i="56"/>
  <c r="H643" i="56" s="1"/>
  <c r="G328" i="56"/>
  <c r="H328" i="56" s="1"/>
  <c r="G140" i="56"/>
  <c r="H140" i="56" s="1"/>
  <c r="I140" i="56" s="1"/>
  <c r="G415" i="56"/>
  <c r="H415" i="56" s="1"/>
  <c r="I415" i="56" s="1"/>
  <c r="G632" i="56"/>
  <c r="H632" i="56" s="1"/>
  <c r="I632" i="56" s="1"/>
  <c r="G439" i="56"/>
  <c r="H439" i="56" s="1"/>
  <c r="I439" i="56" s="1"/>
  <c r="G106" i="56"/>
  <c r="H106" i="56" s="1"/>
  <c r="I106" i="56" s="1"/>
  <c r="G518" i="56"/>
  <c r="H518" i="56" s="1"/>
  <c r="G442" i="56"/>
  <c r="H442" i="56" s="1"/>
  <c r="G320" i="56"/>
  <c r="H320" i="56" s="1"/>
  <c r="G466" i="56"/>
  <c r="H466" i="56" s="1"/>
  <c r="G97" i="56"/>
  <c r="H97" i="56" s="1"/>
  <c r="I97" i="56" s="1"/>
  <c r="G583" i="56"/>
  <c r="H583" i="56" s="1"/>
  <c r="G119" i="56"/>
  <c r="H119" i="56" s="1"/>
  <c r="I119" i="56" s="1"/>
  <c r="G651" i="56"/>
  <c r="H651" i="56" s="1"/>
  <c r="I651" i="56" s="1"/>
  <c r="G236" i="56"/>
  <c r="H236" i="56" s="1"/>
  <c r="G425" i="56"/>
  <c r="H425" i="56" s="1"/>
  <c r="I425" i="56" s="1"/>
  <c r="G593" i="56"/>
  <c r="H593" i="56" s="1"/>
  <c r="I593" i="56" s="1"/>
  <c r="G116" i="56"/>
  <c r="H116" i="56" s="1"/>
  <c r="G618" i="56"/>
  <c r="H618" i="56" s="1"/>
  <c r="I618" i="56" s="1"/>
  <c r="G201" i="56"/>
  <c r="H201" i="56" s="1"/>
  <c r="I201" i="56" s="1"/>
  <c r="G181" i="56"/>
  <c r="H181" i="56" s="1"/>
  <c r="I181" i="56" s="1"/>
  <c r="G217" i="56"/>
  <c r="H217" i="56" s="1"/>
  <c r="I217" i="56" s="1"/>
  <c r="G207" i="56"/>
  <c r="H207" i="56" s="1"/>
  <c r="I207" i="56" s="1"/>
  <c r="G138" i="56"/>
  <c r="H138" i="56" s="1"/>
  <c r="G438" i="56"/>
  <c r="H438" i="56" s="1"/>
  <c r="G214" i="56"/>
  <c r="G235" i="56"/>
  <c r="H235" i="56" s="1"/>
  <c r="G278" i="56"/>
  <c r="H278" i="56" s="1"/>
  <c r="I278" i="56" s="1"/>
  <c r="G594" i="56"/>
  <c r="H594" i="56" s="1"/>
  <c r="I594" i="56" s="1"/>
  <c r="G361" i="56"/>
  <c r="H361" i="56" s="1"/>
  <c r="I361" i="56" s="1"/>
  <c r="G427" i="56"/>
  <c r="H427" i="56" s="1"/>
  <c r="I427" i="56" s="1"/>
  <c r="G644" i="56"/>
  <c r="H644" i="56" s="1"/>
  <c r="I644" i="56" s="1"/>
  <c r="G595" i="56"/>
  <c r="H595" i="56" s="1"/>
  <c r="G115" i="56"/>
  <c r="H115" i="56" s="1"/>
  <c r="I115" i="56" s="1"/>
  <c r="G229" i="56"/>
  <c r="H229" i="56" s="1"/>
  <c r="I229" i="56" s="1"/>
  <c r="G165" i="56"/>
  <c r="H165" i="56" s="1"/>
  <c r="I165" i="56" s="1"/>
  <c r="G145" i="56"/>
  <c r="H145" i="56" s="1"/>
  <c r="I145" i="56" s="1"/>
  <c r="G463" i="56"/>
  <c r="H463" i="56" s="1"/>
  <c r="I463" i="56" s="1"/>
  <c r="G633" i="56"/>
  <c r="H633" i="56" s="1"/>
  <c r="I633" i="56" s="1"/>
  <c r="G649" i="56"/>
  <c r="H649" i="56"/>
  <c r="I649" i="56" s="1"/>
  <c r="G99" i="56"/>
  <c r="H99" i="56" s="1"/>
  <c r="I99" i="56" s="1"/>
  <c r="G359" i="56"/>
  <c r="H359" i="56" s="1"/>
  <c r="I359" i="56" s="1"/>
  <c r="G639" i="56"/>
  <c r="H639" i="56" s="1"/>
  <c r="G558" i="56"/>
  <c r="H558" i="56" s="1"/>
  <c r="G157" i="56"/>
  <c r="H157" i="56" s="1"/>
  <c r="I157" i="56" s="1"/>
  <c r="G368" i="56"/>
  <c r="H368" i="56" s="1"/>
  <c r="G130" i="56"/>
  <c r="H130" i="56" s="1"/>
  <c r="G200" i="56"/>
  <c r="H200" i="56" s="1"/>
  <c r="G417" i="56"/>
  <c r="H417" i="56" s="1"/>
  <c r="I417" i="56" s="1"/>
  <c r="G602" i="56"/>
  <c r="H602" i="56" s="1"/>
  <c r="I602" i="56" s="1"/>
  <c r="G43" i="56"/>
  <c r="G531" i="56"/>
  <c r="H531" i="56" s="1"/>
  <c r="I531" i="56" s="1"/>
  <c r="G122" i="56"/>
  <c r="H122" i="56" s="1"/>
  <c r="G72" i="56"/>
  <c r="G330" i="56"/>
  <c r="H330" i="56" s="1"/>
  <c r="G615" i="56"/>
  <c r="G422" i="56"/>
  <c r="H422" i="56" s="1"/>
  <c r="G271" i="56"/>
  <c r="H271" i="56" s="1"/>
  <c r="I271" i="56" s="1"/>
  <c r="G298" i="56"/>
  <c r="H298" i="56" s="1"/>
  <c r="I298" i="56" s="1"/>
  <c r="G376" i="56"/>
  <c r="H376" i="56" s="1"/>
  <c r="G53" i="56"/>
  <c r="H53" i="56" s="1"/>
  <c r="I53" i="56" s="1"/>
  <c r="G562" i="56"/>
  <c r="H562" i="56" s="1"/>
  <c r="G244" i="56"/>
  <c r="H244" i="56" s="1"/>
  <c r="G635" i="56"/>
  <c r="H635" i="56" s="1"/>
  <c r="I635" i="56" s="1"/>
  <c r="G398" i="56"/>
  <c r="H398" i="56" s="1"/>
  <c r="G590" i="56"/>
  <c r="H590" i="56" s="1"/>
  <c r="I590" i="56" s="1"/>
  <c r="G111" i="56"/>
  <c r="H111" i="56" s="1"/>
  <c r="I111" i="56" s="1"/>
  <c r="G329" i="56"/>
  <c r="H329" i="56" s="1"/>
  <c r="I329" i="56" s="1"/>
  <c r="G387" i="56"/>
  <c r="H387" i="56" s="1"/>
  <c r="I387" i="56" s="1"/>
  <c r="G269" i="56"/>
  <c r="H269" i="56" s="1"/>
  <c r="I269" i="56" s="1"/>
  <c r="G83" i="56"/>
  <c r="H83" i="56" s="1"/>
  <c r="I83" i="56" s="1"/>
  <c r="G125" i="56"/>
  <c r="H125" i="56" s="1"/>
  <c r="I125" i="56" s="1"/>
  <c r="G148" i="56"/>
  <c r="H148" i="56" s="1"/>
  <c r="I148" i="56" s="1"/>
  <c r="G572" i="56"/>
  <c r="H572" i="56" s="1"/>
  <c r="I572" i="56" s="1"/>
  <c r="G458" i="56"/>
  <c r="H458" i="56" s="1"/>
  <c r="G405" i="56"/>
  <c r="H405" i="56" s="1"/>
  <c r="I405" i="56" s="1"/>
  <c r="G385" i="56"/>
  <c r="H385" i="56" s="1"/>
  <c r="I385" i="56" s="1"/>
  <c r="G216" i="56"/>
  <c r="H216" i="56" s="1"/>
  <c r="G206" i="56"/>
  <c r="I452" i="56"/>
  <c r="I510" i="56"/>
  <c r="I516" i="56"/>
  <c r="I534" i="56"/>
  <c r="I464" i="56"/>
  <c r="I418" i="56"/>
  <c r="I504" i="56"/>
  <c r="I334" i="56"/>
  <c r="I490" i="56"/>
  <c r="R659" i="54"/>
  <c r="E1099" i="15"/>
  <c r="I448" i="56" l="1"/>
  <c r="I500" i="56"/>
  <c r="I324" i="56"/>
  <c r="I458" i="56"/>
  <c r="I512" i="56"/>
  <c r="I380" i="56"/>
  <c r="I378" i="56"/>
  <c r="I446" i="56"/>
  <c r="I388" i="56"/>
  <c r="I146" i="56"/>
  <c r="I392" i="56"/>
  <c r="I283" i="56"/>
  <c r="I130" i="56"/>
  <c r="I438" i="56"/>
  <c r="I320" i="56"/>
  <c r="I342" i="56"/>
  <c r="I412" i="56"/>
  <c r="I10" i="56"/>
  <c r="I366" i="56"/>
  <c r="I532" i="56"/>
  <c r="I522" i="56"/>
  <c r="I474" i="56"/>
  <c r="I546" i="56"/>
  <c r="I6" i="56"/>
  <c r="I384" i="56"/>
  <c r="I26" i="56"/>
  <c r="I647" i="56"/>
  <c r="I376" i="56"/>
  <c r="H214" i="56"/>
  <c r="I214" i="56" s="1"/>
  <c r="I460" i="56"/>
  <c r="I356" i="56"/>
  <c r="I227" i="56"/>
  <c r="I364" i="56"/>
  <c r="I482" i="56"/>
  <c r="I496" i="56"/>
  <c r="I275" i="56"/>
  <c r="H247" i="56"/>
  <c r="I247" i="56" s="1"/>
  <c r="I548" i="56"/>
  <c r="I564" i="56"/>
  <c r="I432" i="56"/>
  <c r="I420" i="56"/>
  <c r="I472" i="56"/>
  <c r="H653" i="56"/>
  <c r="I653" i="56" s="1"/>
  <c r="H615" i="56"/>
  <c r="I615" i="56" s="1"/>
  <c r="I398" i="56"/>
  <c r="I562" i="56"/>
  <c r="I368" i="56"/>
  <c r="I319" i="56"/>
  <c r="I279" i="56"/>
  <c r="I66" i="56"/>
  <c r="I410" i="56"/>
  <c r="I454" i="56"/>
  <c r="I291" i="56"/>
  <c r="I436" i="56"/>
  <c r="I478" i="56"/>
  <c r="I408" i="56"/>
  <c r="I243" i="56"/>
  <c r="I538" i="56"/>
  <c r="I196" i="56"/>
  <c r="I406" i="56"/>
  <c r="I336" i="56"/>
  <c r="I14" i="56"/>
  <c r="I92" i="56"/>
  <c r="I402" i="56"/>
  <c r="I382" i="56"/>
  <c r="I502" i="56"/>
  <c r="I251" i="56"/>
  <c r="I486" i="56"/>
  <c r="I186" i="56"/>
  <c r="I358" i="56"/>
  <c r="I299" i="56"/>
  <c r="I330" i="56"/>
  <c r="I116" i="56"/>
  <c r="I28" i="56"/>
  <c r="I24" i="56"/>
  <c r="I288" i="56"/>
  <c r="I284" i="56"/>
  <c r="I323" i="56"/>
  <c r="I252" i="56"/>
  <c r="I34" i="56"/>
  <c r="I643" i="56"/>
  <c r="H72" i="56"/>
  <c r="I72" i="56" s="1"/>
  <c r="H43" i="56"/>
  <c r="I43" i="56" s="1"/>
  <c r="I518" i="56"/>
  <c r="I328" i="56"/>
  <c r="I570" i="56"/>
  <c r="I354" i="56"/>
  <c r="I554" i="56"/>
  <c r="H174" i="56"/>
  <c r="I174" i="56" s="1"/>
  <c r="I210" i="56"/>
  <c r="I589" i="56"/>
  <c r="I307" i="56"/>
  <c r="H605" i="56"/>
  <c r="I605" i="56" s="1"/>
  <c r="I338" i="56"/>
  <c r="I162" i="56"/>
  <c r="I390" i="56"/>
  <c r="I488" i="56"/>
  <c r="I492" i="56"/>
  <c r="I134" i="56"/>
  <c r="H579" i="56"/>
  <c r="I579" i="56" s="1"/>
  <c r="I346" i="56"/>
  <c r="I400" i="56"/>
  <c r="I556" i="56"/>
  <c r="I7" i="56"/>
  <c r="H206" i="56"/>
  <c r="I206" i="56" s="1"/>
  <c r="I86" i="56"/>
  <c r="I118" i="56"/>
  <c r="H260" i="56"/>
  <c r="I260" i="56" s="1"/>
  <c r="H64" i="56"/>
  <c r="I64" i="56" s="1"/>
  <c r="H132" i="56"/>
  <c r="I132" i="56" s="1"/>
  <c r="H304" i="56"/>
  <c r="I304" i="56" s="1"/>
  <c r="I244" i="56"/>
  <c r="H230" i="56"/>
  <c r="I230" i="56" s="1"/>
  <c r="I212" i="56"/>
  <c r="H263" i="56"/>
  <c r="I263" i="56" s="1"/>
  <c r="I202" i="56"/>
  <c r="I218" i="56"/>
  <c r="H60" i="56"/>
  <c r="I272" i="56"/>
  <c r="I315" i="56"/>
  <c r="H228" i="56"/>
  <c r="I228" i="56" s="1"/>
  <c r="I603" i="56"/>
  <c r="G661" i="56"/>
  <c r="I152" i="56"/>
  <c r="I255" i="56"/>
  <c r="I216" i="56"/>
  <c r="I122" i="56"/>
  <c r="I200" i="56"/>
  <c r="I639" i="56"/>
  <c r="I595" i="56"/>
  <c r="I138" i="56"/>
  <c r="I236" i="56"/>
  <c r="I583" i="56"/>
  <c r="I318" i="56"/>
  <c r="I599" i="56"/>
  <c r="I311" i="56"/>
  <c r="I344" i="56"/>
  <c r="I128" i="56"/>
  <c r="I42" i="56"/>
  <c r="I422" i="56"/>
  <c r="I558" i="56"/>
  <c r="I235" i="56"/>
  <c r="I466" i="56"/>
  <c r="I442" i="56"/>
  <c r="I426" i="56"/>
  <c r="I524" i="56"/>
  <c r="I370" i="56"/>
  <c r="I484" i="56"/>
  <c r="I22" i="56"/>
  <c r="I468" i="56"/>
  <c r="I526" i="56"/>
  <c r="I316" i="56"/>
  <c r="I434" i="56"/>
  <c r="I540" i="56"/>
  <c r="I350" i="56"/>
  <c r="I178" i="56"/>
  <c r="I462" i="56"/>
  <c r="I404" i="56"/>
  <c r="I566" i="56"/>
  <c r="I259" i="56"/>
  <c r="I560" i="56"/>
  <c r="I530" i="56"/>
  <c r="I386" i="56"/>
  <c r="I430" i="56"/>
  <c r="I480" i="56"/>
  <c r="I494" i="56"/>
  <c r="I658" i="13"/>
  <c r="H661" i="56" l="1"/>
  <c r="I60" i="56"/>
  <c r="I661" i="56" s="1"/>
  <c r="H658" i="13"/>
  <c r="J658" i="13" l="1"/>
  <c r="B6" i="11" s="1"/>
  <c r="B7" i="11" s="1"/>
  <c r="B9" i="11" l="1"/>
  <c r="O657" i="54" l="1"/>
  <c r="O655" i="54"/>
  <c r="O653" i="54"/>
  <c r="O651" i="54"/>
  <c r="O649" i="54"/>
  <c r="O647" i="54"/>
  <c r="O645" i="54"/>
  <c r="O643" i="54"/>
  <c r="O641" i="54"/>
  <c r="O639" i="54"/>
  <c r="O637" i="54"/>
  <c r="O633" i="54"/>
  <c r="O631" i="54"/>
  <c r="O629" i="54"/>
  <c r="O656" i="54"/>
  <c r="O654" i="54"/>
  <c r="O652" i="54"/>
  <c r="O650" i="54"/>
  <c r="O648" i="54"/>
  <c r="O646" i="54"/>
  <c r="O644" i="54"/>
  <c r="O642" i="54"/>
  <c r="O640" i="54"/>
  <c r="O638" i="54"/>
  <c r="O636" i="54"/>
  <c r="O634" i="54"/>
  <c r="O632" i="54"/>
  <c r="O630" i="54"/>
  <c r="O628" i="54"/>
  <c r="O626" i="54"/>
  <c r="O624" i="54"/>
  <c r="O620" i="54"/>
  <c r="O618" i="54"/>
  <c r="O616" i="54"/>
  <c r="O614" i="54"/>
  <c r="O612" i="54"/>
  <c r="O610" i="54"/>
  <c r="O608" i="54"/>
  <c r="O606" i="54"/>
  <c r="O604" i="54"/>
  <c r="O602" i="54"/>
  <c r="O600" i="54"/>
  <c r="O598" i="54"/>
  <c r="O596" i="54"/>
  <c r="O594" i="54"/>
  <c r="O592" i="54"/>
  <c r="O590" i="54"/>
  <c r="O588" i="54"/>
  <c r="O586" i="54"/>
  <c r="O584" i="54"/>
  <c r="O582" i="54"/>
  <c r="O580" i="54"/>
  <c r="O578" i="54"/>
  <c r="O576" i="54"/>
  <c r="O574" i="54"/>
  <c r="O572" i="54"/>
  <c r="O570" i="54"/>
  <c r="O568" i="54"/>
  <c r="O566" i="54"/>
  <c r="O564" i="54"/>
  <c r="O562" i="54"/>
  <c r="O560" i="54"/>
  <c r="O556" i="54"/>
  <c r="O554" i="54"/>
  <c r="O552" i="54"/>
  <c r="O550" i="54"/>
  <c r="O548" i="54"/>
  <c r="O546" i="54"/>
  <c r="O544" i="54"/>
  <c r="O542" i="54"/>
  <c r="O540" i="54"/>
  <c r="O538" i="54"/>
  <c r="O536" i="54"/>
  <c r="O534" i="54"/>
  <c r="O532" i="54"/>
  <c r="O530" i="54"/>
  <c r="O528" i="54"/>
  <c r="O526" i="54"/>
  <c r="O524" i="54"/>
  <c r="O627" i="54"/>
  <c r="O625" i="54"/>
  <c r="O623" i="54"/>
  <c r="O621" i="54"/>
  <c r="O619" i="54"/>
  <c r="O617" i="54"/>
  <c r="O615" i="54"/>
  <c r="O613" i="54"/>
  <c r="O611" i="54"/>
  <c r="O609" i="54"/>
  <c r="O607" i="54"/>
  <c r="O605" i="54"/>
  <c r="O603" i="54"/>
  <c r="O601" i="54"/>
  <c r="O599" i="54"/>
  <c r="O597" i="54"/>
  <c r="O595" i="54"/>
  <c r="O593" i="54"/>
  <c r="O591" i="54"/>
  <c r="O589" i="54"/>
  <c r="O587" i="54"/>
  <c r="O585" i="54"/>
  <c r="O583" i="54"/>
  <c r="O581" i="54"/>
  <c r="O579" i="54"/>
  <c r="O577" i="54"/>
  <c r="O575" i="54"/>
  <c r="O573" i="54"/>
  <c r="O571" i="54"/>
  <c r="O569" i="54"/>
  <c r="O567" i="54"/>
  <c r="O565" i="54"/>
  <c r="O563" i="54"/>
  <c r="O561" i="54"/>
  <c r="O559" i="54"/>
  <c r="O557" i="54"/>
  <c r="O555" i="54"/>
  <c r="O553" i="54"/>
  <c r="O551" i="54"/>
  <c r="O549" i="54"/>
  <c r="O547" i="54"/>
  <c r="O545" i="54"/>
  <c r="O541" i="54"/>
  <c r="O539" i="54"/>
  <c r="O537" i="54"/>
  <c r="O535" i="54"/>
  <c r="O533" i="54"/>
  <c r="O531" i="54"/>
  <c r="O529" i="54"/>
  <c r="O527" i="54"/>
  <c r="O525" i="54"/>
  <c r="O523" i="54"/>
  <c r="O522" i="54"/>
  <c r="O521" i="54"/>
  <c r="O520" i="54"/>
  <c r="O519" i="54"/>
  <c r="O518" i="54"/>
  <c r="O517" i="54"/>
  <c r="O516" i="54"/>
  <c r="O515" i="54"/>
  <c r="O514" i="54"/>
  <c r="O513" i="54"/>
  <c r="O512" i="54"/>
  <c r="O511" i="54"/>
  <c r="O510" i="54"/>
  <c r="O509" i="54"/>
  <c r="O508" i="54"/>
  <c r="O507" i="54"/>
  <c r="O505" i="54"/>
  <c r="O503" i="54"/>
  <c r="O501" i="54"/>
  <c r="O499" i="54"/>
  <c r="O497" i="54"/>
  <c r="O495" i="54"/>
  <c r="O493" i="54"/>
  <c r="O491" i="54"/>
  <c r="O489" i="54"/>
  <c r="O487" i="54"/>
  <c r="O485" i="54"/>
  <c r="O483" i="54"/>
  <c r="O481" i="54"/>
  <c r="O479" i="54"/>
  <c r="O477" i="54"/>
  <c r="O475" i="54"/>
  <c r="O473" i="54"/>
  <c r="O471" i="54"/>
  <c r="O469" i="54"/>
  <c r="O467" i="54"/>
  <c r="O465" i="54"/>
  <c r="O463" i="54"/>
  <c r="O461" i="54"/>
  <c r="O459" i="54"/>
  <c r="O455" i="54"/>
  <c r="O453" i="54"/>
  <c r="O451" i="54"/>
  <c r="O449" i="54"/>
  <c r="O447" i="54"/>
  <c r="O445" i="54"/>
  <c r="O443" i="54"/>
  <c r="O441" i="54"/>
  <c r="O439" i="54"/>
  <c r="O437" i="54"/>
  <c r="O435" i="54"/>
  <c r="O433" i="54"/>
  <c r="O431" i="54"/>
  <c r="O429" i="54"/>
  <c r="O428" i="54"/>
  <c r="O427" i="54"/>
  <c r="O426" i="54"/>
  <c r="O506" i="54"/>
  <c r="O504" i="54"/>
  <c r="O502" i="54"/>
  <c r="O500" i="54"/>
  <c r="O498" i="54"/>
  <c r="O496" i="54"/>
  <c r="O494" i="54"/>
  <c r="O492" i="54"/>
  <c r="O490" i="54"/>
  <c r="O488" i="54"/>
  <c r="O486" i="54"/>
  <c r="O484" i="54"/>
  <c r="O482" i="54"/>
  <c r="O480" i="54"/>
  <c r="O478" i="54"/>
  <c r="O476" i="54"/>
  <c r="O474" i="54"/>
  <c r="O472" i="54"/>
  <c r="O470" i="54"/>
  <c r="O468" i="54"/>
  <c r="O466" i="54"/>
  <c r="O464" i="54"/>
  <c r="O462" i="54"/>
  <c r="O460" i="54"/>
  <c r="O458" i="54"/>
  <c r="O456" i="54"/>
  <c r="O454" i="54"/>
  <c r="O452" i="54"/>
  <c r="O450" i="54"/>
  <c r="O448" i="54"/>
  <c r="O446" i="54"/>
  <c r="O444" i="54"/>
  <c r="O442" i="54"/>
  <c r="O440" i="54"/>
  <c r="O438" i="54"/>
  <c r="O436" i="54"/>
  <c r="O434" i="54"/>
  <c r="O432" i="54"/>
  <c r="O430" i="54"/>
  <c r="O425" i="54"/>
  <c r="O423" i="54"/>
  <c r="O421" i="54"/>
  <c r="O419" i="54"/>
  <c r="O417" i="54"/>
  <c r="O413" i="54"/>
  <c r="O411" i="54"/>
  <c r="O409" i="54"/>
  <c r="O407" i="54"/>
  <c r="O405" i="54"/>
  <c r="O403" i="54"/>
  <c r="O401" i="54"/>
  <c r="O399" i="54"/>
  <c r="O397" i="54"/>
  <c r="O395" i="54"/>
  <c r="O393" i="54"/>
  <c r="O391" i="54"/>
  <c r="O389" i="54"/>
  <c r="O387" i="54"/>
  <c r="O385" i="54"/>
  <c r="O383" i="54"/>
  <c r="O381" i="54"/>
  <c r="O379" i="54"/>
  <c r="O377" i="54"/>
  <c r="O375" i="54"/>
  <c r="O373" i="54"/>
  <c r="O371" i="54"/>
  <c r="O369" i="54"/>
  <c r="O367" i="54"/>
  <c r="O365" i="54"/>
  <c r="O363" i="54"/>
  <c r="O361" i="54"/>
  <c r="O359" i="54"/>
  <c r="O357" i="54"/>
  <c r="O355" i="54"/>
  <c r="O353" i="54"/>
  <c r="O351" i="54"/>
  <c r="O349" i="54"/>
  <c r="O347" i="54"/>
  <c r="O345" i="54"/>
  <c r="O343" i="54"/>
  <c r="O341" i="54"/>
  <c r="O339" i="54"/>
  <c r="O337" i="54"/>
  <c r="O335" i="54"/>
  <c r="O333" i="54"/>
  <c r="O331" i="54"/>
  <c r="O329" i="54"/>
  <c r="O327" i="54"/>
  <c r="O325" i="54"/>
  <c r="O323" i="54"/>
  <c r="O321" i="54"/>
  <c r="O319" i="54"/>
  <c r="O317" i="54"/>
  <c r="O315" i="54"/>
  <c r="O313" i="54"/>
  <c r="O311" i="54"/>
  <c r="O309" i="54"/>
  <c r="O307" i="54"/>
  <c r="O305" i="54"/>
  <c r="O303" i="54"/>
  <c r="O301" i="54"/>
  <c r="O299" i="54"/>
  <c r="O297" i="54"/>
  <c r="O295" i="54"/>
  <c r="O293" i="54"/>
  <c r="O291" i="54"/>
  <c r="O289" i="54"/>
  <c r="O287" i="54"/>
  <c r="O285" i="54"/>
  <c r="O283" i="54"/>
  <c r="O281" i="54"/>
  <c r="O279" i="54"/>
  <c r="O275" i="54"/>
  <c r="O273" i="54"/>
  <c r="O271" i="54"/>
  <c r="O269" i="54"/>
  <c r="O267" i="54"/>
  <c r="O265" i="54"/>
  <c r="O263" i="54"/>
  <c r="O261" i="54"/>
  <c r="O259" i="54"/>
  <c r="O257" i="54"/>
  <c r="O255" i="54"/>
  <c r="O253" i="54"/>
  <c r="O251" i="54"/>
  <c r="O249" i="54"/>
  <c r="O247" i="54"/>
  <c r="O245" i="54"/>
  <c r="O243" i="54"/>
  <c r="O241" i="54"/>
  <c r="O239" i="54"/>
  <c r="O237" i="54"/>
  <c r="O235" i="54"/>
  <c r="O231" i="54"/>
  <c r="O229" i="54"/>
  <c r="O227" i="54"/>
  <c r="O225" i="54"/>
  <c r="O223" i="54"/>
  <c r="O221" i="54"/>
  <c r="O219" i="54"/>
  <c r="O218" i="54"/>
  <c r="O217" i="54"/>
  <c r="O216" i="54"/>
  <c r="O215" i="54"/>
  <c r="O214" i="54"/>
  <c r="O213" i="54"/>
  <c r="O211" i="54"/>
  <c r="O210" i="54"/>
  <c r="O209" i="54"/>
  <c r="O208" i="54"/>
  <c r="O207" i="54"/>
  <c r="O206" i="54"/>
  <c r="O205" i="54"/>
  <c r="O204" i="54"/>
  <c r="O203" i="54"/>
  <c r="O202" i="54"/>
  <c r="O201" i="54"/>
  <c r="O200" i="54"/>
  <c r="O196" i="54"/>
  <c r="O194" i="54"/>
  <c r="O191" i="54"/>
  <c r="O188" i="54"/>
  <c r="O186" i="54"/>
  <c r="O183" i="54"/>
  <c r="O180" i="54"/>
  <c r="O177" i="54"/>
  <c r="O174" i="54"/>
  <c r="O171" i="54"/>
  <c r="O169" i="54"/>
  <c r="O166" i="54"/>
  <c r="O163" i="54"/>
  <c r="O160" i="54"/>
  <c r="O158" i="54"/>
  <c r="O157" i="54"/>
  <c r="O155" i="54"/>
  <c r="O152" i="54"/>
  <c r="O149" i="54"/>
  <c r="O146" i="54"/>
  <c r="O141" i="54"/>
  <c r="O140" i="54"/>
  <c r="O138" i="54"/>
  <c r="O135" i="54"/>
  <c r="O132" i="54"/>
  <c r="O130" i="54"/>
  <c r="O128" i="54"/>
  <c r="O126" i="54"/>
  <c r="O125" i="54"/>
  <c r="O123" i="54"/>
  <c r="O121" i="54"/>
  <c r="O117" i="54"/>
  <c r="O115" i="54"/>
  <c r="O113" i="54"/>
  <c r="O111" i="54"/>
  <c r="O110" i="54"/>
  <c r="O108" i="54"/>
  <c r="O106" i="54"/>
  <c r="O104" i="54"/>
  <c r="O102" i="54"/>
  <c r="O97" i="54"/>
  <c r="O92" i="54"/>
  <c r="O89" i="54"/>
  <c r="O86" i="54"/>
  <c r="O81" i="54"/>
  <c r="O80" i="54"/>
  <c r="O78" i="54"/>
  <c r="O76" i="54"/>
  <c r="O75" i="54"/>
  <c r="O73" i="54"/>
  <c r="O72" i="54"/>
  <c r="O69" i="54"/>
  <c r="O66" i="54"/>
  <c r="O64" i="54"/>
  <c r="O63" i="54"/>
  <c r="O61" i="54"/>
  <c r="O57" i="54"/>
  <c r="O56" i="54"/>
  <c r="O51" i="54"/>
  <c r="O49" i="54"/>
  <c r="O46" i="54"/>
  <c r="O44" i="54"/>
  <c r="O42" i="54"/>
  <c r="O40" i="54"/>
  <c r="O39" i="54"/>
  <c r="O38" i="54"/>
  <c r="O37" i="54"/>
  <c r="O36" i="54"/>
  <c r="O34" i="54"/>
  <c r="O31" i="54"/>
  <c r="O28" i="54"/>
  <c r="O27" i="54"/>
  <c r="O24" i="54"/>
  <c r="O22" i="54"/>
  <c r="O20" i="54"/>
  <c r="O18" i="54"/>
  <c r="O16" i="54"/>
  <c r="O15" i="54"/>
  <c r="O13" i="54"/>
  <c r="O11" i="54"/>
  <c r="O9" i="54"/>
  <c r="O6" i="54"/>
  <c r="O424" i="54"/>
  <c r="O422" i="54"/>
  <c r="O420" i="54"/>
  <c r="O418" i="54"/>
  <c r="O416" i="54"/>
  <c r="O414" i="54"/>
  <c r="O412" i="54"/>
  <c r="O410" i="54"/>
  <c r="O408" i="54"/>
  <c r="O406" i="54"/>
  <c r="O404" i="54"/>
  <c r="O402" i="54"/>
  <c r="O400" i="54"/>
  <c r="O398" i="54"/>
  <c r="O396" i="54"/>
  <c r="O394" i="54"/>
  <c r="O392" i="54"/>
  <c r="O390" i="54"/>
  <c r="O388" i="54"/>
  <c r="O386" i="54"/>
  <c r="O384" i="54"/>
  <c r="O382" i="54"/>
  <c r="O380" i="54"/>
  <c r="O378" i="54"/>
  <c r="O376" i="54"/>
  <c r="O374" i="54"/>
  <c r="O372" i="54"/>
  <c r="O370" i="54"/>
  <c r="O368" i="54"/>
  <c r="O366" i="54"/>
  <c r="O364" i="54"/>
  <c r="O362" i="54"/>
  <c r="O360" i="54"/>
  <c r="O358" i="54"/>
  <c r="O356" i="54"/>
  <c r="O354" i="54"/>
  <c r="O352" i="54"/>
  <c r="O350" i="54"/>
  <c r="O348" i="54"/>
  <c r="O346" i="54"/>
  <c r="O344" i="54"/>
  <c r="O342" i="54"/>
  <c r="O338" i="54"/>
  <c r="O336" i="54"/>
  <c r="O334" i="54"/>
  <c r="O332" i="54"/>
  <c r="O330" i="54"/>
  <c r="O326" i="54"/>
  <c r="O324" i="54"/>
  <c r="O322" i="54"/>
  <c r="O320" i="54"/>
  <c r="O318" i="54"/>
  <c r="O316" i="54"/>
  <c r="O314" i="54"/>
  <c r="O312" i="54"/>
  <c r="O310" i="54"/>
  <c r="O308" i="54"/>
  <c r="O306" i="54"/>
  <c r="O304" i="54"/>
  <c r="O302" i="54"/>
  <c r="O300" i="54"/>
  <c r="O298" i="54"/>
  <c r="O296" i="54"/>
  <c r="O294" i="54"/>
  <c r="O292" i="54"/>
  <c r="O290" i="54"/>
  <c r="O288" i="54"/>
  <c r="O286" i="54"/>
  <c r="O284" i="54"/>
  <c r="O282" i="54"/>
  <c r="O280" i="54"/>
  <c r="O278" i="54"/>
  <c r="O276" i="54"/>
  <c r="O274" i="54"/>
  <c r="O272" i="54"/>
  <c r="O270" i="54"/>
  <c r="O268" i="54"/>
  <c r="O266" i="54"/>
  <c r="O264" i="54"/>
  <c r="O262" i="54"/>
  <c r="O260" i="54"/>
  <c r="O258" i="54"/>
  <c r="O256" i="54"/>
  <c r="O254" i="54"/>
  <c r="O252" i="54"/>
  <c r="O250" i="54"/>
  <c r="O248" i="54"/>
  <c r="O246" i="54"/>
  <c r="O244" i="54"/>
  <c r="O240" i="54"/>
  <c r="O236" i="54"/>
  <c r="O234" i="54"/>
  <c r="O232" i="54"/>
  <c r="O230" i="54"/>
  <c r="O228" i="54"/>
  <c r="O226" i="54"/>
  <c r="O224" i="54"/>
  <c r="O222" i="54"/>
  <c r="O220" i="54"/>
  <c r="O199" i="54"/>
  <c r="O198" i="54"/>
  <c r="O197" i="54"/>
  <c r="O193" i="54"/>
  <c r="O192" i="54"/>
  <c r="O190" i="54"/>
  <c r="O189" i="54"/>
  <c r="O187" i="54"/>
  <c r="O184" i="54"/>
  <c r="O182" i="54"/>
  <c r="O181" i="54"/>
  <c r="O179" i="54"/>
  <c r="O178" i="54"/>
  <c r="O176" i="54"/>
  <c r="O175" i="54"/>
  <c r="O172" i="54"/>
  <c r="O170" i="54"/>
  <c r="O168" i="54"/>
  <c r="O167" i="54"/>
  <c r="O165" i="54"/>
  <c r="O164" i="54"/>
  <c r="O162" i="54"/>
  <c r="O161" i="54"/>
  <c r="O159" i="54"/>
  <c r="O156" i="54"/>
  <c r="O154" i="54"/>
  <c r="O153" i="54"/>
  <c r="O151" i="54"/>
  <c r="O150" i="54"/>
  <c r="O148" i="54"/>
  <c r="O147" i="54"/>
  <c r="O145" i="54"/>
  <c r="O144" i="54"/>
  <c r="O143" i="54"/>
  <c r="O142" i="54"/>
  <c r="O139" i="54"/>
  <c r="O137" i="54"/>
  <c r="O136" i="54"/>
  <c r="O134" i="54"/>
  <c r="O133" i="54"/>
  <c r="O131" i="54"/>
  <c r="O129" i="54"/>
  <c r="O127" i="54"/>
  <c r="O124" i="54"/>
  <c r="O120" i="54"/>
  <c r="O119" i="54"/>
  <c r="O118" i="54"/>
  <c r="O116" i="54"/>
  <c r="O114" i="54"/>
  <c r="O112" i="54"/>
  <c r="O109" i="54"/>
  <c r="O107" i="54"/>
  <c r="O105" i="54"/>
  <c r="O103" i="54"/>
  <c r="O101" i="54"/>
  <c r="O100" i="54"/>
  <c r="O99" i="54"/>
  <c r="O98" i="54"/>
  <c r="O96" i="54"/>
  <c r="O95" i="54"/>
  <c r="O94" i="54"/>
  <c r="O93" i="54"/>
  <c r="O91" i="54"/>
  <c r="O90" i="54"/>
  <c r="O88" i="54"/>
  <c r="O87" i="54"/>
  <c r="O85" i="54"/>
  <c r="O84" i="54"/>
  <c r="O83" i="54"/>
  <c r="O82" i="54"/>
  <c r="O79" i="54"/>
  <c r="O77" i="54"/>
  <c r="O74" i="54"/>
  <c r="O71" i="54"/>
  <c r="O70" i="54"/>
  <c r="O68" i="54"/>
  <c r="O67" i="54"/>
  <c r="O65" i="54"/>
  <c r="O62" i="54"/>
  <c r="O59" i="54"/>
  <c r="O58" i="54"/>
  <c r="O55" i="54"/>
  <c r="O54" i="54"/>
  <c r="O52" i="54"/>
  <c r="O50" i="54"/>
  <c r="O48" i="54"/>
  <c r="O47" i="54"/>
  <c r="O45" i="54"/>
  <c r="O43" i="54"/>
  <c r="O41" i="54"/>
  <c r="O35" i="54"/>
  <c r="O32" i="54"/>
  <c r="O29" i="54"/>
  <c r="O26" i="54"/>
  <c r="O25" i="54"/>
  <c r="O23" i="54"/>
  <c r="O21" i="54"/>
  <c r="O19" i="54"/>
  <c r="O17" i="54"/>
  <c r="O14" i="54"/>
  <c r="O12" i="54"/>
  <c r="O10" i="54"/>
  <c r="O8" i="54"/>
  <c r="O7" i="54"/>
  <c r="O5" i="54"/>
  <c r="B10" i="11"/>
  <c r="B12" i="11" s="1"/>
  <c r="O659" i="54" l="1"/>
  <c r="B13" i="11" s="1"/>
</calcChain>
</file>

<file path=xl/sharedStrings.xml><?xml version="1.0" encoding="utf-8"?>
<sst xmlns="http://schemas.openxmlformats.org/spreadsheetml/2006/main" count="11332" uniqueCount="837">
  <si>
    <t>State</t>
  </si>
  <si>
    <t>SAC</t>
  </si>
  <si>
    <t>Study Area Name</t>
  </si>
  <si>
    <t>ME</t>
  </si>
  <si>
    <t>OXFORD WEST TEL CO</t>
  </si>
  <si>
    <t>LINCOLNVILLE TEL CO</t>
  </si>
  <si>
    <t>OXFORD COUNTY TEL</t>
  </si>
  <si>
    <t>UNION RIVER TEL CO</t>
  </si>
  <si>
    <t>UNITY TEL CO., INC.</t>
  </si>
  <si>
    <t>NH</t>
  </si>
  <si>
    <t>BRETTON WOODS TEL CO</t>
  </si>
  <si>
    <t>GRANITE STATE TEL</t>
  </si>
  <si>
    <t>DIXVILLE TEL CO</t>
  </si>
  <si>
    <t>DUNBARTON TEL CO</t>
  </si>
  <si>
    <t>VT</t>
  </si>
  <si>
    <t>FRANKLIN TEL CO - VT</t>
  </si>
  <si>
    <t>SHOREHAM TELEPHONE COMPANY, LLC</t>
  </si>
  <si>
    <t>TOPSHAM TEL CO</t>
  </si>
  <si>
    <t>WAITSFIELD/FAYSTON</t>
  </si>
  <si>
    <t>VERMONT TEL. CO-VT</t>
  </si>
  <si>
    <t>NY</t>
  </si>
  <si>
    <t>CASSADAGA TEL CORP</t>
  </si>
  <si>
    <t>CHAMPLAIN TEL CO</t>
  </si>
  <si>
    <t>CROWN POINT TEL CORP</t>
  </si>
  <si>
    <t>DUNKIRK &amp; FREDONIA</t>
  </si>
  <si>
    <t>GERMANTOWN TEL CO</t>
  </si>
  <si>
    <t>HANCOCK TEL CO</t>
  </si>
  <si>
    <t>ONEIDA COUNTY RURAL</t>
  </si>
  <si>
    <t>ONTARIO TEL CO, INC.</t>
  </si>
  <si>
    <t>STATE TEL CO</t>
  </si>
  <si>
    <t>TRUMANSBURG TEL CO.</t>
  </si>
  <si>
    <t>NJ</t>
  </si>
  <si>
    <t>WARWICK VALLEY-NJ</t>
  </si>
  <si>
    <t>PA</t>
  </si>
  <si>
    <t>CITIZENS - KECKSBURG</t>
  </si>
  <si>
    <t>HICKORY TEL CO</t>
  </si>
  <si>
    <t>IRONTON TEL CO</t>
  </si>
  <si>
    <t>LACKAWAXEN TELECOM</t>
  </si>
  <si>
    <t>LAUREL HIGHLAND TEL</t>
  </si>
  <si>
    <t>ARMSTRONG TEL CO-PA</t>
  </si>
  <si>
    <t>ARMSTRONG TEL NORTH</t>
  </si>
  <si>
    <t>PALMERTON TEL CO</t>
  </si>
  <si>
    <t>PENNSYLVANIA TEL CO</t>
  </si>
  <si>
    <t>SOUTH CANAAN TEL CO</t>
  </si>
  <si>
    <t>VENUS TEL CORP</t>
  </si>
  <si>
    <t>YUKON - WALTZ TEL CO</t>
  </si>
  <si>
    <t>MD</t>
  </si>
  <si>
    <t>ARMSTRONG TEL OF MD</t>
  </si>
  <si>
    <t>VA</t>
  </si>
  <si>
    <t>BUGGS ISLAND COOP</t>
  </si>
  <si>
    <t>BURKE'S GARDEN TEL</t>
  </si>
  <si>
    <t>NEW HOPE TEL COOP</t>
  </si>
  <si>
    <t>PEMBROKE TEL COOP</t>
  </si>
  <si>
    <t>SCOTT COUNTY COOP</t>
  </si>
  <si>
    <t>SHENANDOAH TEL CO</t>
  </si>
  <si>
    <t>SHENANDOAH TELEPHONE COMPANY - NR</t>
  </si>
  <si>
    <t>WV</t>
  </si>
  <si>
    <t>SPRUCE KNOB SENECA</t>
  </si>
  <si>
    <t>HARDY TELECOM</t>
  </si>
  <si>
    <t>FL</t>
  </si>
  <si>
    <t>ITS TELECOMM. SYS.</t>
  </si>
  <si>
    <t>NORTHEAST FLORIDA</t>
  </si>
  <si>
    <t>GA</t>
  </si>
  <si>
    <t>VALLEY TEL CO, LLC</t>
  </si>
  <si>
    <t>BRANTLEY TEL CO</t>
  </si>
  <si>
    <t>BULLOCH COUNTY RURAL</t>
  </si>
  <si>
    <t>DARIEN TEL CO</t>
  </si>
  <si>
    <t>ELLIJAY TEL CO</t>
  </si>
  <si>
    <t>GLENWOOD TEL CO</t>
  </si>
  <si>
    <t>HART TEL CO</t>
  </si>
  <si>
    <t>KNOLOGY OF THE VALLEY FORMERLY INTERSTATE</t>
  </si>
  <si>
    <t>PEMBROKE TEL CO</t>
  </si>
  <si>
    <t>PLANTERS RURAL COOP</t>
  </si>
  <si>
    <t>PROGRESSIVE RURAL</t>
  </si>
  <si>
    <t>PUBLIC SERVICE TEL</t>
  </si>
  <si>
    <t>RINGGOLD TEL CO</t>
  </si>
  <si>
    <t>TRENTON TEL CO</t>
  </si>
  <si>
    <t>WAVERLY HALL, LLC</t>
  </si>
  <si>
    <t>WILKES TEL &amp; ELC CO</t>
  </si>
  <si>
    <t>NC</t>
  </si>
  <si>
    <t>ATLANTIC MEMBERSHIP</t>
  </si>
  <si>
    <t>BARNARDSVILLE TEL CO</t>
  </si>
  <si>
    <t>CITIZENS TEL CO</t>
  </si>
  <si>
    <t>ELLERBE TEL CO</t>
  </si>
  <si>
    <t>N.ST. DBA N. ST.COMM</t>
  </si>
  <si>
    <t>RANDOLPH MEMBERSHIP</t>
  </si>
  <si>
    <t>PIEDMONT MEMBERSHIP</t>
  </si>
  <si>
    <t>SALUDA MOUNTAIN TEL</t>
  </si>
  <si>
    <t>SERVICE TEL CO</t>
  </si>
  <si>
    <t>SKYLINE MEMBERSHIP</t>
  </si>
  <si>
    <t>STAR MEMBERSHIP CORP</t>
  </si>
  <si>
    <t>SURRY MEMBERSHIP</t>
  </si>
  <si>
    <t>TRI COUNTY TEL MEMBR</t>
  </si>
  <si>
    <t>WILKES MEMBERSHIP</t>
  </si>
  <si>
    <t>YADKIN VALLEY TEL</t>
  </si>
  <si>
    <t>SC</t>
  </si>
  <si>
    <t>BLUFFTON TEL. CO.</t>
  </si>
  <si>
    <t>CHESNEE TEL CO</t>
  </si>
  <si>
    <t>CHESTER TEL CO - SC</t>
  </si>
  <si>
    <t>FARMERS TEL COOP</t>
  </si>
  <si>
    <t>FORT MILL TEL CO</t>
  </si>
  <si>
    <t>HARGRAY TEL CO</t>
  </si>
  <si>
    <t>HOME TEL CO</t>
  </si>
  <si>
    <t>HORRY TEL COOP</t>
  </si>
  <si>
    <t>LANCASTER TEL CO</t>
  </si>
  <si>
    <t>LOCKHART TEL CO INC</t>
  </si>
  <si>
    <t>PALMETTO RURAL COOP</t>
  </si>
  <si>
    <t>PIEDMONT RURAL COOP</t>
  </si>
  <si>
    <t>PBT TELECOM, INC.</t>
  </si>
  <si>
    <t>RIDGEWAY TEL CO</t>
  </si>
  <si>
    <t>ROCK HILL TEL CO</t>
  </si>
  <si>
    <t>SANDHILL TEL COOP</t>
  </si>
  <si>
    <t>AL</t>
  </si>
  <si>
    <t>CASTLEBERRY TEL CO</t>
  </si>
  <si>
    <t>FARMERS TELECOM COOP</t>
  </si>
  <si>
    <t>KNOLOGY TOTAL COMMUNICATIONS</t>
  </si>
  <si>
    <t>HAYNEVILLE TEL CO</t>
  </si>
  <si>
    <t>MON-CRE TEL COOP</t>
  </si>
  <si>
    <t>MOUNDVILLE TEL CO</t>
  </si>
  <si>
    <t>PINE BELT TEL CO</t>
  </si>
  <si>
    <t>RAGLAND TEL CO</t>
  </si>
  <si>
    <t>UNION SPRINGS TEL CO</t>
  </si>
  <si>
    <t>KY</t>
  </si>
  <si>
    <t>BALLARD RURAL COOP</t>
  </si>
  <si>
    <t>BRANDENBURG TEL CO</t>
  </si>
  <si>
    <t>DUO COUNTY TEL COOP</t>
  </si>
  <si>
    <t>FOOTHILLS RURAL COOP</t>
  </si>
  <si>
    <t>GEARHEART-COALFIELDS</t>
  </si>
  <si>
    <t>LOGAN TEL. COOP. INC</t>
  </si>
  <si>
    <t>MOUNTAIN RURAL COOP</t>
  </si>
  <si>
    <t>PEOPLES RURAL COOP</t>
  </si>
  <si>
    <t>SOUTH CENTRAL RURAL</t>
  </si>
  <si>
    <t>THACKER/GRIGSBY TEL</t>
  </si>
  <si>
    <t>WEST KENTUCKY RURAL</t>
  </si>
  <si>
    <t>LA</t>
  </si>
  <si>
    <t>CAMERON TEL CO - LA</t>
  </si>
  <si>
    <t>DELCAMBRE TEL CO</t>
  </si>
  <si>
    <t>EAST ASCENSION TEL</t>
  </si>
  <si>
    <t>ELIZABETH TEL CO</t>
  </si>
  <si>
    <t>KAPLAN TEL CO</t>
  </si>
  <si>
    <t>LAFOURCHE TEL CO</t>
  </si>
  <si>
    <t>NORTHEAST LOUISIANA</t>
  </si>
  <si>
    <t>RESERVE TEL CO</t>
  </si>
  <si>
    <t>STAR TEL CO</t>
  </si>
  <si>
    <t>MS</t>
  </si>
  <si>
    <t>DECATUR TEL CO -MS</t>
  </si>
  <si>
    <t>LAKESIDE TEL. CO.</t>
  </si>
  <si>
    <t>NOXAPATER TEL CO</t>
  </si>
  <si>
    <t>SLEDGE TEL CO</t>
  </si>
  <si>
    <t>SMITHVILLE TEL CO</t>
  </si>
  <si>
    <t>TN</t>
  </si>
  <si>
    <t>ARDMORE TEL CO</t>
  </si>
  <si>
    <t>BEN LOMAND RURAL</t>
  </si>
  <si>
    <t>BLEDSOE TEL COOP</t>
  </si>
  <si>
    <t>HIGHLAND TEL COOP-TN</t>
  </si>
  <si>
    <t>LORETTO TEL CO</t>
  </si>
  <si>
    <t>MILLINGTON TEL CO</t>
  </si>
  <si>
    <t>NORTH CENTRAL COOP</t>
  </si>
  <si>
    <t>TWIN LAKES TEL COOP</t>
  </si>
  <si>
    <t>UTC OF TN</t>
  </si>
  <si>
    <t>WEST KENTUCKY RURAL TELEPHONE</t>
  </si>
  <si>
    <t>OH</t>
  </si>
  <si>
    <t>ARCADIA TEL CO</t>
  </si>
  <si>
    <t>THE ARTHUR MUTUAL</t>
  </si>
  <si>
    <t>AYERSVILLE TEL CO</t>
  </si>
  <si>
    <t>BASCOM MUTUAL TEL CO</t>
  </si>
  <si>
    <t>BENTON RIDGE TEL CO</t>
  </si>
  <si>
    <t>BUCKLAND TEL. CO.</t>
  </si>
  <si>
    <t>THE CHAMPAIGN TEL CO</t>
  </si>
  <si>
    <t>MCCLURE TEL CO</t>
  </si>
  <si>
    <t>CONNEAUT TEL CO</t>
  </si>
  <si>
    <t>DOYLESTOWN TEL CO</t>
  </si>
  <si>
    <t>FARMERS MUTUAL TEL</t>
  </si>
  <si>
    <t>FORT JENNINGS TEL CO</t>
  </si>
  <si>
    <t>GLANDORF TEL CO</t>
  </si>
  <si>
    <t>KALIDA TEL CO</t>
  </si>
  <si>
    <t>MINFORD TEL CO</t>
  </si>
  <si>
    <t>THE NEW KNOXVILLE</t>
  </si>
  <si>
    <t>OTTOVILLE MUTUAL</t>
  </si>
  <si>
    <t>SHERWOOD MUTUAL TEL</t>
  </si>
  <si>
    <t>VAUGHNSVILLE TEL CO</t>
  </si>
  <si>
    <t>WABASH MUTUAL TEL CO</t>
  </si>
  <si>
    <t>MI</t>
  </si>
  <si>
    <t>ALLBAND COMMUNICATIONS COOPERATIVE</t>
  </si>
  <si>
    <t>ALLENDALE TEL CO</t>
  </si>
  <si>
    <t>BARAGA TEL CO</t>
  </si>
  <si>
    <t>BARRY COUNTY TEL CO</t>
  </si>
  <si>
    <t>BLANCHARD TEL ASSN</t>
  </si>
  <si>
    <t>BLOOMINGDALE TEL CO</t>
  </si>
  <si>
    <t>CLIMAX TEL CO</t>
  </si>
  <si>
    <t>DEERFIELD FARMERS</t>
  </si>
  <si>
    <t>DRENTHE TEL CO</t>
  </si>
  <si>
    <t>FARMERS DBA CHAPIN</t>
  </si>
  <si>
    <t>KALEVA TEL CO</t>
  </si>
  <si>
    <t>ACE TEL OF MICHIGAN</t>
  </si>
  <si>
    <t>LENNON TEL CO</t>
  </si>
  <si>
    <t>OGDEN TEL CO</t>
  </si>
  <si>
    <t>PIGEON TEL CO</t>
  </si>
  <si>
    <t>SPRINGPORT TEL CO</t>
  </si>
  <si>
    <t>WALDRON TEL CO</t>
  </si>
  <si>
    <t>WINN TEL CO</t>
  </si>
  <si>
    <t>ACE TELEPHONE CO. OF MI, INC. (OLD MISSION)</t>
  </si>
  <si>
    <t>IN</t>
  </si>
  <si>
    <t>CITIZENS TEL CORP</t>
  </si>
  <si>
    <t>CLAY COUNTY RURAL TEL COOP D/B/A ENDEAVOR COMMUNICATIONS</t>
  </si>
  <si>
    <t>CRAIGVILLE TEL CO</t>
  </si>
  <si>
    <t>DAVIESS-MARTIN/RTC</t>
  </si>
  <si>
    <t>GEETINGSVILLE TEL CO</t>
  </si>
  <si>
    <t>HANCOCK TELECOM</t>
  </si>
  <si>
    <t>LIGONIER TEL CO</t>
  </si>
  <si>
    <t>MONON TEL CO</t>
  </si>
  <si>
    <t>MULBERRY COOP TEL CO</t>
  </si>
  <si>
    <t>NEW LISBON TEL CO</t>
  </si>
  <si>
    <t>NEW PARIS TEL INC</t>
  </si>
  <si>
    <t>NORTHWESTERN INDIANA</t>
  </si>
  <si>
    <t>PERRY-SPENCER RURAL</t>
  </si>
  <si>
    <t>PULASKI-WHITE RURAL</t>
  </si>
  <si>
    <t>ROCHESTER TEL CO</t>
  </si>
  <si>
    <t>SE INDIANA RURAL</t>
  </si>
  <si>
    <t>SUNMAN TELECOMM CORP</t>
  </si>
  <si>
    <t>SWAYZEE TEL CO</t>
  </si>
  <si>
    <t>SWEETSER RURAL TEL</t>
  </si>
  <si>
    <t>WASHINGTON CTY RURAL</t>
  </si>
  <si>
    <t>YEOMAN TEL CO, INC</t>
  </si>
  <si>
    <t>WI</t>
  </si>
  <si>
    <t>AMHERST TEL CO</t>
  </si>
  <si>
    <t>BALDWIN TELECOM</t>
  </si>
  <si>
    <t>BELMONT TEL CO</t>
  </si>
  <si>
    <t>BERGEN TEL CO</t>
  </si>
  <si>
    <t>BLOOMER TEL CO</t>
  </si>
  <si>
    <t>CHEQUAMEGON COM COOP</t>
  </si>
  <si>
    <t>CHIBARDUN TEL COOP</t>
  </si>
  <si>
    <t>CITIZENS TEL COOP-WI</t>
  </si>
  <si>
    <t>COCHRANE COOP TEL CO</t>
  </si>
  <si>
    <t>CUBA CITY EXCHANGE</t>
  </si>
  <si>
    <t>HAGER TELECOM INC.</t>
  </si>
  <si>
    <t>LAKEFIELD TEL CO</t>
  </si>
  <si>
    <t>LA VALLE TEL COOP</t>
  </si>
  <si>
    <t>LEMONWEIR VALLEY TEL</t>
  </si>
  <si>
    <t>LUCK TEL CO</t>
  </si>
  <si>
    <t>MARQUETTE-ADAMS COOP</t>
  </si>
  <si>
    <t>MILLTOWN MUTUAL TEL</t>
  </si>
  <si>
    <t>NELSON TEL COOP</t>
  </si>
  <si>
    <t>NIAGARA TEL CO</t>
  </si>
  <si>
    <t>BAYLAND TEL CO</t>
  </si>
  <si>
    <t>INDIANHEAD TEL CO</t>
  </si>
  <si>
    <t>PRICE COUNTY TEL CO</t>
  </si>
  <si>
    <t>NORTHEAST TEL CO</t>
  </si>
  <si>
    <t>RICHLAND-GRANT COOP</t>
  </si>
  <si>
    <t>SHARON TEL CO</t>
  </si>
  <si>
    <t>SIREN TEL CO, INC</t>
  </si>
  <si>
    <t>SPRING VALLEY TEL CO</t>
  </si>
  <si>
    <t>TRI-COUNTY COMM COOP</t>
  </si>
  <si>
    <t>VERNON TEL COOP</t>
  </si>
  <si>
    <t>W. WISCONSIN TELCOM</t>
  </si>
  <si>
    <t>WOOD COUNTY TEL CO</t>
  </si>
  <si>
    <t>IL</t>
  </si>
  <si>
    <t>ALHAMBRA-GRANTFORK</t>
  </si>
  <si>
    <t>CAMBRIDGE TEL CO -IL</t>
  </si>
  <si>
    <t>CLARKSVILLE MUTUAL</t>
  </si>
  <si>
    <t>EGYPTIAN COOP ASSN</t>
  </si>
  <si>
    <t>GRAFTON TEL CO</t>
  </si>
  <si>
    <t>GRANDVIEW MUTUAL TEL</t>
  </si>
  <si>
    <t>GRIDLEY TEL CO</t>
  </si>
  <si>
    <t>SHAWNEE TELEPHONE CO</t>
  </si>
  <si>
    <t>HARRISONVILLE TEL CO</t>
  </si>
  <si>
    <t>HOME TEL CO-ST JACOB</t>
  </si>
  <si>
    <t>KINSMAN MUTUAL TEL</t>
  </si>
  <si>
    <t>LA HARPE TEL CO</t>
  </si>
  <si>
    <t>LEAF RIVER TEL CO</t>
  </si>
  <si>
    <t>LEONORE MUTUAL TEL</t>
  </si>
  <si>
    <t>MCDONOUGH TEL COOP</t>
  </si>
  <si>
    <t>MADISON TEL CO</t>
  </si>
  <si>
    <t>MARSEILLES TEL CO</t>
  </si>
  <si>
    <t>METAMORA TEL CO</t>
  </si>
  <si>
    <t>MONTROSE MUTUAL TEL</t>
  </si>
  <si>
    <t>MOULTRIE INDEPENDENT</t>
  </si>
  <si>
    <t>NEW WINDSOR TEL CO</t>
  </si>
  <si>
    <t>ONEIDA TEL EXCHANGE</t>
  </si>
  <si>
    <t>VIOLA HOME TEL CO</t>
  </si>
  <si>
    <t>WABASH TEL COOP, INC</t>
  </si>
  <si>
    <t>WOODHULL TEL CO</t>
  </si>
  <si>
    <t>IA</t>
  </si>
  <si>
    <t>REASNOR TELEPHONE COMPANY</t>
  </si>
  <si>
    <t>ATKINS TEL CO, INC</t>
  </si>
  <si>
    <t>ALPINE COMM.</t>
  </si>
  <si>
    <t>BALDWIN-NASHVILLE</t>
  </si>
  <si>
    <t>BERNARD TEL CO INC</t>
  </si>
  <si>
    <t>BROOKLYN MUTUAL TEL</t>
  </si>
  <si>
    <t>CASCADE COMM. CO.</t>
  </si>
  <si>
    <t>CITIZENS MUTUAL TEL</t>
  </si>
  <si>
    <t>CLARENCE TEL CO</t>
  </si>
  <si>
    <t>CLEAR LAKE INDEPEND</t>
  </si>
  <si>
    <t>C-M-L TEL COOP ASSN</t>
  </si>
  <si>
    <t>COLO TEL CO</t>
  </si>
  <si>
    <t>CORN BELT TEL CO</t>
  </si>
  <si>
    <t>DUMONT TEL CO</t>
  </si>
  <si>
    <t>DUNKERTON TEL COOP</t>
  </si>
  <si>
    <t>ELLSWORTH COOP ASSN</t>
  </si>
  <si>
    <t>MINBURN TELECOMM.</t>
  </si>
  <si>
    <t>FARMERS&amp;BUSINESS MEN</t>
  </si>
  <si>
    <t>FARMERS COOP TEL CO</t>
  </si>
  <si>
    <t>FARMERS &amp; MERCHANTS</t>
  </si>
  <si>
    <t>FARMERS MUTUAL COOP</t>
  </si>
  <si>
    <t>FARMERS TEL CO - BAT</t>
  </si>
  <si>
    <t>FARMERS TEL CO -RICE</t>
  </si>
  <si>
    <t>GOLDFIELD TEL CO</t>
  </si>
  <si>
    <t>RIVER VALLEY TELECOM</t>
  </si>
  <si>
    <t>GRAND MOUND COOP TEL</t>
  </si>
  <si>
    <t>GRISWOLD CO-OP TEL</t>
  </si>
  <si>
    <t>HAWKEYE TEL CO</t>
  </si>
  <si>
    <t>HOSPERS TEL EXCH INC</t>
  </si>
  <si>
    <t>HUBBARD COOP ASSN</t>
  </si>
  <si>
    <t>HUXLEY COMM. COOP.</t>
  </si>
  <si>
    <t>IAMO TEL CO - IA</t>
  </si>
  <si>
    <t>KALONA COOP TEL CO</t>
  </si>
  <si>
    <t>KEYSTONE FRMS COOP</t>
  </si>
  <si>
    <t>LA PORTE CITY TEL CO</t>
  </si>
  <si>
    <t>LEHIGH VALLEY COOP</t>
  </si>
  <si>
    <t>LOST NATION-ELWOOD</t>
  </si>
  <si>
    <t>LYNNVILLE TEL. CO.</t>
  </si>
  <si>
    <t>MARNE &amp; ELK HORN TEL</t>
  </si>
  <si>
    <t>MILES COOP TEL ASSN</t>
  </si>
  <si>
    <t>MINBURN TEL CO</t>
  </si>
  <si>
    <t>MINERVA VALLEY TEL</t>
  </si>
  <si>
    <t>MUTUAL TEL CO</t>
  </si>
  <si>
    <t>MEDIAPOLIS TEL CO</t>
  </si>
  <si>
    <t>NORTHERN IOWA TEL CO</t>
  </si>
  <si>
    <t>COMM 1 NETWORK</t>
  </si>
  <si>
    <t>OGDEN TEL CO - IA</t>
  </si>
  <si>
    <t>PALO COOP TEL ASSN</t>
  </si>
  <si>
    <t>PALMER MUTUAL TEL CO</t>
  </si>
  <si>
    <t>PANORA COMM COOP</t>
  </si>
  <si>
    <t>PRAIRIEBURG TEL CO</t>
  </si>
  <si>
    <t>PRESTON TEL CO</t>
  </si>
  <si>
    <t>RADCLIFFE TEL CO</t>
  </si>
  <si>
    <t>READLYN TEL CO</t>
  </si>
  <si>
    <t>RINGSTED TEL CO</t>
  </si>
  <si>
    <t>ROYAL TEL CO</t>
  </si>
  <si>
    <t>RUTHVEN TEL EXCHANGE</t>
  </si>
  <si>
    <t>SEARSBORO TEL CO</t>
  </si>
  <si>
    <t>HEART OF IOWA COMM.</t>
  </si>
  <si>
    <t>SOUTH SLOPE COOP TEL</t>
  </si>
  <si>
    <t>SPRINGVILLE COOP TEL</t>
  </si>
  <si>
    <t>COOP TEL EXCHANGE</t>
  </si>
  <si>
    <t>SWISHER TEL CO</t>
  </si>
  <si>
    <t>STRATFORD MUTUAL TEL</t>
  </si>
  <si>
    <t>SULLY TEL ASSOC</t>
  </si>
  <si>
    <t>UNITED FARMERS TEL</t>
  </si>
  <si>
    <t>VAN HORNE COOP TEL</t>
  </si>
  <si>
    <t>VENTURA TEL CO, INC</t>
  </si>
  <si>
    <t>VILLISCA FARMERS TEL</t>
  </si>
  <si>
    <t>WALNUT TEL CO, INC</t>
  </si>
  <si>
    <t>WEBB-DICKENS TEL</t>
  </si>
  <si>
    <t>WEBSTER-CALHOUN COOP</t>
  </si>
  <si>
    <t>WELLMAN COOP TEL</t>
  </si>
  <si>
    <t>WEST IOWA TEL CO</t>
  </si>
  <si>
    <t>WEST LIBERTY TEL CO</t>
  </si>
  <si>
    <t>WILTON TEL CO</t>
  </si>
  <si>
    <t>WINNEBAGO COOP ASSN</t>
  </si>
  <si>
    <t>ACE TEL ASSN-IA</t>
  </si>
  <si>
    <t>HILLS TEL CO, INC-IA</t>
  </si>
  <si>
    <t>KILLDUFF TEL. CO.</t>
  </si>
  <si>
    <t>GRAND RIVER MUT-IA</t>
  </si>
  <si>
    <t>MN</t>
  </si>
  <si>
    <t>ACE TEL ASSN-MN</t>
  </si>
  <si>
    <t>ALBANY MUTUAL ASSN</t>
  </si>
  <si>
    <t>CITY OF BARNESVILLE</t>
  </si>
  <si>
    <t>BENTON COOP TEL CO</t>
  </si>
  <si>
    <t>CONSOLIDATED TEL CO</t>
  </si>
  <si>
    <t>EMILY COOP TEL CO</t>
  </si>
  <si>
    <t>FEDERATED TEL COOP</t>
  </si>
  <si>
    <t>GARDEN VALLEY TEL CO</t>
  </si>
  <si>
    <t>GARDONVILLE COOP TEL</t>
  </si>
  <si>
    <t>HALSTAD TEL CO</t>
  </si>
  <si>
    <t>FEDERATED UTILITIES</t>
  </si>
  <si>
    <t>HARMONY TEL CO</t>
  </si>
  <si>
    <t>HILLS TEL CO, INC</t>
  </si>
  <si>
    <t>JOHNSON TEL CO</t>
  </si>
  <si>
    <t>KASSON &amp; MANTORVILLE</t>
  </si>
  <si>
    <t>LISMORE COOP TEL CO</t>
  </si>
  <si>
    <t>LONSDALE TEL CO</t>
  </si>
  <si>
    <t>RUNESTONE TELEPHONE ASSOCIATION</t>
  </si>
  <si>
    <t>MANCHESTER-HARTLAND</t>
  </si>
  <si>
    <t>PAUL BUNYAN RURAL</t>
  </si>
  <si>
    <t>RUNESTONE TEL ASSN</t>
  </si>
  <si>
    <t>SCOTT RICE -INTEGRA</t>
  </si>
  <si>
    <t>SPRING GROVE COOP</t>
  </si>
  <si>
    <t>UPSALA COOP TEL ASSN</t>
  </si>
  <si>
    <t>CROSSLAKE TEL CO</t>
  </si>
  <si>
    <t>WEST CENTRAL TEL</t>
  </si>
  <si>
    <t>WOODSTOCK TEL CO</t>
  </si>
  <si>
    <t>WOLVERTON TEL CO</t>
  </si>
  <si>
    <t>INTERSTATE TELECOMM.</t>
  </si>
  <si>
    <t>NE</t>
  </si>
  <si>
    <t>ARAPAHOE TEL CO</t>
  </si>
  <si>
    <t>THREE RIVER TELCO</t>
  </si>
  <si>
    <t>CAMBRIDGE TEL CO -NE</t>
  </si>
  <si>
    <t>CLARKS TELECOM CO.</t>
  </si>
  <si>
    <t>COZAD TEL CO</t>
  </si>
  <si>
    <t>DILLER TEL CO</t>
  </si>
  <si>
    <t>GLENWOOD TEL MEMBER</t>
  </si>
  <si>
    <t>HAMILTON TEL CO</t>
  </si>
  <si>
    <t>HARTINGTON TEL CO</t>
  </si>
  <si>
    <t>HARTMAN TEL EXCH INC</t>
  </si>
  <si>
    <t>HEMINGFORD COOP TEL</t>
  </si>
  <si>
    <t>HENDERSON CO-OP TEL</t>
  </si>
  <si>
    <t>HERSHEY COOP TEL CO</t>
  </si>
  <si>
    <t>GLENWOOD NETWORK SERVICES, INC</t>
  </si>
  <si>
    <t>NORTHEAST NEBRASKA</t>
  </si>
  <si>
    <t>PLAINVIEW TEL CO</t>
  </si>
  <si>
    <t>SODTOWN TEL CO</t>
  </si>
  <si>
    <t>SE NEBRASKA TEL CO</t>
  </si>
  <si>
    <t>STANTON TELECOM INC.</t>
  </si>
  <si>
    <t>WAUNETA TEL CO</t>
  </si>
  <si>
    <t>BENKELMAN TEL CO</t>
  </si>
  <si>
    <t>ND</t>
  </si>
  <si>
    <t>NORTH DAKOTA TEL CO</t>
  </si>
  <si>
    <t>BEK COMM. COOP.</t>
  </si>
  <si>
    <t>CONSOLIDATED TELCOM</t>
  </si>
  <si>
    <t>DAKOTA CENTRAL COOP</t>
  </si>
  <si>
    <t>DICKEY RURAL COOP</t>
  </si>
  <si>
    <t>POLAR TELECOMM.</t>
  </si>
  <si>
    <t>GRIGGS COUNTY TEL CO</t>
  </si>
  <si>
    <t>MIDSTATE TEL CO</t>
  </si>
  <si>
    <t>MOORE &amp; LIBERTY TEL</t>
  </si>
  <si>
    <t>NORTHWEST COMM COOP</t>
  </si>
  <si>
    <t>POLAR COMM MUT AID</t>
  </si>
  <si>
    <t>RED RIVER RURAL TEL</t>
  </si>
  <si>
    <t>RESERVATION TEL COOP</t>
  </si>
  <si>
    <t>UNITED TEL MUTUAL</t>
  </si>
  <si>
    <t>W. RIVER TELECOM.</t>
  </si>
  <si>
    <t>MIDSTATE COMM.</t>
  </si>
  <si>
    <t>NEMONT TEL COOP - ND</t>
  </si>
  <si>
    <t>SRT COMMUNICATIONS</t>
  </si>
  <si>
    <t>SD</t>
  </si>
  <si>
    <t>HILLS TEL CO-SD</t>
  </si>
  <si>
    <t>ARMOUR INDEPENDENT</t>
  </si>
  <si>
    <t>ALLIANCE-BALTIC</t>
  </si>
  <si>
    <t>CHEYENNE RIVER SIOUX</t>
  </si>
  <si>
    <t>BERESFORD MUNICIPAL</t>
  </si>
  <si>
    <t>CITY OF BROOKINGS</t>
  </si>
  <si>
    <t>CITY OF FAITH MUNIC</t>
  </si>
  <si>
    <t>ALLIANCE-SPLITROCK</t>
  </si>
  <si>
    <t>GOLDEN WEST TELECOMM</t>
  </si>
  <si>
    <t>JEFFERSON TEL CO -SD</t>
  </si>
  <si>
    <t>KADOKA TELEPHONE CO</t>
  </si>
  <si>
    <t>KENNEBEC TEL CO</t>
  </si>
  <si>
    <t>MCCOOK COOP TEL CO</t>
  </si>
  <si>
    <t>MIDSTATE COMM., INC.</t>
  </si>
  <si>
    <t>WEST RIVER(MOBRIDGE)</t>
  </si>
  <si>
    <t>RC TECHNOLOGIES</t>
  </si>
  <si>
    <t>SANTEL COMM. COOP.</t>
  </si>
  <si>
    <t>SIOUX VALLEY TEL. CO</t>
  </si>
  <si>
    <t>STOCKHOLM-STRANDBURG</t>
  </si>
  <si>
    <t>VENTURE COMM. COOP</t>
  </si>
  <si>
    <t>TRI-COUNTY TELCOM</t>
  </si>
  <si>
    <t>UNION TEL CO.</t>
  </si>
  <si>
    <t>VALLEY TELECOMM.</t>
  </si>
  <si>
    <t>VIVIAN TELEPHONE CO</t>
  </si>
  <si>
    <t>WESTERN TEL CO.</t>
  </si>
  <si>
    <t>WEST RIVER COOP</t>
  </si>
  <si>
    <t>AR</t>
  </si>
  <si>
    <t>CENTRAL ARKANSAS TEL</t>
  </si>
  <si>
    <t>CLEVELAND COUNTY TEL</t>
  </si>
  <si>
    <t>DECATUR TEL CO INC</t>
  </si>
  <si>
    <t>SOUTH ARKANSAS TEL</t>
  </si>
  <si>
    <t>LAVACA TEL CO-AR</t>
  </si>
  <si>
    <t>MADISON COUNTY TEL</t>
  </si>
  <si>
    <t>MAGAZINE TEL CO</t>
  </si>
  <si>
    <t>NORTH ARKANSAS TEL</t>
  </si>
  <si>
    <t>PRAIRIE GROVE TEL CO</t>
  </si>
  <si>
    <t>RICE BELT TEL CO</t>
  </si>
  <si>
    <t>SW ARKANSAS TEL COOP</t>
  </si>
  <si>
    <t>ARKWEST COMM., INC.</t>
  </si>
  <si>
    <t>KS</t>
  </si>
  <si>
    <t>BLUE VALLEY TELE-COM</t>
  </si>
  <si>
    <t>COLUMBUS TELEPHONE</t>
  </si>
  <si>
    <t>COUNCIL GROVE TEL CO</t>
  </si>
  <si>
    <t>CUNNINGHAM TEL CO</t>
  </si>
  <si>
    <t>ELKHART TEL CO INC</t>
  </si>
  <si>
    <t>GOLDEN BELT TEL ASSN</t>
  </si>
  <si>
    <t>GORHAM TEL CO</t>
  </si>
  <si>
    <t>H &amp; B COMMUNICATIONS</t>
  </si>
  <si>
    <t>KANOKLA TEL ASSN-KS</t>
  </si>
  <si>
    <t>LA HARPE TEL CO INC</t>
  </si>
  <si>
    <t>MADISON TEL., LLC</t>
  </si>
  <si>
    <t>MOKAN DIAL INC-KS</t>
  </si>
  <si>
    <t>PEOPLES TELECOM LLC</t>
  </si>
  <si>
    <t>PIONEER TEL ASSN INC</t>
  </si>
  <si>
    <t>CRAW-KAN TEL COOP</t>
  </si>
  <si>
    <t>RAINBOW TELECOM</t>
  </si>
  <si>
    <t>RURAL TEL SERVICE CO</t>
  </si>
  <si>
    <t>S &amp; T TEL COOP ASSN</t>
  </si>
  <si>
    <t>S. CENTRAL TEL - KS</t>
  </si>
  <si>
    <t>SOUTHERN KANSAS TEL</t>
  </si>
  <si>
    <t>TRI-COUNTY TEL ASSN</t>
  </si>
  <si>
    <t>TWIN VALLEY TEL INC</t>
  </si>
  <si>
    <t>UNITED TEL ASSN</t>
  </si>
  <si>
    <t>WAMEGO TEL CO INC</t>
  </si>
  <si>
    <t>WHEAT STATE TEL, INC</t>
  </si>
  <si>
    <t>WILSON TEL CO INC</t>
  </si>
  <si>
    <t>TOTAH COMMUNICATIONS</t>
  </si>
  <si>
    <t>MO</t>
  </si>
  <si>
    <t>BPS TEL. CO.</t>
  </si>
  <si>
    <t>IAMO TEL CO - MO</t>
  </si>
  <si>
    <t>CRAW-KAN TEL COOP-MO</t>
  </si>
  <si>
    <t>MOKAN DIAL INC-MO</t>
  </si>
  <si>
    <t>ALMA COMM. CO.</t>
  </si>
  <si>
    <t>CHARITON VALLEY TEL</t>
  </si>
  <si>
    <t>CITIZENS TEL CO - MO</t>
  </si>
  <si>
    <t>OZARK TEL. CO.</t>
  </si>
  <si>
    <t>FARBER TEL CO</t>
  </si>
  <si>
    <t>FIDELITY TEL CO</t>
  </si>
  <si>
    <t>GOODMAN TEL CO</t>
  </si>
  <si>
    <t>GRANBY TEL CO - MO</t>
  </si>
  <si>
    <t>GREEN HILLS TEL CORP</t>
  </si>
  <si>
    <t>CHOCTAW TELEPHONE CO</t>
  </si>
  <si>
    <t>KINGDOM TELEPHONE CO</t>
  </si>
  <si>
    <t>MCDONALD COUNTY TEL</t>
  </si>
  <si>
    <t>MILLER TEL CO - MO</t>
  </si>
  <si>
    <t>NE MISSOURI RURAL</t>
  </si>
  <si>
    <t>OREGON FARMERS MUT</t>
  </si>
  <si>
    <t>ROCK PORT TEL CO</t>
  </si>
  <si>
    <t>SENECA TEL CO</t>
  </si>
  <si>
    <t>STEELVILLE TEL EXCH</t>
  </si>
  <si>
    <t>OK</t>
  </si>
  <si>
    <t>LAVACA TEL CO-OK</t>
  </si>
  <si>
    <t>KANOKLA TEL ASSN-OK</t>
  </si>
  <si>
    <t>S. CENTRAL TEL - OK</t>
  </si>
  <si>
    <t>ATLAS TEL CO</t>
  </si>
  <si>
    <t>BEGGS TEL CO</t>
  </si>
  <si>
    <t>BIXBY TEL CO</t>
  </si>
  <si>
    <t>CANADIAN VALLEY TEL</t>
  </si>
  <si>
    <t>CENTRAL OKLAHOMA TEL</t>
  </si>
  <si>
    <t>CHEROKEE TEL CO</t>
  </si>
  <si>
    <t>CHICKASAW TEL CO</t>
  </si>
  <si>
    <t>GRAND TEL CO INC</t>
  </si>
  <si>
    <t>HINTON TEL CO</t>
  </si>
  <si>
    <t>MEDICINE PARK TEL CO</t>
  </si>
  <si>
    <t xml:space="preserve">OKLATEL COMMUNICATIONS, INC.  </t>
  </si>
  <si>
    <t>PANHANDLE TEL COOP</t>
  </si>
  <si>
    <t>PINE TELEPHONE CO</t>
  </si>
  <si>
    <t>SHIDLER TEL CO</t>
  </si>
  <si>
    <t>TERRAL TEL CO</t>
  </si>
  <si>
    <t>WYANDOTTE TEL CO</t>
  </si>
  <si>
    <t>SANTA ROSA TEL COOP</t>
  </si>
  <si>
    <t>TX</t>
  </si>
  <si>
    <t>CAMERON TEL CO TEXAS</t>
  </si>
  <si>
    <t>BLOSSOM TEL CO</t>
  </si>
  <si>
    <t>BIG BEND TEL CO INC</t>
  </si>
  <si>
    <t>BRAZORIA TEL CO</t>
  </si>
  <si>
    <t>CAP ROCK TEL COOP</t>
  </si>
  <si>
    <t>COLEMAN COUNTY CO-OP</t>
  </si>
  <si>
    <t>COMMUNITY TEL CO</t>
  </si>
  <si>
    <t>CUMBY TEL COOP INC</t>
  </si>
  <si>
    <t>DELL TEL. CO-OP - TX</t>
  </si>
  <si>
    <t>EASTEX TEL COOP INC</t>
  </si>
  <si>
    <t>ELECTRA TELEPHONE CO</t>
  </si>
  <si>
    <t>BORDER TO BORDER</t>
  </si>
  <si>
    <t>GANADO TELEPHONE CO</t>
  </si>
  <si>
    <t>GUADALUPE VALLEY TEL</t>
  </si>
  <si>
    <t>HILL COUNTRY CO-OP</t>
  </si>
  <si>
    <t>ALENCO COMMUNICATION</t>
  </si>
  <si>
    <t>ETS TEL. CO., INC.</t>
  </si>
  <si>
    <t>LA WARD TEL EXCHANGE</t>
  </si>
  <si>
    <t>LAKE LIVINGSTON TEL</t>
  </si>
  <si>
    <t>LIPAN TEL CO</t>
  </si>
  <si>
    <t>LIVINGSTON TEL CO</t>
  </si>
  <si>
    <t>MUENSTER DBA NORTEX</t>
  </si>
  <si>
    <t>PEOPLES TEL COOP -TX</t>
  </si>
  <si>
    <t>SOUTHWEST TEXAS TEL</t>
  </si>
  <si>
    <t>SOUTH PLAINS TEL</t>
  </si>
  <si>
    <t>TATUM TEL CO</t>
  </si>
  <si>
    <t>VALLEY TEL CO-OP -TX</t>
  </si>
  <si>
    <t>XIT RURAL TEL CO-OP</t>
  </si>
  <si>
    <t>AZ</t>
  </si>
  <si>
    <t>SAN CARLOS APACHE</t>
  </si>
  <si>
    <t>TOHONO O'ODHAM UTIL.</t>
  </si>
  <si>
    <t>VALLEY TEL COOP-AZ</t>
  </si>
  <si>
    <t>GILA RIVER TELECOM.</t>
  </si>
  <si>
    <t>FORT MOJAVE TEL, INC</t>
  </si>
  <si>
    <t>MIDVALE-AZ</t>
  </si>
  <si>
    <t>TABLE TOP TEL CO</t>
  </si>
  <si>
    <t>SADDLEBACK COMM CO</t>
  </si>
  <si>
    <t>CO</t>
  </si>
  <si>
    <t>AGATE MUTUAL TEL CO</t>
  </si>
  <si>
    <t>BLANCA TEL CO</t>
  </si>
  <si>
    <t>EASTERN SLOPE RURAL</t>
  </si>
  <si>
    <t>FARMERS TEL CO - CO</t>
  </si>
  <si>
    <t>NUNN TEL CO</t>
  </si>
  <si>
    <t>SOUTH PARK TEL. CO.</t>
  </si>
  <si>
    <t>PEETZ COOP TEL CO</t>
  </si>
  <si>
    <t>PHILLIPS COUNTY TEL</t>
  </si>
  <si>
    <t>PLAINS COOP TEL ASSN</t>
  </si>
  <si>
    <t>ROGGEN TEL COOP CO</t>
  </si>
  <si>
    <t>RYE TELEPHONE CO</t>
  </si>
  <si>
    <t>STONEHAM COOP TEL CO</t>
  </si>
  <si>
    <t>WIGGINS TEL ASSOC</t>
  </si>
  <si>
    <t>WILLARD TEL CO</t>
  </si>
  <si>
    <t>ID</t>
  </si>
  <si>
    <t>ALBION TEL CO-ATC</t>
  </si>
  <si>
    <t>CUSTER TEL COOP</t>
  </si>
  <si>
    <t>FILER MUTUAL TEL -ID</t>
  </si>
  <si>
    <t>MIDVALE TEL EXCH INC</t>
  </si>
  <si>
    <t>DIRECT COMM-ROCKLAND</t>
  </si>
  <si>
    <t>SILVER STAR TEL- ID</t>
  </si>
  <si>
    <t>MT</t>
  </si>
  <si>
    <t>INTERBEL TEL COOP</t>
  </si>
  <si>
    <t>NEMONT TEL COOP-MT</t>
  </si>
  <si>
    <t>NORTHERN TEL COOP</t>
  </si>
  <si>
    <t>PROJECT TEL CO</t>
  </si>
  <si>
    <t>3-RIVERS TEL COOP</t>
  </si>
  <si>
    <t>TRIANGLE TEL COOP</t>
  </si>
  <si>
    <t>CENTRAL MONTANA</t>
  </si>
  <si>
    <t>NM</t>
  </si>
  <si>
    <t>MESCALERO APACHE</t>
  </si>
  <si>
    <t>DELL TEL CO-OP - NM</t>
  </si>
  <si>
    <t>VALLEY TEL COOP - NM</t>
  </si>
  <si>
    <t>BACA VALLEY TEL CO</t>
  </si>
  <si>
    <t>ENMR TEL COOP INC-NM</t>
  </si>
  <si>
    <t>LA JICARITA RURAL</t>
  </si>
  <si>
    <t>LEACO RURAL TEL COOP</t>
  </si>
  <si>
    <t>TULAROSA BASIN TEL.</t>
  </si>
  <si>
    <t>PENASCO VALLEY TEL</t>
  </si>
  <si>
    <t>SACRED WIND</t>
  </si>
  <si>
    <t>UT</t>
  </si>
  <si>
    <t>DIRECT COMMUNICATIONS CEDAR VALLEY, LLC</t>
  </si>
  <si>
    <t>EMRY DBA EMRY TELCOM</t>
  </si>
  <si>
    <t>MANTI TEL CO</t>
  </si>
  <si>
    <t>BEEHIVE TEL CO - UT</t>
  </si>
  <si>
    <t>SOUTH CENTRAL UTAH</t>
  </si>
  <si>
    <t>ALL WEST COMM-UT</t>
  </si>
  <si>
    <t>WY</t>
  </si>
  <si>
    <t>RANGE TEL COOP - WY</t>
  </si>
  <si>
    <t>ALL WEST COMM.-WY</t>
  </si>
  <si>
    <t>DUBOIS TEL EXCHANGE</t>
  </si>
  <si>
    <t>SILVER STAR TEL-WY</t>
  </si>
  <si>
    <t>TRI COUNTY TEL ASSN</t>
  </si>
  <si>
    <t>WA</t>
  </si>
  <si>
    <t>WESTGATE COMMUNICATIONS LLC D/B/A WEAVTEL</t>
  </si>
  <si>
    <t>BEAVER CREEK TELEPHONE COMPANY</t>
  </si>
  <si>
    <t>HAT ISLAND TEL CO</t>
  </si>
  <si>
    <t>HOOD CANAL TEL CO</t>
  </si>
  <si>
    <t>INLAND TEL CO -WA</t>
  </si>
  <si>
    <t>KALAMA TEL CO</t>
  </si>
  <si>
    <t>MASHELL TELECOM INC</t>
  </si>
  <si>
    <t>ST JOHN TEL CO</t>
  </si>
  <si>
    <t>TENINO TELEPHONE CO</t>
  </si>
  <si>
    <t>TOLEDO TELEPHONE CO</t>
  </si>
  <si>
    <t>WESTERN WAHKIAKUM</t>
  </si>
  <si>
    <t>WHIDBEY TEL CO.</t>
  </si>
  <si>
    <t>OR</t>
  </si>
  <si>
    <t>BEAVER CREEK COOP</t>
  </si>
  <si>
    <t>CANBY TEL ASSN</t>
  </si>
  <si>
    <t>CLEAR CREEK MUTUAL</t>
  </si>
  <si>
    <t>COLTON TEL CO</t>
  </si>
  <si>
    <t>EAGLE TEL SYSTEMS</t>
  </si>
  <si>
    <t>GERVAIS TELEPHONE CO</t>
  </si>
  <si>
    <t>HOME TELEPHONE CO</t>
  </si>
  <si>
    <t>MOLALLA TEL CO.</t>
  </si>
  <si>
    <t>MONITOR COOP TEL</t>
  </si>
  <si>
    <t>MT. ANGEL TEL CO.</t>
  </si>
  <si>
    <t>NEHALEM TELECOMM.</t>
  </si>
  <si>
    <t>NORTH STATE TEL CO.</t>
  </si>
  <si>
    <t>OREGON TEL CORP</t>
  </si>
  <si>
    <t>OREGON-IDAHO UTIL.</t>
  </si>
  <si>
    <t>PEOPLES TEL CO. - OR</t>
  </si>
  <si>
    <t>PINE TEL SYSTEM INC.</t>
  </si>
  <si>
    <t>ST PAUL COOP ASSN</t>
  </si>
  <si>
    <t>SCIO MUTUAL TEL ASSN</t>
  </si>
  <si>
    <t>STAYTON COOP TEL CO</t>
  </si>
  <si>
    <t>OREGON TEL. CORP. (MTE - OREGON)</t>
  </si>
  <si>
    <t>CA</t>
  </si>
  <si>
    <t>CALAVERAS TEL CO</t>
  </si>
  <si>
    <t>DUCOR TELEPHONE CO</t>
  </si>
  <si>
    <t>FORESTHILL TEL CO.</t>
  </si>
  <si>
    <t>KERMAN TELEPHONE CO</t>
  </si>
  <si>
    <t>THE PONDEROSA TEL CO</t>
  </si>
  <si>
    <t>SIERRA TELEPHONE CO</t>
  </si>
  <si>
    <t>THE SISKIYOU TEL CO</t>
  </si>
  <si>
    <t>VOLCANO TEL CO</t>
  </si>
  <si>
    <t>NV</t>
  </si>
  <si>
    <t>FILER MUTUAL TEL -NV</t>
  </si>
  <si>
    <t>CHURCHILL-CC COMM.</t>
  </si>
  <si>
    <t>HUMBOLDT TEL CO</t>
  </si>
  <si>
    <t>GU</t>
  </si>
  <si>
    <t>GTA TELECOM, LLC</t>
  </si>
  <si>
    <t>AS</t>
  </si>
  <si>
    <t>AMERICAN SAMOA</t>
  </si>
  <si>
    <t>Revenue Type</t>
  </si>
  <si>
    <t>R</t>
  </si>
  <si>
    <t>SVS Forecasted</t>
  </si>
  <si>
    <t>Sums</t>
  </si>
  <si>
    <t>CAF BLS  (plus True Up)</t>
  </si>
  <si>
    <t>True Up</t>
  </si>
  <si>
    <t xml:space="preserve">CAF BLS Attributed to True Up </t>
  </si>
  <si>
    <t xml:space="preserve"> Total CAF BLS </t>
  </si>
  <si>
    <t>Budget for HCLS and CAF BLS RoR Support Mechanisms</t>
  </si>
  <si>
    <t>* For the purpose of calculating CAF BLS under section 54.901, and consistent with section 69.132 of the Commission’s rules, a consumer broadband-only loop is a line provided by a rate-of-return incumbent local exchange carrier to a customer without regulated local exchange voice service, for use in connection with fixed Broadband Internet access service, as defined in section 8.2 of the Commission’s rules.</t>
  </si>
  <si>
    <t>CAF BLS Attributed to Common Line Loops</t>
  </si>
  <si>
    <t>Projected CAF BLS for Common Line Loops (Before Budget Adjustment)</t>
  </si>
  <si>
    <r>
      <t>Projected CAF BLS for Consumer Broadband-Only Loops (Before Budget Adjustment)</t>
    </r>
    <r>
      <rPr>
        <b/>
        <vertAlign val="superscript"/>
        <sz val="11"/>
        <color theme="1"/>
        <rFont val="Calibri"/>
        <family val="2"/>
        <scheme val="minor"/>
      </rPr>
      <t>*</t>
    </r>
  </si>
  <si>
    <r>
      <t>CAF BLS Attributed to Broadband-Only Loops</t>
    </r>
    <r>
      <rPr>
        <b/>
        <vertAlign val="superscript"/>
        <sz val="11"/>
        <color theme="1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</si>
  <si>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vertAlign val="superscript"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For the purpose of calculating CAF BLS under section 54.901, and consistent with section 69.132 of the Commission’s rules, a consumer broadband-only loop is a line provided by a rate-of-return incumbent local exchange carrier to a customer without regulated local exchange voice service, for use in connection with fixed Broadband Internet access service, as defined in section 8.2 of the Commission’s rules.</t>
    </r>
  </si>
  <si>
    <r>
      <t>CAF BLS Based on Consumer Broadband-Only Loops</t>
    </r>
    <r>
      <rPr>
        <b/>
        <vertAlign val="superscript"/>
        <sz val="11"/>
        <color theme="1"/>
        <rFont val="Calibri"/>
        <family val="2"/>
        <scheme val="minor"/>
      </rPr>
      <t>*</t>
    </r>
  </si>
  <si>
    <t>CAF BLS Based on Common Line Loops</t>
  </si>
  <si>
    <t xml:space="preserve">Forecasted HCL </t>
  </si>
  <si>
    <t>N</t>
  </si>
  <si>
    <t>Y</t>
  </si>
  <si>
    <t>Acquired Exchange (Y/N)</t>
  </si>
  <si>
    <t xml:space="preserve"> ACAM/AK Plan Study Area (Y/N)</t>
  </si>
  <si>
    <t>Total Forecasted</t>
  </si>
  <si>
    <t>HCLS (plus SVS)</t>
  </si>
  <si>
    <t>FMTC-I35, INC.</t>
  </si>
  <si>
    <t>SA Name</t>
  </si>
  <si>
    <t>LINCOLNVILLE NETWRKS</t>
  </si>
  <si>
    <t>UNITEL, INC.</t>
  </si>
  <si>
    <t>SHOREHAM TEL.</t>
  </si>
  <si>
    <t>ALTEVA WARWICK</t>
  </si>
  <si>
    <t>SHENANDOAH - NR</t>
  </si>
  <si>
    <t>KNOLOGY - VALLEY</t>
  </si>
  <si>
    <t>N.ST. dba N. ST.COMM</t>
  </si>
  <si>
    <t>COMPORIUM, INC.</t>
  </si>
  <si>
    <t>KNOLOGY TOTAL COMM</t>
  </si>
  <si>
    <t>MILLINGTON RITTER</t>
  </si>
  <si>
    <t>UTC-TN-UNITED COMM</t>
  </si>
  <si>
    <t>WEST KY COOP-TN</t>
  </si>
  <si>
    <t>ALLBAND COMM COOP</t>
  </si>
  <si>
    <t>ACE-MI ALLENDALE</t>
  </si>
  <si>
    <t>BLANCHARD TEL. CO.</t>
  </si>
  <si>
    <t>ACE-MI DRENTHE</t>
  </si>
  <si>
    <t>ACE-MI OLD MISSION</t>
  </si>
  <si>
    <t>CLAY DBA ENDEAVOR</t>
  </si>
  <si>
    <t>HANCOCK DBA NINESTAR</t>
  </si>
  <si>
    <t>LIGHTSTREAM</t>
  </si>
  <si>
    <t>SMITHVILLE COMM.</t>
  </si>
  <si>
    <t>SUNMAN - ENHANCED</t>
  </si>
  <si>
    <t>CHEQUAMEGON COM
COOP</t>
  </si>
  <si>
    <t>LAKELAND-LUCK</t>
  </si>
  <si>
    <t>LAKELAND-MILLTOWN</t>
  </si>
  <si>
    <t>NELSON COMM COOP</t>
  </si>
  <si>
    <t>BAYLAND TEL, LLC</t>
  </si>
  <si>
    <t>VERNON COMM. COOP.</t>
  </si>
  <si>
    <t>SHAWNEE TEL. CO.</t>
  </si>
  <si>
    <t>WABASH COMM CO-OP</t>
  </si>
  <si>
    <t>REASNOR TEL. CO.</t>
  </si>
  <si>
    <t>F&amp;B COMMUNICATIONS</t>
  </si>
  <si>
    <t>RIVER VALLEY-RUTHVEN</t>
  </si>
  <si>
    <t>FMTC-I35 (SWT)</t>
  </si>
  <si>
    <t>SO. SLOPE-SWISHER</t>
  </si>
  <si>
    <t>WINNEBAGO COOP-IA</t>
  </si>
  <si>
    <t>ALLIANCE-HILLS IA</t>
  </si>
  <si>
    <t>WINNEBAGO COOP-MN</t>
  </si>
  <si>
    <t>GARDEN VALLEY TECH</t>
  </si>
  <si>
    <t>ALLIANCE-HILLS MN</t>
  </si>
  <si>
    <t>SPRING GROVE COMM.</t>
  </si>
  <si>
    <t>TRI-CO/CROSSLAKE</t>
  </si>
  <si>
    <t>HARTINGTON TELECOM</t>
  </si>
  <si>
    <t>GLENWOOD NET SRV</t>
  </si>
  <si>
    <t>SE NEBRASKA COMM INC</t>
  </si>
  <si>
    <t>POLAR COMM MUT AID-A</t>
  </si>
  <si>
    <t>GRIGGS CTY (M&amp;L)</t>
  </si>
  <si>
    <t>RED RIVER COMM.</t>
  </si>
  <si>
    <t>ALLIANCE-HILLS SD</t>
  </si>
  <si>
    <t>GOLDEN WEST-ARMOUR</t>
  </si>
  <si>
    <t>GOLDEN WEST TELECOM</t>
  </si>
  <si>
    <t>GOLDEN WEST-KADOKA</t>
  </si>
  <si>
    <t>TRIOTEL COMM-MCCOOK</t>
  </si>
  <si>
    <t>GOLDEN WEST-SIOUX VY</t>
  </si>
  <si>
    <t>INTERSTATE-SST</t>
  </si>
  <si>
    <t>TRIOTEL COMM(TRI-C)</t>
  </si>
  <si>
    <t>GOLDEN WEST-UNION</t>
  </si>
  <si>
    <t>GOLDEN WEST-VIVIAN</t>
  </si>
  <si>
    <t>RURAL TEL-NEX-TECH</t>
  </si>
  <si>
    <t>BPS Tel. Co.</t>
  </si>
  <si>
    <t>Ozark Tel. Co.</t>
  </si>
  <si>
    <t>OKLATEL COMM.</t>
  </si>
  <si>
    <t>GANADO TEL.</t>
  </si>
  <si>
    <t>HILL COUNTRY COOP.</t>
  </si>
  <si>
    <t>SOUTHWEST TEXAS COMM</t>
  </si>
  <si>
    <t>BLANCA NETWORKS</t>
  </si>
  <si>
    <t>COLUMBINE DBA SILVER</t>
  </si>
  <si>
    <t>TRIANGLE-CMC</t>
  </si>
  <si>
    <t>Tularosa Basin Tel.</t>
  </si>
  <si>
    <t>DIRECTCOMM-CEDAR VAL</t>
  </si>
  <si>
    <t>EMRY dba EMRY TELCOM</t>
  </si>
  <si>
    <t>WESTGATE dba WEAVTEL</t>
  </si>
  <si>
    <t>SKYLINE TELECOM CO.</t>
  </si>
  <si>
    <t>ST. JOHN TEL.</t>
  </si>
  <si>
    <t>GERVAIS-DATAVISION</t>
  </si>
  <si>
    <t>CANBY-MT ANGEL</t>
  </si>
  <si>
    <t>OREGON TEL CORP-MTE</t>
  </si>
  <si>
    <t>FORESTHILL-SEBASTIAN</t>
  </si>
  <si>
    <t>KERMAN TEL-SEBASTIAN</t>
  </si>
  <si>
    <t>TELEGUAM HOLDINGS</t>
  </si>
  <si>
    <t>Calculate Budget Control Factor 2019-2020</t>
  </si>
  <si>
    <t>Ratio of  Budget/Forecasted Amount</t>
  </si>
  <si>
    <t>Summary of Forecasted Individual Mechanisms</t>
  </si>
  <si>
    <t xml:space="preserve">Sum HCLS and CAF BLS Forecasted Amount </t>
  </si>
  <si>
    <t>Source:</t>
  </si>
  <si>
    <t>Notes</t>
  </si>
  <si>
    <t>Forecasts do not include any adjustments related to the rate floor.</t>
  </si>
  <si>
    <t>BLACKDUCK TEL CO</t>
  </si>
  <si>
    <t>Total Amount After ProRata</t>
  </si>
  <si>
    <t>Total Amount After Guaranteed Minimum</t>
  </si>
  <si>
    <t>Sum of Mechanisms plus true ups without budget control</t>
  </si>
  <si>
    <t>Budget Control</t>
  </si>
  <si>
    <t>Keep Factor</t>
  </si>
  <si>
    <t>Projected HCL Support</t>
  </si>
  <si>
    <t>Projected SVS Support</t>
  </si>
  <si>
    <t>Pro Rata Support Keep Factor (aka Adjustment Factor)</t>
  </si>
  <si>
    <t>Budget Adjustment Keep Factor  (Minimum of above ratio and 1)</t>
  </si>
  <si>
    <t>Total Projected Support (excludes true-ups)</t>
  </si>
  <si>
    <t xml:space="preserve">First Year of NECA 5-Year Forecast </t>
  </si>
  <si>
    <t>BLS True-Up</t>
  </si>
  <si>
    <t>Annual Legacy Support Before and After Budget Control Adjustments</t>
  </si>
  <si>
    <t>ST</t>
  </si>
  <si>
    <t>Projected  Total CAF BLS Support (excludes true-ups)</t>
  </si>
  <si>
    <t>Total 5-year CAF BLS projections</t>
  </si>
  <si>
    <t>2019-2023</t>
  </si>
  <si>
    <t xml:space="preserve">CAF BLS projections modeled using assumptions pursuant to 
Appendix D of the 2018 USF Reform Order </t>
  </si>
  <si>
    <t xml:space="preserve">BLS true-ups after Budget Mechanism </t>
  </si>
  <si>
    <t xml:space="preserve"> </t>
  </si>
  <si>
    <t>Support Attributions for 2019-2020</t>
  </si>
  <si>
    <t>Support Calculations</t>
  </si>
  <si>
    <t>Projected High Cost Support Before true-ups but after Budget Mechanism</t>
  </si>
  <si>
    <t>Final High Cost Support</t>
  </si>
  <si>
    <t>High Cost Support Breakout</t>
  </si>
  <si>
    <t>Total BLS after Budget Control Mechanism</t>
  </si>
  <si>
    <t>HCLS after Budget Control Mechanism</t>
  </si>
  <si>
    <t>SVS after Budget Control Mechanism</t>
  </si>
  <si>
    <t>3Q19 forecasted amount for HCLS, SVS, BLS (post $225 cap) and BLS True-up (post $250 cap)</t>
  </si>
  <si>
    <t>New budget based on ROR order ((2018 claims (approx. $1.42 billion + inflation rate (1.9198%)+7%)</t>
  </si>
  <si>
    <t>Annual CAF BLS Forecasted Support Amounts Before Budget Control Adjustments</t>
  </si>
  <si>
    <t>Annual HCLS Forecasted Support Amounts Before Budget Control Adjustments</t>
  </si>
  <si>
    <t>Annual SVS Forecasted Support Amounts Before Budget Control 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</si>
</sst>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#,##0.0000000_);\(#,##0.0000000\)"/>
    <numFmt numFmtId="169" formatCode="&quot;$&quot;#,##0"/>
    <numFmt numFmtId="170" formatCode="#,##0.0000_);\(#,##0.0000\)"/>
    <numFmt numFmtId="171" formatCode="0_);\(0\)"/>
    <numFmt numFmtId="172" formatCode="#,##0.00000"/>
    <numFmt numFmtId="173" formatCode="0.0000000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theme="1"/>
      <name val="Calibri"/>
      <family val="2"/>
    </font>
    <font>
      <sz val="10"/>
      <name val="MS Sans Serif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sz val="11"/>
      <color theme="1"/>
      <name val="Calibri"/>
      <family val="2"/>
      <charset val="129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0"/>
      <color indexed="72"/>
      <name val="MS Sans Serif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20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8"/>
      </patternFill>
    </fill>
    <fill>
      <patternFill patternType="solid">
        <fgColor indexed="10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42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35390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5" applyNumberFormat="0" applyAlignment="0" applyProtection="0"/>
    <xf numFmtId="0" fontId="11" fillId="7" borderId="6" applyNumberFormat="0" applyAlignment="0" applyProtection="0"/>
    <xf numFmtId="0" fontId="12" fillId="7" borderId="5" applyNumberFormat="0" applyAlignment="0" applyProtection="0"/>
    <xf numFmtId="0" fontId="13" fillId="0" borderId="7" applyNumberFormat="0" applyFill="0" applyAlignment="0" applyProtection="0"/>
    <xf numFmtId="0" fontId="14" fillId="8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3" borderId="0" applyNumberFormat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/>
    <xf numFmtId="0" fontId="20" fillId="0" borderId="0"/>
    <xf numFmtId="44" fontId="21" fillId="0" borderId="0" applyFont="0" applyFill="0" applyBorder="0" applyAlignment="0" applyProtection="0"/>
    <xf numFmtId="0" fontId="1" fillId="11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" fillId="11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" fillId="1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" fillId="19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" fillId="2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1" fillId="2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" fillId="31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" fillId="12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" fillId="16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" fillId="20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" fillId="24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1" fillId="28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" fillId="32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6" fillId="47" borderId="11" applyNumberFormat="0" applyAlignment="0" applyProtection="0"/>
    <xf numFmtId="0" fontId="26" fillId="47" borderId="11" applyNumberFormat="0" applyAlignment="0" applyProtection="0"/>
    <xf numFmtId="0" fontId="26" fillId="47" borderId="11" applyNumberFormat="0" applyAlignment="0" applyProtection="0"/>
    <xf numFmtId="0" fontId="26" fillId="47" borderId="11" applyNumberFormat="0" applyAlignment="0" applyProtection="0"/>
    <xf numFmtId="0" fontId="26" fillId="47" borderId="11" applyNumberFormat="0" applyAlignment="0" applyProtection="0"/>
    <xf numFmtId="0" fontId="27" fillId="48" borderId="12" applyNumberFormat="0" applyAlignment="0" applyProtection="0"/>
    <xf numFmtId="0" fontId="27" fillId="48" borderId="12" applyNumberFormat="0" applyAlignment="0" applyProtection="0"/>
    <xf numFmtId="0" fontId="27" fillId="48" borderId="12" applyNumberFormat="0" applyAlignment="0" applyProtection="0"/>
    <xf numFmtId="0" fontId="27" fillId="48" borderId="12" applyNumberFormat="0" applyAlignment="0" applyProtection="0"/>
    <xf numFmtId="0" fontId="27" fillId="48" borderId="1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>
      <alignment vertical="top"/>
    </xf>
    <xf numFmtId="43" fontId="20" fillId="0" borderId="0" applyFont="0" applyFill="0" applyBorder="0" applyAlignment="0" applyProtection="0">
      <alignment vertical="top"/>
    </xf>
    <xf numFmtId="0" fontId="20" fillId="0" borderId="0" applyNumberFormat="0" applyFill="0" applyBorder="0" applyAlignment="0" applyProtection="0">
      <alignment vertical="top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>
      <alignment vertical="top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>
      <alignment vertical="top"/>
    </xf>
    <xf numFmtId="43" fontId="20" fillId="0" borderId="0" applyFont="0" applyFill="0" applyBorder="0" applyAlignment="0" applyProtection="0">
      <alignment vertical="top"/>
    </xf>
    <xf numFmtId="43" fontId="20" fillId="0" borderId="0" applyFont="0" applyFill="0" applyBorder="0" applyAlignment="0" applyProtection="0">
      <alignment vertical="top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2" fontId="20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2" fontId="20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</xf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</xf>
    <xf numFmtId="0" fontId="20" fillId="0" borderId="0" applyNumberFormat="0" applyFill="0" applyBorder="0" applyAlignment="0" applyProtection="0">
      <alignment vertical="top"/>
    </xf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</xf>
    <xf numFmtId="0" fontId="20" fillId="0" borderId="0" applyNumberFormat="0" applyFill="0" applyBorder="0" applyAlignment="0" applyProtection="0">
      <alignment vertical="top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</xf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</xf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1" fontId="20" fillId="0" borderId="0">
      <alignment vertical="top"/>
    </xf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0" fillId="0" borderId="0" applyFont="0" applyFill="0" applyBorder="0" applyAlignment="0" applyProtection="0"/>
    <xf numFmtId="41" fontId="20" fillId="0" borderId="0">
      <alignment vertical="top"/>
    </xf>
    <xf numFmtId="44" fontId="2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1" fontId="20" fillId="0" borderId="0">
      <alignment vertical="top"/>
    </xf>
    <xf numFmtId="44" fontId="28" fillId="0" borderId="0" applyFont="0" applyFill="0" applyBorder="0" applyAlignment="0" applyProtection="0"/>
    <xf numFmtId="41" fontId="20" fillId="0" borderId="0">
      <alignment vertical="top"/>
    </xf>
    <xf numFmtId="44" fontId="2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4" fillId="0" borderId="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5" fillId="0" borderId="3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6" fillId="0" borderId="4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9" borderId="11" applyNumberFormat="0" applyAlignment="0" applyProtection="0"/>
    <xf numFmtId="0" fontId="38" fillId="39" borderId="11" applyNumberFormat="0" applyAlignment="0" applyProtection="0"/>
    <xf numFmtId="0" fontId="38" fillId="39" borderId="11" applyNumberFormat="0" applyAlignment="0" applyProtection="0"/>
    <xf numFmtId="0" fontId="38" fillId="39" borderId="11" applyNumberFormat="0" applyAlignment="0" applyProtection="0"/>
    <xf numFmtId="0" fontId="38" fillId="39" borderId="11" applyNumberFormat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13" fillId="0" borderId="7" applyNumberFormat="0" applyFill="0" applyAlignment="0" applyProtection="0"/>
    <xf numFmtId="0" fontId="39" fillId="0" borderId="16" applyNumberFormat="0" applyFill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30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30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3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30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30" fillId="0" borderId="0"/>
    <xf numFmtId="0" fontId="20" fillId="0" borderId="0">
      <alignment vertical="top"/>
    </xf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30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3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3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30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19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3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30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20" fillId="0" borderId="0">
      <alignment vertical="top"/>
    </xf>
    <xf numFmtId="0" fontId="20" fillId="0" borderId="0">
      <alignment vertical="top"/>
    </xf>
    <xf numFmtId="0" fontId="3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3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30" fillId="0" borderId="0"/>
    <xf numFmtId="0" fontId="19" fillId="0" borderId="0"/>
    <xf numFmtId="0" fontId="30" fillId="0" borderId="0"/>
    <xf numFmtId="0" fontId="19" fillId="0" borderId="0"/>
    <xf numFmtId="0" fontId="20" fillId="0" borderId="0"/>
    <xf numFmtId="0" fontId="20" fillId="0" borderId="0"/>
    <xf numFmtId="0" fontId="3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3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30" fillId="0" borderId="0"/>
    <xf numFmtId="0" fontId="20" fillId="0" borderId="0">
      <alignment vertical="top"/>
    </xf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0" fillId="0" borderId="0">
      <alignment vertical="top"/>
    </xf>
    <xf numFmtId="0" fontId="20" fillId="0" borderId="0">
      <alignment vertical="top"/>
    </xf>
    <xf numFmtId="0" fontId="30" fillId="0" borderId="0"/>
    <xf numFmtId="0" fontId="3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>
      <alignment vertical="top"/>
    </xf>
    <xf numFmtId="0" fontId="30" fillId="0" borderId="0"/>
    <xf numFmtId="0" fontId="20" fillId="0" borderId="0">
      <alignment vertical="top"/>
    </xf>
    <xf numFmtId="0" fontId="30" fillId="0" borderId="0"/>
    <xf numFmtId="0" fontId="30" fillId="0" borderId="0"/>
    <xf numFmtId="0" fontId="30" fillId="0" borderId="0"/>
    <xf numFmtId="0" fontId="20" fillId="0" borderId="0">
      <alignment vertical="top"/>
    </xf>
    <xf numFmtId="0" fontId="30" fillId="0" borderId="0"/>
    <xf numFmtId="0" fontId="20" fillId="0" borderId="0">
      <alignment vertical="top"/>
    </xf>
    <xf numFmtId="0" fontId="30" fillId="0" borderId="0"/>
    <xf numFmtId="0" fontId="30" fillId="0" borderId="0"/>
    <xf numFmtId="0" fontId="30" fillId="0" borderId="0"/>
    <xf numFmtId="0" fontId="20" fillId="0" borderId="0">
      <alignment vertical="top"/>
    </xf>
    <xf numFmtId="0" fontId="30" fillId="0" borderId="0"/>
    <xf numFmtId="0" fontId="20" fillId="0" borderId="0">
      <alignment vertical="top"/>
    </xf>
    <xf numFmtId="0" fontId="30" fillId="0" borderId="0"/>
    <xf numFmtId="0" fontId="30" fillId="0" borderId="0"/>
    <xf numFmtId="0" fontId="30" fillId="0" borderId="0"/>
    <xf numFmtId="0" fontId="20" fillId="0" borderId="0">
      <alignment vertical="top"/>
    </xf>
    <xf numFmtId="0" fontId="30" fillId="0" borderId="0"/>
    <xf numFmtId="0" fontId="20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>
      <alignment vertical="top"/>
    </xf>
    <xf numFmtId="0" fontId="20" fillId="0" borderId="0">
      <alignment vertical="top"/>
    </xf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30" fillId="0" borderId="0"/>
    <xf numFmtId="0" fontId="30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20" fillId="0" borderId="0">
      <alignment vertical="top"/>
    </xf>
    <xf numFmtId="0" fontId="18" fillId="0" borderId="0"/>
    <xf numFmtId="0" fontId="18" fillId="0" borderId="0"/>
    <xf numFmtId="0" fontId="30" fillId="0" borderId="0"/>
    <xf numFmtId="0" fontId="18" fillId="0" borderId="0"/>
    <xf numFmtId="0" fontId="30" fillId="0" borderId="0"/>
    <xf numFmtId="0" fontId="19" fillId="0" borderId="0"/>
    <xf numFmtId="0" fontId="19" fillId="0" borderId="0"/>
    <xf numFmtId="0" fontId="20" fillId="0" borderId="0">
      <alignment vertical="top"/>
    </xf>
    <xf numFmtId="0" fontId="30" fillId="0" borderId="0"/>
    <xf numFmtId="0" fontId="18" fillId="0" borderId="0"/>
    <xf numFmtId="0" fontId="30" fillId="0" borderId="0"/>
    <xf numFmtId="0" fontId="3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3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3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4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4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41" fillId="0" borderId="0">
      <alignment vertical="center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31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31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31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4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41" fillId="0" borderId="0">
      <alignment vertical="center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31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31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31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19" fillId="0" borderId="0"/>
    <xf numFmtId="0" fontId="32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31" fillId="0" borderId="0"/>
    <xf numFmtId="0" fontId="32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32" fillId="0" borderId="0"/>
    <xf numFmtId="0" fontId="31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32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32" fillId="0" borderId="0"/>
    <xf numFmtId="0" fontId="31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31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19" fillId="0" borderId="0"/>
    <xf numFmtId="0" fontId="3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31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/>
    <xf numFmtId="0" fontId="31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/>
    <xf numFmtId="0" fontId="31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2" fillId="0" borderId="0"/>
    <xf numFmtId="0" fontId="41" fillId="0" borderId="0">
      <alignment vertical="center"/>
    </xf>
    <xf numFmtId="0" fontId="20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1" fillId="0" borderId="0">
      <alignment vertical="center"/>
    </xf>
    <xf numFmtId="0" fontId="20" fillId="0" borderId="0">
      <alignment vertical="top"/>
    </xf>
    <xf numFmtId="0" fontId="20" fillId="0" borderId="0">
      <alignment vertical="top"/>
    </xf>
    <xf numFmtId="0" fontId="41" fillId="0" borderId="0">
      <alignment vertical="center"/>
    </xf>
    <xf numFmtId="0" fontId="20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1" fillId="0" borderId="0">
      <alignment vertical="center"/>
    </xf>
    <xf numFmtId="0" fontId="20" fillId="0" borderId="0">
      <alignment vertical="top"/>
    </xf>
    <xf numFmtId="0" fontId="20" fillId="0" borderId="0">
      <alignment vertical="top"/>
    </xf>
    <xf numFmtId="0" fontId="41" fillId="0" borderId="0">
      <alignment vertical="center"/>
    </xf>
    <xf numFmtId="0" fontId="20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1" fillId="0" borderId="0">
      <alignment vertical="center"/>
    </xf>
    <xf numFmtId="0" fontId="20" fillId="0" borderId="0">
      <alignment vertical="top"/>
    </xf>
    <xf numFmtId="0" fontId="20" fillId="0" borderId="0">
      <alignment vertical="top"/>
    </xf>
    <xf numFmtId="0" fontId="4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41" fillId="0" borderId="0">
      <alignment vertical="center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2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30" fillId="0" borderId="0"/>
    <xf numFmtId="0" fontId="30" fillId="0" borderId="0"/>
    <xf numFmtId="0" fontId="19" fillId="0" borderId="0"/>
    <xf numFmtId="0" fontId="22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30" fillId="0" borderId="0"/>
    <xf numFmtId="0" fontId="31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30" fillId="0" borderId="0"/>
    <xf numFmtId="0" fontId="20" fillId="0" borderId="0">
      <alignment vertical="top"/>
    </xf>
    <xf numFmtId="0" fontId="22" fillId="0" borderId="0"/>
    <xf numFmtId="0" fontId="31" fillId="0" borderId="0"/>
    <xf numFmtId="0" fontId="20" fillId="0" borderId="0">
      <alignment vertical="top"/>
    </xf>
    <xf numFmtId="0" fontId="22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32" fillId="0" borderId="0"/>
    <xf numFmtId="0" fontId="19" fillId="0" borderId="0"/>
    <xf numFmtId="0" fontId="22" fillId="0" borderId="0"/>
    <xf numFmtId="0" fontId="20" fillId="0" borderId="0">
      <alignment vertical="top"/>
    </xf>
    <xf numFmtId="0" fontId="22" fillId="0" borderId="0"/>
    <xf numFmtId="0" fontId="19" fillId="0" borderId="0"/>
    <xf numFmtId="0" fontId="20" fillId="0" borderId="0">
      <alignment vertical="top"/>
    </xf>
    <xf numFmtId="0" fontId="19" fillId="0" borderId="0"/>
    <xf numFmtId="0" fontId="1" fillId="0" borderId="0">
      <alignment vertical="center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31" fillId="0" borderId="0"/>
    <xf numFmtId="0" fontId="19" fillId="0" borderId="0"/>
    <xf numFmtId="0" fontId="3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31" fillId="0" borderId="0"/>
    <xf numFmtId="0" fontId="20" fillId="0" borderId="0"/>
    <xf numFmtId="0" fontId="31" fillId="0" borderId="0"/>
    <xf numFmtId="0" fontId="19" fillId="0" borderId="0"/>
    <xf numFmtId="0" fontId="20" fillId="0" borderId="0"/>
    <xf numFmtId="0" fontId="19" fillId="0" borderId="0"/>
    <xf numFmtId="0" fontId="3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9" fillId="0" borderId="0"/>
    <xf numFmtId="0" fontId="20" fillId="0" borderId="0"/>
    <xf numFmtId="0" fontId="31" fillId="0" borderId="0"/>
    <xf numFmtId="0" fontId="19" fillId="0" borderId="0"/>
    <xf numFmtId="0" fontId="31" fillId="0" borderId="0"/>
    <xf numFmtId="0" fontId="19" fillId="0" borderId="0"/>
    <xf numFmtId="0" fontId="3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31" fillId="0" borderId="0"/>
    <xf numFmtId="0" fontId="20" fillId="0" borderId="0"/>
    <xf numFmtId="0" fontId="31" fillId="0" borderId="0"/>
    <xf numFmtId="0" fontId="19" fillId="0" borderId="0"/>
    <xf numFmtId="0" fontId="20" fillId="0" borderId="0"/>
    <xf numFmtId="0" fontId="19" fillId="0" borderId="0"/>
    <xf numFmtId="0" fontId="31" fillId="0" borderId="0"/>
    <xf numFmtId="0" fontId="20" fillId="0" borderId="0"/>
    <xf numFmtId="0" fontId="1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31" fillId="0" borderId="0"/>
    <xf numFmtId="0" fontId="19" fillId="0" borderId="0"/>
    <xf numFmtId="0" fontId="31" fillId="0" borderId="0"/>
    <xf numFmtId="0" fontId="19" fillId="0" borderId="0"/>
    <xf numFmtId="0" fontId="3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31" fillId="0" borderId="0"/>
    <xf numFmtId="0" fontId="20" fillId="0" borderId="0"/>
    <xf numFmtId="0" fontId="31" fillId="0" borderId="0"/>
    <xf numFmtId="0" fontId="19" fillId="0" borderId="0"/>
    <xf numFmtId="0" fontId="20" fillId="0" borderId="0"/>
    <xf numFmtId="0" fontId="19" fillId="0" borderId="0"/>
    <xf numFmtId="0" fontId="3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3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3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9" fillId="0" borderId="0"/>
    <xf numFmtId="0" fontId="1" fillId="0" borderId="0">
      <alignment vertical="center"/>
    </xf>
    <xf numFmtId="0" fontId="3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32" fillId="0" borderId="0"/>
    <xf numFmtId="0" fontId="32" fillId="0" borderId="0"/>
    <xf numFmtId="0" fontId="19" fillId="0" borderId="0"/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4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41" fillId="0" borderId="0">
      <alignment vertical="center"/>
    </xf>
    <xf numFmtId="0" fontId="41" fillId="0" borderId="0">
      <alignment vertical="center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41" fillId="0" borderId="0">
      <alignment vertical="center"/>
    </xf>
    <xf numFmtId="0" fontId="20" fillId="0" borderId="0"/>
    <xf numFmtId="0" fontId="41" fillId="0" borderId="0">
      <alignment vertical="center"/>
    </xf>
    <xf numFmtId="0" fontId="41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1" fillId="0" borderId="0">
      <alignment vertical="center"/>
    </xf>
    <xf numFmtId="0" fontId="32" fillId="0" borderId="0"/>
    <xf numFmtId="0" fontId="32" fillId="0" borderId="0"/>
    <xf numFmtId="0" fontId="41" fillId="0" borderId="0">
      <alignment vertical="center"/>
    </xf>
    <xf numFmtId="0" fontId="41" fillId="0" borderId="0">
      <alignment vertical="center"/>
    </xf>
    <xf numFmtId="0" fontId="32" fillId="0" borderId="0"/>
    <xf numFmtId="0" fontId="32" fillId="0" borderId="0"/>
    <xf numFmtId="0" fontId="41" fillId="0" borderId="0">
      <alignment vertical="center"/>
    </xf>
    <xf numFmtId="0" fontId="41" fillId="0" borderId="0">
      <alignment vertical="center"/>
    </xf>
    <xf numFmtId="0" fontId="32" fillId="0" borderId="0"/>
    <xf numFmtId="0" fontId="32" fillId="0" borderId="0"/>
    <xf numFmtId="0" fontId="41" fillId="0" borderId="0">
      <alignment vertical="center"/>
    </xf>
    <xf numFmtId="0" fontId="41" fillId="0" borderId="0">
      <alignment vertical="center"/>
    </xf>
    <xf numFmtId="0" fontId="32" fillId="0" borderId="0"/>
    <xf numFmtId="0" fontId="32" fillId="0" borderId="0"/>
    <xf numFmtId="0" fontId="41" fillId="0" borderId="0">
      <alignment vertical="center"/>
    </xf>
    <xf numFmtId="0" fontId="41" fillId="0" borderId="0">
      <alignment vertical="center"/>
    </xf>
    <xf numFmtId="0" fontId="32" fillId="0" borderId="0"/>
    <xf numFmtId="0" fontId="32" fillId="0" borderId="0"/>
    <xf numFmtId="0" fontId="41" fillId="0" borderId="0">
      <alignment vertical="center"/>
    </xf>
    <xf numFmtId="0" fontId="41" fillId="0" borderId="0">
      <alignment vertical="center"/>
    </xf>
    <xf numFmtId="0" fontId="32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41" fillId="0" borderId="0">
      <alignment vertical="center"/>
    </xf>
    <xf numFmtId="0" fontId="41" fillId="0" borderId="0">
      <alignment vertical="center"/>
    </xf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32" fillId="0" borderId="0"/>
    <xf numFmtId="0" fontId="41" fillId="0" borderId="0">
      <alignment vertical="center"/>
    </xf>
    <xf numFmtId="0" fontId="4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41" fillId="0" borderId="0">
      <alignment vertical="center"/>
    </xf>
    <xf numFmtId="0" fontId="19" fillId="0" borderId="0"/>
    <xf numFmtId="0" fontId="19" fillId="0" borderId="0"/>
    <xf numFmtId="0" fontId="41" fillId="0" borderId="0">
      <alignment vertical="center"/>
    </xf>
    <xf numFmtId="0" fontId="4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41" fillId="0" borderId="0">
      <alignment vertical="center"/>
    </xf>
    <xf numFmtId="0" fontId="19" fillId="0" borderId="0"/>
    <xf numFmtId="0" fontId="19" fillId="0" borderId="0"/>
    <xf numFmtId="0" fontId="32" fillId="0" borderId="0"/>
    <xf numFmtId="0" fontId="41" fillId="0" borderId="0">
      <alignment vertical="center"/>
    </xf>
    <xf numFmtId="0" fontId="4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41" fillId="0" borderId="0">
      <alignment vertical="center"/>
    </xf>
    <xf numFmtId="0" fontId="41" fillId="0" borderId="0">
      <alignment vertical="center"/>
    </xf>
    <xf numFmtId="0" fontId="32" fillId="0" borderId="0"/>
    <xf numFmtId="0" fontId="32" fillId="0" borderId="0"/>
    <xf numFmtId="0" fontId="41" fillId="0" borderId="0">
      <alignment vertical="center"/>
    </xf>
    <xf numFmtId="0" fontId="41" fillId="0" borderId="0">
      <alignment vertical="center"/>
    </xf>
    <xf numFmtId="0" fontId="32" fillId="0" borderId="0"/>
    <xf numFmtId="0" fontId="32" fillId="0" borderId="0"/>
    <xf numFmtId="0" fontId="41" fillId="0" borderId="0">
      <alignment vertical="center"/>
    </xf>
    <xf numFmtId="0" fontId="41" fillId="0" borderId="0">
      <alignment vertical="center"/>
    </xf>
    <xf numFmtId="0" fontId="32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41" fillId="0" borderId="0">
      <alignment vertical="center"/>
    </xf>
    <xf numFmtId="0" fontId="4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30" fillId="0" borderId="0"/>
    <xf numFmtId="0" fontId="19" fillId="0" borderId="0"/>
    <xf numFmtId="0" fontId="30" fillId="0" borderId="0"/>
    <xf numFmtId="0" fontId="4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41" fillId="0" borderId="0">
      <alignment vertical="center"/>
    </xf>
    <xf numFmtId="0" fontId="4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41" fillId="0" borderId="0">
      <alignment vertical="center"/>
    </xf>
    <xf numFmtId="0" fontId="19" fillId="0" borderId="0"/>
    <xf numFmtId="0" fontId="19" fillId="0" borderId="0"/>
    <xf numFmtId="0" fontId="41" fillId="0" borderId="0">
      <alignment vertical="center"/>
    </xf>
    <xf numFmtId="0" fontId="4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4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41" fillId="0" borderId="0">
      <alignment vertical="center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4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41" fillId="0" borderId="0">
      <alignment vertical="center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19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41" fillId="0" borderId="0">
      <alignment vertical="center"/>
    </xf>
    <xf numFmtId="0" fontId="41" fillId="0" borderId="0">
      <alignment vertical="center"/>
    </xf>
    <xf numFmtId="0" fontId="19" fillId="0" borderId="0"/>
    <xf numFmtId="0" fontId="41" fillId="0" borderId="0">
      <alignment vertical="center"/>
    </xf>
    <xf numFmtId="0" fontId="41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32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32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3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2" fillId="0" borderId="0"/>
    <xf numFmtId="0" fontId="22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3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>
      <alignment vertical="top"/>
    </xf>
    <xf numFmtId="0" fontId="20" fillId="0" borderId="0"/>
    <xf numFmtId="0" fontId="19" fillId="0" borderId="0"/>
    <xf numFmtId="0" fontId="41" fillId="0" borderId="0">
      <alignment vertical="center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3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31" fillId="0" borderId="0"/>
    <xf numFmtId="0" fontId="41" fillId="0" borderId="0">
      <alignment vertical="center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41" fillId="0" borderId="0">
      <alignment vertical="center"/>
    </xf>
    <xf numFmtId="0" fontId="20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1" fillId="0" borderId="0">
      <alignment vertical="center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0" fillId="0" borderId="0"/>
    <xf numFmtId="0" fontId="31" fillId="0" borderId="0"/>
    <xf numFmtId="0" fontId="30" fillId="0" borderId="0"/>
    <xf numFmtId="0" fontId="20" fillId="0" borderId="0">
      <alignment vertical="top"/>
    </xf>
    <xf numFmtId="0" fontId="30" fillId="0" borderId="0"/>
    <xf numFmtId="0" fontId="20" fillId="0" borderId="0">
      <alignment vertical="top"/>
    </xf>
    <xf numFmtId="0" fontId="20" fillId="0" borderId="0">
      <alignment vertical="top"/>
    </xf>
    <xf numFmtId="0" fontId="31" fillId="0" borderId="0"/>
    <xf numFmtId="0" fontId="18" fillId="0" borderId="0"/>
    <xf numFmtId="0" fontId="18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42" fillId="0" borderId="0" applyBorder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2" fillId="0" borderId="0" applyBorder="0">
      <protection locked="0"/>
    </xf>
    <xf numFmtId="0" fontId="31" fillId="0" borderId="0"/>
    <xf numFmtId="0" fontId="19" fillId="0" borderId="0"/>
    <xf numFmtId="0" fontId="42" fillId="0" borderId="0" applyBorder="0">
      <protection locked="0"/>
    </xf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3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42" fillId="0" borderId="0" applyBorder="0">
      <protection locked="0"/>
    </xf>
    <xf numFmtId="0" fontId="42" fillId="0" borderId="0" applyBorder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42" fillId="0" borderId="0" applyBorder="0">
      <protection locked="0"/>
    </xf>
    <xf numFmtId="0" fontId="30" fillId="0" borderId="0"/>
    <xf numFmtId="0" fontId="1" fillId="0" borderId="0"/>
    <xf numFmtId="0" fontId="1" fillId="0" borderId="0"/>
    <xf numFmtId="0" fontId="1" fillId="0" borderId="0"/>
    <xf numFmtId="0" fontId="42" fillId="0" borderId="0" applyBorder="0">
      <protection locked="0"/>
    </xf>
    <xf numFmtId="0" fontId="1" fillId="0" borderId="0"/>
    <xf numFmtId="0" fontId="1" fillId="0" borderId="0"/>
    <xf numFmtId="0" fontId="1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30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3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31" fillId="0" borderId="0"/>
    <xf numFmtId="0" fontId="20" fillId="0" borderId="0">
      <alignment vertical="top"/>
    </xf>
    <xf numFmtId="0" fontId="31" fillId="0" borderId="0"/>
    <xf numFmtId="0" fontId="32" fillId="0" borderId="0"/>
    <xf numFmtId="0" fontId="20" fillId="0" borderId="0">
      <alignment vertical="top"/>
    </xf>
    <xf numFmtId="0" fontId="22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30" fillId="0" borderId="0"/>
    <xf numFmtId="0" fontId="1" fillId="0" borderId="0">
      <alignment vertical="center"/>
    </xf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30" fillId="0" borderId="0"/>
    <xf numFmtId="0" fontId="1" fillId="0" borderId="0">
      <alignment vertical="center"/>
    </xf>
    <xf numFmtId="0" fontId="19" fillId="0" borderId="0"/>
    <xf numFmtId="0" fontId="19" fillId="0" borderId="0"/>
    <xf numFmtId="0" fontId="3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32" fillId="0" borderId="0"/>
    <xf numFmtId="0" fontId="41" fillId="0" borderId="0">
      <alignment vertical="center"/>
    </xf>
    <xf numFmtId="0" fontId="41" fillId="0" borderId="0">
      <alignment vertical="center"/>
    </xf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9" fillId="0" borderId="0"/>
    <xf numFmtId="0" fontId="32" fillId="0" borderId="0"/>
    <xf numFmtId="0" fontId="19" fillId="0" borderId="0"/>
    <xf numFmtId="0" fontId="20" fillId="0" borderId="0">
      <alignment vertical="top"/>
    </xf>
    <xf numFmtId="0" fontId="31" fillId="0" borderId="0"/>
    <xf numFmtId="0" fontId="20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20" fillId="0" borderId="0">
      <alignment vertical="top"/>
    </xf>
    <xf numFmtId="0" fontId="19" fillId="0" borderId="0"/>
    <xf numFmtId="0" fontId="32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19" fillId="0" borderId="0">
      <alignment wrapText="1"/>
    </xf>
    <xf numFmtId="0" fontId="20" fillId="0" borderId="0"/>
    <xf numFmtId="0" fontId="20" fillId="0" borderId="0"/>
    <xf numFmtId="0" fontId="32" fillId="0" borderId="0"/>
    <xf numFmtId="0" fontId="19" fillId="0" borderId="0">
      <alignment wrapText="1"/>
    </xf>
    <xf numFmtId="0" fontId="20" fillId="0" borderId="0"/>
    <xf numFmtId="0" fontId="32" fillId="0" borderId="0"/>
    <xf numFmtId="0" fontId="20" fillId="0" borderId="0"/>
    <xf numFmtId="0" fontId="20" fillId="0" borderId="0"/>
    <xf numFmtId="0" fontId="19" fillId="0" borderId="0">
      <alignment wrapText="1"/>
    </xf>
    <xf numFmtId="0" fontId="20" fillId="0" borderId="0"/>
    <xf numFmtId="0" fontId="20" fillId="0" borderId="0"/>
    <xf numFmtId="0" fontId="32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32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30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3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41" fillId="0" borderId="0">
      <alignment vertical="center"/>
    </xf>
    <xf numFmtId="0" fontId="20" fillId="0" borderId="0">
      <alignment vertical="top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30" fillId="0" borderId="0"/>
    <xf numFmtId="0" fontId="19" fillId="0" borderId="0"/>
    <xf numFmtId="0" fontId="30" fillId="0" borderId="0"/>
    <xf numFmtId="0" fontId="32" fillId="0" borderId="0"/>
    <xf numFmtId="0" fontId="19" fillId="0" borderId="0"/>
    <xf numFmtId="0" fontId="3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31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31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32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32" fillId="0" borderId="0"/>
    <xf numFmtId="0" fontId="19" fillId="0" borderId="0"/>
    <xf numFmtId="0" fontId="3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20" fillId="0" borderId="0">
      <alignment vertical="top"/>
    </xf>
    <xf numFmtId="0" fontId="32" fillId="0" borderId="0"/>
    <xf numFmtId="0" fontId="32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43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20" fillId="0" borderId="0"/>
    <xf numFmtId="0" fontId="21" fillId="0" borderId="0"/>
    <xf numFmtId="0" fontId="21" fillId="0" borderId="0"/>
    <xf numFmtId="0" fontId="20" fillId="0" borderId="0">
      <alignment vertical="top"/>
    </xf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>
      <alignment vertical="top"/>
    </xf>
    <xf numFmtId="0" fontId="4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1" fillId="0" borderId="0">
      <alignment vertical="center"/>
    </xf>
    <xf numFmtId="0" fontId="41" fillId="0" borderId="0">
      <alignment vertical="center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1" fillId="0" borderId="0">
      <alignment vertical="center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4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41" fillId="0" borderId="0">
      <alignment vertical="center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4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>
      <alignment vertical="center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4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8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22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30" fillId="0" borderId="0"/>
    <xf numFmtId="0" fontId="1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1" fillId="0" borderId="0"/>
    <xf numFmtId="0" fontId="43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2" fillId="0" borderId="0" applyBorder="0">
      <protection locked="0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32" fillId="0" borderId="0"/>
    <xf numFmtId="0" fontId="19" fillId="0" borderId="0"/>
    <xf numFmtId="0" fontId="2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42" fillId="0" borderId="0" applyBorder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2" fillId="0" borderId="0" applyBorder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45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42" fillId="0" borderId="0" applyBorder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42" fillId="0" borderId="0" applyBorder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2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42" fillId="0" borderId="0" applyBorder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2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46" fillId="0" borderId="0"/>
    <xf numFmtId="0" fontId="19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42" fillId="0" borderId="0" applyBorder="0">
      <protection locked="0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46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3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46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4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20" fillId="36" borderId="17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2" fontId="20" fillId="0" borderId="0">
      <alignment vertical="top"/>
    </xf>
    <xf numFmtId="0" fontId="1" fillId="0" borderId="0"/>
    <xf numFmtId="0" fontId="1" fillId="0" borderId="0"/>
    <xf numFmtId="0" fontId="1" fillId="0" borderId="0"/>
    <xf numFmtId="9" fontId="3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3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2" fontId="20" fillId="0" borderId="0">
      <alignment vertical="top"/>
    </xf>
    <xf numFmtId="0" fontId="1" fillId="0" borderId="0"/>
    <xf numFmtId="0" fontId="1" fillId="0" borderId="0"/>
    <xf numFmtId="0" fontId="1" fillId="0" borderId="0"/>
    <xf numFmtId="42" fontId="20" fillId="0" borderId="0">
      <alignment vertical="top"/>
    </xf>
    <xf numFmtId="0" fontId="1" fillId="0" borderId="0"/>
    <xf numFmtId="0" fontId="1" fillId="0" borderId="0"/>
    <xf numFmtId="0" fontId="1" fillId="0" borderId="0"/>
    <xf numFmtId="42" fontId="20" fillId="0" borderId="0">
      <alignment vertical="top"/>
    </xf>
    <xf numFmtId="0" fontId="1" fillId="0" borderId="0"/>
    <xf numFmtId="0" fontId="1" fillId="0" borderId="0"/>
    <xf numFmtId="0" fontId="1" fillId="0" borderId="0"/>
    <xf numFmtId="42" fontId="20" fillId="0" borderId="0">
      <alignment vertical="top"/>
    </xf>
    <xf numFmtId="0" fontId="1" fillId="0" borderId="0"/>
    <xf numFmtId="0" fontId="1" fillId="0" borderId="0"/>
    <xf numFmtId="0" fontId="1" fillId="0" borderId="0"/>
    <xf numFmtId="42" fontId="20" fillId="0" borderId="0">
      <alignment vertical="top"/>
    </xf>
    <xf numFmtId="0" fontId="1" fillId="0" borderId="0"/>
    <xf numFmtId="0" fontId="1" fillId="0" borderId="0"/>
    <xf numFmtId="0" fontId="1" fillId="0" borderId="0"/>
    <xf numFmtId="42" fontId="20" fillId="0" borderId="0">
      <alignment vertical="top"/>
    </xf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2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19" applyNumberFormat="0" applyFill="0" applyAlignment="0" applyProtection="0"/>
    <xf numFmtId="0" fontId="1" fillId="0" borderId="0"/>
    <xf numFmtId="0" fontId="1" fillId="0" borderId="0"/>
    <xf numFmtId="0" fontId="49" fillId="0" borderId="1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>
      <alignment vertical="top"/>
    </xf>
    <xf numFmtId="43" fontId="20" fillId="0" borderId="0" applyFont="0" applyFill="0" applyBorder="0" applyAlignment="0" applyProtection="0">
      <alignment vertical="top"/>
    </xf>
    <xf numFmtId="0" fontId="20" fillId="0" borderId="0" applyNumberFormat="0" applyFill="0" applyBorder="0" applyAlignment="0" applyProtection="0">
      <alignment vertical="top"/>
    </xf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>
      <alignment vertical="top"/>
    </xf>
    <xf numFmtId="43" fontId="20" fillId="0" borderId="0" applyFont="0" applyFill="0" applyBorder="0" applyAlignment="0" applyProtection="0">
      <alignment vertical="top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1" fontId="20" fillId="0" borderId="0">
      <alignment vertical="top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1" fontId="20" fillId="0" borderId="0">
      <alignment vertical="top"/>
    </xf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>
      <alignment wrapText="1"/>
    </xf>
    <xf numFmtId="0" fontId="20" fillId="0" borderId="0"/>
    <xf numFmtId="0" fontId="19" fillId="0" borderId="0">
      <alignment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3" fillId="9" borderId="9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3" fillId="9" borderId="9" applyNumberFormat="0" applyFont="0" applyAlignment="0" applyProtection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3" fillId="9" borderId="9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36" borderId="1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36" borderId="17" applyNumberFormat="0" applyFont="0" applyAlignment="0" applyProtection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36" borderId="17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36" borderId="17" applyNumberFormat="0" applyFont="0" applyAlignment="0" applyProtection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20" fillId="36" borderId="17" applyNumberFormat="0" applyFont="0" applyAlignment="0" applyProtection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>
      <alignment vertical="top"/>
    </xf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2" fontId="20" fillId="0" borderId="0">
      <alignment vertical="top"/>
    </xf>
    <xf numFmtId="42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9" fillId="0" borderId="0"/>
    <xf numFmtId="0" fontId="19" fillId="0" borderId="0"/>
    <xf numFmtId="0" fontId="20" fillId="0" borderId="0">
      <alignment vertical="top"/>
    </xf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2" fontId="20" fillId="0" borderId="0">
      <alignment vertical="top"/>
    </xf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>
      <alignment vertical="top"/>
    </xf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2" fontId="2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9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0" fillId="0" borderId="0">
      <alignment vertical="top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9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0" borderId="0"/>
    <xf numFmtId="0" fontId="51" fillId="0" borderId="0"/>
    <xf numFmtId="0" fontId="57" fillId="0" borderId="0">
      <alignment vertical="top"/>
    </xf>
    <xf numFmtId="0" fontId="57" fillId="0" borderId="0"/>
    <xf numFmtId="0" fontId="20" fillId="0" borderId="0"/>
    <xf numFmtId="0" fontId="20" fillId="0" borderId="0"/>
  </cellStyleXfs>
  <cellXfs count="131">
    <xf numFmtId="0" fontId="0" fillId="0" borderId="0" xfId="0"/>
    <xf numFmtId="164" fontId="0" fillId="0" borderId="0" xfId="1" applyNumberFormat="1" applyFont="1"/>
    <xf numFmtId="0" fontId="0" fillId="0" borderId="0" xfId="0"/>
    <xf numFmtId="164" fontId="0" fillId="0" borderId="0" xfId="0" applyNumberFormat="1"/>
    <xf numFmtId="44" fontId="0" fillId="0" borderId="0" xfId="0" applyNumberFormat="1"/>
    <xf numFmtId="164" fontId="0" fillId="0" borderId="0" xfId="1" applyNumberFormat="1" applyFont="1" applyBorder="1"/>
    <xf numFmtId="0" fontId="0" fillId="0" borderId="0" xfId="0" applyBorder="1"/>
    <xf numFmtId="0" fontId="0" fillId="0" borderId="0" xfId="0" applyFill="1"/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53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Alignment="1">
      <alignment shrinkToFit="1"/>
    </xf>
    <xf numFmtId="0" fontId="2" fillId="2" borderId="20" xfId="0" applyFont="1" applyFill="1" applyBorder="1" applyAlignment="1">
      <alignment horizontal="center" vertical="center" wrapText="1"/>
    </xf>
    <xf numFmtId="164" fontId="2" fillId="2" borderId="20" xfId="1" applyNumberFormat="1" applyFont="1" applyFill="1" applyBorder="1" applyAlignment="1">
      <alignment horizontal="center" vertical="center" wrapText="1"/>
    </xf>
    <xf numFmtId="0" fontId="58" fillId="0" borderId="0" xfId="35387" applyFont="1" applyFill="1" applyBorder="1" applyAlignment="1">
      <alignment horizontal="right" wrapText="1"/>
    </xf>
    <xf numFmtId="164" fontId="0" fillId="0" borderId="0" xfId="0" applyNumberFormat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8" fillId="0" borderId="17" xfId="35387" applyFont="1" applyFill="1" applyBorder="1" applyAlignment="1">
      <alignment horizontal="center" vertical="center" wrapText="1"/>
    </xf>
    <xf numFmtId="0" fontId="58" fillId="0" borderId="0" xfId="35387" applyFont="1" applyFill="1" applyBorder="1" applyAlignment="1">
      <alignment horizontal="center" vertical="center" wrapText="1"/>
    </xf>
    <xf numFmtId="0" fontId="23" fillId="0" borderId="0" xfId="35388" applyFont="1" applyFill="1" applyBorder="1" applyAlignment="1">
      <alignment horizontal="center" vertical="center" wrapText="1"/>
    </xf>
    <xf numFmtId="0" fontId="0" fillId="0" borderId="0" xfId="0" applyAlignment="1"/>
    <xf numFmtId="0" fontId="52" fillId="0" borderId="0" xfId="0" applyFont="1" applyBorder="1" applyAlignment="1">
      <alignment horizontal="center"/>
    </xf>
    <xf numFmtId="164" fontId="0" fillId="0" borderId="0" xfId="1" applyNumberFormat="1" applyFont="1" applyBorder="1" applyAlignment="1"/>
    <xf numFmtId="0" fontId="0" fillId="0" borderId="0" xfId="0" applyBorder="1" applyAlignment="1"/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1" applyNumberFormat="1" applyFont="1" applyFill="1" applyBorder="1" applyAlignment="1"/>
    <xf numFmtId="164" fontId="0" fillId="0" borderId="0" xfId="0" applyNumberFormat="1" applyBorder="1" applyAlignment="1"/>
    <xf numFmtId="0" fontId="32" fillId="0" borderId="0" xfId="0" applyFont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/>
    <xf numFmtId="0" fontId="2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5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Alignment="1"/>
    <xf numFmtId="164" fontId="0" fillId="0" borderId="0" xfId="0" applyNumberFormat="1" applyAlignment="1"/>
    <xf numFmtId="164" fontId="0" fillId="0" borderId="0" xfId="1" applyNumberFormat="1" applyFont="1" applyAlignment="1"/>
    <xf numFmtId="166" fontId="0" fillId="0" borderId="0" xfId="35383" applyNumberFormat="1" applyFont="1" applyAlignment="1"/>
    <xf numFmtId="3" fontId="0" fillId="0" borderId="0" xfId="0" applyNumberFormat="1" applyAlignment="1"/>
    <xf numFmtId="167" fontId="0" fillId="0" borderId="0" xfId="35383" applyNumberFormat="1" applyFont="1" applyAlignment="1"/>
    <xf numFmtId="44" fontId="0" fillId="0" borderId="0" xfId="0" applyNumberFormat="1" applyAlignment="1"/>
    <xf numFmtId="164" fontId="0" fillId="0" borderId="0" xfId="0" applyNumberFormat="1" applyAlignment="1">
      <alignment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64" fontId="2" fillId="0" borderId="23" xfId="1" applyNumberFormat="1" applyFont="1" applyFill="1" applyBorder="1" applyAlignment="1">
      <alignment horizontal="center" vertical="center" wrapText="1"/>
    </xf>
    <xf numFmtId="44" fontId="2" fillId="0" borderId="23" xfId="1" applyFont="1" applyFill="1" applyBorder="1" applyAlignment="1">
      <alignment horizontal="center" vertical="center" wrapText="1"/>
    </xf>
    <xf numFmtId="167" fontId="2" fillId="0" borderId="23" xfId="35383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shrinkToFit="1"/>
    </xf>
    <xf numFmtId="0" fontId="0" fillId="0" borderId="26" xfId="0" applyFill="1" applyBorder="1" applyAlignment="1">
      <alignment horizontal="center" vertical="center"/>
    </xf>
    <xf numFmtId="164" fontId="0" fillId="0" borderId="28" xfId="1" applyNumberFormat="1" applyFont="1" applyBorder="1" applyAlignment="1"/>
    <xf numFmtId="44" fontId="2" fillId="0" borderId="22" xfId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166" fontId="0" fillId="0" borderId="0" xfId="35383" applyNumberFormat="1" applyFont="1" applyBorder="1" applyAlignment="1"/>
    <xf numFmtId="42" fontId="0" fillId="0" borderId="0" xfId="0" applyNumberFormat="1" applyBorder="1" applyAlignment="1"/>
    <xf numFmtId="0" fontId="0" fillId="0" borderId="29" xfId="0" applyBorder="1" applyAlignment="1">
      <alignment horizontal="center"/>
    </xf>
    <xf numFmtId="0" fontId="0" fillId="0" borderId="21" xfId="0" applyBorder="1" applyAlignment="1">
      <alignment vertical="center" shrinkToFit="1"/>
    </xf>
    <xf numFmtId="0" fontId="0" fillId="0" borderId="21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0" fillId="0" borderId="21" xfId="0" applyNumberFormat="1" applyBorder="1" applyAlignment="1"/>
    <xf numFmtId="164" fontId="0" fillId="0" borderId="21" xfId="1" applyNumberFormat="1" applyFont="1" applyBorder="1" applyAlignment="1"/>
    <xf numFmtId="164" fontId="0" fillId="0" borderId="29" xfId="1" applyNumberFormat="1" applyFont="1" applyBorder="1" applyAlignment="1"/>
    <xf numFmtId="166" fontId="0" fillId="0" borderId="21" xfId="35383" applyNumberFormat="1" applyFont="1" applyBorder="1" applyAlignment="1"/>
    <xf numFmtId="0" fontId="0" fillId="0" borderId="0" xfId="0" applyAlignment="1">
      <alignment wrapText="1"/>
    </xf>
    <xf numFmtId="44" fontId="2" fillId="0" borderId="25" xfId="1" applyFont="1" applyFill="1" applyBorder="1" applyAlignment="1">
      <alignment horizontal="center" vertical="center" wrapText="1"/>
    </xf>
    <xf numFmtId="168" fontId="0" fillId="0" borderId="0" xfId="0" applyNumberFormat="1"/>
    <xf numFmtId="42" fontId="18" fillId="0" borderId="0" xfId="0" applyNumberFormat="1" applyFont="1"/>
    <xf numFmtId="164" fontId="2" fillId="0" borderId="25" xfId="1" applyNumberFormat="1" applyFont="1" applyFill="1" applyBorder="1" applyAlignment="1">
      <alignment horizontal="center" vertical="center" wrapText="1"/>
    </xf>
    <xf numFmtId="164" fontId="0" fillId="0" borderId="21" xfId="1" applyNumberFormat="1" applyFont="1" applyBorder="1"/>
    <xf numFmtId="164" fontId="0" fillId="0" borderId="29" xfId="0" applyNumberFormat="1" applyBorder="1" applyAlignment="1"/>
    <xf numFmtId="169" fontId="0" fillId="0" borderId="0" xfId="0" applyNumberFormat="1"/>
    <xf numFmtId="169" fontId="0" fillId="0" borderId="0" xfId="0" applyNumberFormat="1" applyFill="1"/>
    <xf numFmtId="0" fontId="60" fillId="0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9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0" fillId="0" borderId="0" xfId="1" quotePrefix="1" applyNumberFormat="1" applyFont="1"/>
    <xf numFmtId="0" fontId="0" fillId="0" borderId="21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61" fillId="0" borderId="0" xfId="0" applyFont="1" applyBorder="1" applyAlignment="1">
      <alignment horizontal="centerContinuous" vertical="center"/>
    </xf>
    <xf numFmtId="0" fontId="62" fillId="0" borderId="21" xfId="0" applyFont="1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44" fontId="2" fillId="0" borderId="32" xfId="1" applyFont="1" applyFill="1" applyBorder="1" applyAlignment="1">
      <alignment horizontal="center" vertical="center" wrapText="1"/>
    </xf>
    <xf numFmtId="164" fontId="0" fillId="0" borderId="33" xfId="0" applyNumberFormat="1" applyBorder="1" applyAlignment="1"/>
    <xf numFmtId="164" fontId="0" fillId="0" borderId="34" xfId="0" applyNumberFormat="1" applyBorder="1" applyAlignment="1"/>
    <xf numFmtId="3" fontId="0" fillId="0" borderId="0" xfId="0" applyNumberFormat="1" applyBorder="1" applyAlignment="1"/>
    <xf numFmtId="3" fontId="0" fillId="0" borderId="25" xfId="0" applyNumberFormat="1" applyBorder="1" applyAlignment="1"/>
    <xf numFmtId="42" fontId="2" fillId="0" borderId="0" xfId="0" applyNumberFormat="1" applyFont="1" applyBorder="1" applyAlignment="1">
      <alignment horizontal="centerContinuous" vertical="center"/>
    </xf>
    <xf numFmtId="42" fontId="2" fillId="0" borderId="26" xfId="0" applyNumberFormat="1" applyFont="1" applyBorder="1" applyAlignment="1">
      <alignment horizontal="centerContinuous" vertical="center"/>
    </xf>
    <xf numFmtId="42" fontId="0" fillId="0" borderId="26" xfId="0" quotePrefix="1" applyNumberFormat="1" applyBorder="1" applyAlignment="1"/>
    <xf numFmtId="42" fontId="2" fillId="0" borderId="25" xfId="1" applyNumberFormat="1" applyFont="1" applyFill="1" applyBorder="1" applyAlignment="1">
      <alignment horizontal="center" vertical="center" wrapText="1"/>
    </xf>
    <xf numFmtId="42" fontId="2" fillId="0" borderId="24" xfId="1" applyNumberFormat="1" applyFont="1" applyFill="1" applyBorder="1" applyAlignment="1">
      <alignment horizontal="center" vertical="center" wrapText="1"/>
    </xf>
    <xf numFmtId="42" fontId="0" fillId="0" borderId="30" xfId="0" quotePrefix="1" applyNumberFormat="1" applyBorder="1" applyAlignment="1"/>
    <xf numFmtId="44" fontId="2" fillId="2" borderId="20" xfId="1" applyFont="1" applyFill="1" applyBorder="1" applyAlignment="1">
      <alignment horizontal="center" vertical="center" wrapText="1"/>
    </xf>
    <xf numFmtId="165" fontId="2" fillId="2" borderId="20" xfId="35383" applyNumberFormat="1" applyFont="1" applyFill="1" applyBorder="1" applyAlignment="1">
      <alignment horizontal="center" vertical="center" wrapText="1"/>
    </xf>
    <xf numFmtId="0" fontId="23" fillId="0" borderId="17" xfId="35389" applyFont="1" applyFill="1" applyBorder="1" applyAlignment="1">
      <alignment horizontal="right" wrapText="1"/>
    </xf>
    <xf numFmtId="44" fontId="0" fillId="0" borderId="25" xfId="0" applyNumberFormat="1" applyBorder="1" applyAlignment="1">
      <alignment vertical="center" shrinkToFit="1"/>
    </xf>
    <xf numFmtId="44" fontId="0" fillId="0" borderId="25" xfId="0" applyNumberFormat="1" applyBorder="1" applyAlignment="1">
      <alignment horizontal="center" vertical="center"/>
    </xf>
    <xf numFmtId="44" fontId="0" fillId="0" borderId="24" xfId="0" applyNumberFormat="1" applyFill="1" applyBorder="1" applyAlignment="1">
      <alignment horizontal="center" vertical="center"/>
    </xf>
    <xf numFmtId="170" fontId="0" fillId="0" borderId="25" xfId="35383" applyNumberFormat="1" applyFont="1" applyBorder="1" applyAlignment="1"/>
    <xf numFmtId="42" fontId="0" fillId="0" borderId="27" xfId="1" applyNumberFormat="1" applyFont="1" applyBorder="1" applyAlignment="1"/>
    <xf numFmtId="42" fontId="0" fillId="0" borderId="31" xfId="0" applyNumberFormat="1" applyBorder="1" applyAlignment="1"/>
    <xf numFmtId="42" fontId="0" fillId="0" borderId="25" xfId="0" quotePrefix="1" applyNumberFormat="1" applyBorder="1" applyAlignment="1"/>
    <xf numFmtId="42" fontId="0" fillId="0" borderId="0" xfId="1" applyNumberFormat="1" applyFont="1" applyBorder="1"/>
    <xf numFmtId="42" fontId="0" fillId="0" borderId="25" xfId="1" applyNumberFormat="1" applyFont="1" applyBorder="1" applyAlignment="1"/>
    <xf numFmtId="42" fontId="0" fillId="0" borderId="0" xfId="1" applyNumberFormat="1" applyFont="1" applyBorder="1" applyAlignment="1"/>
    <xf numFmtId="171" fontId="0" fillId="0" borderId="27" xfId="0" applyNumberFormat="1" applyBorder="1" applyAlignment="1">
      <alignment horizontal="center"/>
    </xf>
    <xf numFmtId="44" fontId="0" fillId="0" borderId="0" xfId="0" applyNumberFormat="1" applyBorder="1" applyAlignment="1"/>
    <xf numFmtId="172" fontId="0" fillId="0" borderId="0" xfId="0" applyNumberFormat="1" applyAlignment="1"/>
    <xf numFmtId="173" fontId="0" fillId="0" borderId="0" xfId="0" applyNumberFormat="1" applyBorder="1" applyAlignment="1"/>
    <xf numFmtId="0" fontId="2" fillId="0" borderId="0" xfId="0" applyFont="1" applyFill="1" applyBorder="1" applyAlignment="1">
      <alignment horizontal="center"/>
    </xf>
    <xf numFmtId="0" fontId="59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0" fillId="0" borderId="0" xfId="0" applyAlignment="1">
      <alignment wrapText="1"/>
    </xf>
    <xf numFmtId="0" fontId="60" fillId="0" borderId="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/>
    </xf>
  </cellXfs>
  <cellStyles count="35390">
    <cellStyle name="20% - Accent1" xfId="19" builtinId="30" customBuiltin="1"/>
    <cellStyle name="20% - Accent1 2" xfId="50"/>
    <cellStyle name="20% - Accent1 2 2" xfId="51"/>
    <cellStyle name="20% - Accent1 2 2 2" xfId="52"/>
    <cellStyle name="20% - Accent1 2 2 2 2" xfId="53"/>
    <cellStyle name="20% - Accent1 2 2 2 2 2" xfId="29525"/>
    <cellStyle name="20% - Accent1 2 2 2 3" xfId="29524"/>
    <cellStyle name="20% - Accent1 2 2 3" xfId="54"/>
    <cellStyle name="20% - Accent1 2 2 3 2" xfId="29526"/>
    <cellStyle name="20% - Accent1 2 2 4" xfId="29523"/>
    <cellStyle name="20% - Accent1 2 3" xfId="55"/>
    <cellStyle name="20% - Accent1 2 3 2" xfId="56"/>
    <cellStyle name="20% - Accent1 2 3 2 2" xfId="29528"/>
    <cellStyle name="20% - Accent1 2 3 3" xfId="29527"/>
    <cellStyle name="20% - Accent1 2 4" xfId="57"/>
    <cellStyle name="20% - Accent1 2 4 2" xfId="29529"/>
    <cellStyle name="20% - Accent1 2 5" xfId="58"/>
    <cellStyle name="20% - Accent1 3" xfId="59"/>
    <cellStyle name="20% - Accent1 3 2" xfId="60"/>
    <cellStyle name="20% - Accent1 3 2 2" xfId="61"/>
    <cellStyle name="20% - Accent1 3 2 2 2" xfId="62"/>
    <cellStyle name="20% - Accent1 3 2 2 2 2" xfId="29532"/>
    <cellStyle name="20% - Accent1 3 2 2 3" xfId="29531"/>
    <cellStyle name="20% - Accent1 3 2 3" xfId="63"/>
    <cellStyle name="20% - Accent1 3 2 3 2" xfId="29533"/>
    <cellStyle name="20% - Accent1 3 2 4" xfId="29530"/>
    <cellStyle name="20% - Accent1 3 3" xfId="64"/>
    <cellStyle name="20% - Accent1 3 3 2" xfId="65"/>
    <cellStyle name="20% - Accent1 3 3 2 2" xfId="29535"/>
    <cellStyle name="20% - Accent1 3 3 3" xfId="29534"/>
    <cellStyle name="20% - Accent1 3 4" xfId="66"/>
    <cellStyle name="20% - Accent1 3 4 2" xfId="29536"/>
    <cellStyle name="20% - Accent1 3 5" xfId="67"/>
    <cellStyle name="20% - Accent1 4" xfId="68"/>
    <cellStyle name="20% - Accent1 4 2" xfId="69"/>
    <cellStyle name="20% - Accent1 4 2 2" xfId="29538"/>
    <cellStyle name="20% - Accent1 4 3" xfId="70"/>
    <cellStyle name="20% - Accent1 4 3 2" xfId="29539"/>
    <cellStyle name="20% - Accent1 4 4" xfId="29537"/>
    <cellStyle name="20% - Accent1 5" xfId="71"/>
    <cellStyle name="20% - Accent1 6" xfId="72"/>
    <cellStyle name="20% - Accent1 7" xfId="73"/>
    <cellStyle name="20% - Accent2" xfId="23" builtinId="34" customBuiltin="1"/>
    <cellStyle name="20% - Accent2 2" xfId="74"/>
    <cellStyle name="20% - Accent2 2 2" xfId="75"/>
    <cellStyle name="20% - Accent2 2 2 2" xfId="76"/>
    <cellStyle name="20% - Accent2 2 2 2 2" xfId="77"/>
    <cellStyle name="20% - Accent2 2 2 2 2 2" xfId="29542"/>
    <cellStyle name="20% - Accent2 2 2 2 3" xfId="29541"/>
    <cellStyle name="20% - Accent2 2 2 3" xfId="78"/>
    <cellStyle name="20% - Accent2 2 2 3 2" xfId="29543"/>
    <cellStyle name="20% - Accent2 2 2 4" xfId="29540"/>
    <cellStyle name="20% - Accent2 2 3" xfId="79"/>
    <cellStyle name="20% - Accent2 2 3 2" xfId="80"/>
    <cellStyle name="20% - Accent2 2 3 2 2" xfId="29545"/>
    <cellStyle name="20% - Accent2 2 3 3" xfId="29544"/>
    <cellStyle name="20% - Accent2 2 4" xfId="81"/>
    <cellStyle name="20% - Accent2 2 4 2" xfId="29546"/>
    <cellStyle name="20% - Accent2 2 5" xfId="82"/>
    <cellStyle name="20% - Accent2 3" xfId="83"/>
    <cellStyle name="20% - Accent2 3 2" xfId="84"/>
    <cellStyle name="20% - Accent2 3 2 2" xfId="85"/>
    <cellStyle name="20% - Accent2 3 2 2 2" xfId="86"/>
    <cellStyle name="20% - Accent2 3 2 2 2 2" xfId="29549"/>
    <cellStyle name="20% - Accent2 3 2 2 3" xfId="29548"/>
    <cellStyle name="20% - Accent2 3 2 3" xfId="87"/>
    <cellStyle name="20% - Accent2 3 2 3 2" xfId="29550"/>
    <cellStyle name="20% - Accent2 3 2 4" xfId="29547"/>
    <cellStyle name="20% - Accent2 3 3" xfId="88"/>
    <cellStyle name="20% - Accent2 3 3 2" xfId="89"/>
    <cellStyle name="20% - Accent2 3 3 2 2" xfId="29552"/>
    <cellStyle name="20% - Accent2 3 3 3" xfId="29551"/>
    <cellStyle name="20% - Accent2 3 4" xfId="90"/>
    <cellStyle name="20% - Accent2 3 4 2" xfId="29553"/>
    <cellStyle name="20% - Accent2 3 5" xfId="91"/>
    <cellStyle name="20% - Accent2 4" xfId="92"/>
    <cellStyle name="20% - Accent2 4 2" xfId="93"/>
    <cellStyle name="20% - Accent2 4 2 2" xfId="29555"/>
    <cellStyle name="20% - Accent2 4 3" xfId="94"/>
    <cellStyle name="20% - Accent2 4 3 2" xfId="29556"/>
    <cellStyle name="20% - Accent2 4 4" xfId="29554"/>
    <cellStyle name="20% - Accent2 5" xfId="95"/>
    <cellStyle name="20% - Accent2 6" xfId="96"/>
    <cellStyle name="20% - Accent2 7" xfId="97"/>
    <cellStyle name="20% - Accent3" xfId="27" builtinId="38" customBuiltin="1"/>
    <cellStyle name="20% - Accent3 2" xfId="98"/>
    <cellStyle name="20% - Accent3 2 2" xfId="99"/>
    <cellStyle name="20% - Accent3 2 2 2" xfId="100"/>
    <cellStyle name="20% - Accent3 2 2 2 2" xfId="101"/>
    <cellStyle name="20% - Accent3 2 2 2 2 2" xfId="29559"/>
    <cellStyle name="20% - Accent3 2 2 2 3" xfId="29558"/>
    <cellStyle name="20% - Accent3 2 2 3" xfId="102"/>
    <cellStyle name="20% - Accent3 2 2 3 2" xfId="29560"/>
    <cellStyle name="20% - Accent3 2 2 4" xfId="29557"/>
    <cellStyle name="20% - Accent3 2 3" xfId="103"/>
    <cellStyle name="20% - Accent3 2 3 2" xfId="104"/>
    <cellStyle name="20% - Accent3 2 3 2 2" xfId="29562"/>
    <cellStyle name="20% - Accent3 2 3 3" xfId="29561"/>
    <cellStyle name="20% - Accent3 2 4" xfId="105"/>
    <cellStyle name="20% - Accent3 2 4 2" xfId="29563"/>
    <cellStyle name="20% - Accent3 2 5" xfId="106"/>
    <cellStyle name="20% - Accent3 3" xfId="107"/>
    <cellStyle name="20% - Accent3 3 2" xfId="108"/>
    <cellStyle name="20% - Accent3 3 2 2" xfId="109"/>
    <cellStyle name="20% - Accent3 3 2 2 2" xfId="110"/>
    <cellStyle name="20% - Accent3 3 2 2 2 2" xfId="29566"/>
    <cellStyle name="20% - Accent3 3 2 2 3" xfId="29565"/>
    <cellStyle name="20% - Accent3 3 2 3" xfId="111"/>
    <cellStyle name="20% - Accent3 3 2 3 2" xfId="29567"/>
    <cellStyle name="20% - Accent3 3 2 4" xfId="29564"/>
    <cellStyle name="20% - Accent3 3 3" xfId="112"/>
    <cellStyle name="20% - Accent3 3 3 2" xfId="113"/>
    <cellStyle name="20% - Accent3 3 3 2 2" xfId="29569"/>
    <cellStyle name="20% - Accent3 3 3 3" xfId="29568"/>
    <cellStyle name="20% - Accent3 3 4" xfId="114"/>
    <cellStyle name="20% - Accent3 3 4 2" xfId="29570"/>
    <cellStyle name="20% - Accent3 3 5" xfId="115"/>
    <cellStyle name="20% - Accent3 4" xfId="116"/>
    <cellStyle name="20% - Accent3 4 2" xfId="117"/>
    <cellStyle name="20% - Accent3 4 2 2" xfId="29572"/>
    <cellStyle name="20% - Accent3 4 3" xfId="118"/>
    <cellStyle name="20% - Accent3 4 3 2" xfId="29573"/>
    <cellStyle name="20% - Accent3 4 4" xfId="29571"/>
    <cellStyle name="20% - Accent3 5" xfId="119"/>
    <cellStyle name="20% - Accent3 6" xfId="120"/>
    <cellStyle name="20% - Accent3 7" xfId="121"/>
    <cellStyle name="20% - Accent4" xfId="31" builtinId="42" customBuiltin="1"/>
    <cellStyle name="20% - Accent4 2" xfId="122"/>
    <cellStyle name="20% - Accent4 2 2" xfId="123"/>
    <cellStyle name="20% - Accent4 2 2 2" xfId="124"/>
    <cellStyle name="20% - Accent4 2 2 2 2" xfId="125"/>
    <cellStyle name="20% - Accent4 2 2 2 2 2" xfId="29576"/>
    <cellStyle name="20% - Accent4 2 2 2 3" xfId="29575"/>
    <cellStyle name="20% - Accent4 2 2 3" xfId="126"/>
    <cellStyle name="20% - Accent4 2 2 3 2" xfId="29577"/>
    <cellStyle name="20% - Accent4 2 2 4" xfId="29574"/>
    <cellStyle name="20% - Accent4 2 3" xfId="127"/>
    <cellStyle name="20% - Accent4 2 3 2" xfId="128"/>
    <cellStyle name="20% - Accent4 2 3 2 2" xfId="29579"/>
    <cellStyle name="20% - Accent4 2 3 3" xfId="29578"/>
    <cellStyle name="20% - Accent4 2 4" xfId="129"/>
    <cellStyle name="20% - Accent4 2 4 2" xfId="29580"/>
    <cellStyle name="20% - Accent4 2 5" xfId="130"/>
    <cellStyle name="20% - Accent4 3" xfId="131"/>
    <cellStyle name="20% - Accent4 3 2" xfId="132"/>
    <cellStyle name="20% - Accent4 3 2 2" xfId="133"/>
    <cellStyle name="20% - Accent4 3 2 2 2" xfId="134"/>
    <cellStyle name="20% - Accent4 3 2 2 2 2" xfId="29583"/>
    <cellStyle name="20% - Accent4 3 2 2 3" xfId="29582"/>
    <cellStyle name="20% - Accent4 3 2 3" xfId="135"/>
    <cellStyle name="20% - Accent4 3 2 3 2" xfId="29584"/>
    <cellStyle name="20% - Accent4 3 2 4" xfId="29581"/>
    <cellStyle name="20% - Accent4 3 3" xfId="136"/>
    <cellStyle name="20% - Accent4 3 3 2" xfId="137"/>
    <cellStyle name="20% - Accent4 3 3 2 2" xfId="29586"/>
    <cellStyle name="20% - Accent4 3 3 3" xfId="29585"/>
    <cellStyle name="20% - Accent4 3 4" xfId="138"/>
    <cellStyle name="20% - Accent4 3 4 2" xfId="29587"/>
    <cellStyle name="20% - Accent4 3 5" xfId="139"/>
    <cellStyle name="20% - Accent4 4" xfId="140"/>
    <cellStyle name="20% - Accent4 4 2" xfId="141"/>
    <cellStyle name="20% - Accent4 4 2 2" xfId="29589"/>
    <cellStyle name="20% - Accent4 4 3" xfId="142"/>
    <cellStyle name="20% - Accent4 4 3 2" xfId="29590"/>
    <cellStyle name="20% - Accent4 4 4" xfId="29588"/>
    <cellStyle name="20% - Accent4 5" xfId="143"/>
    <cellStyle name="20% - Accent4 6" xfId="144"/>
    <cellStyle name="20% - Accent4 7" xfId="145"/>
    <cellStyle name="20% - Accent5" xfId="35" builtinId="46" customBuiltin="1"/>
    <cellStyle name="20% - Accent5 2" xfId="146"/>
    <cellStyle name="20% - Accent5 2 2" xfId="147"/>
    <cellStyle name="20% - Accent5 2 2 2" xfId="148"/>
    <cellStyle name="20% - Accent5 2 2 2 2" xfId="149"/>
    <cellStyle name="20% - Accent5 2 2 2 2 2" xfId="29593"/>
    <cellStyle name="20% - Accent5 2 2 2 3" xfId="29592"/>
    <cellStyle name="20% - Accent5 2 2 3" xfId="150"/>
    <cellStyle name="20% - Accent5 2 2 3 2" xfId="29594"/>
    <cellStyle name="20% - Accent5 2 2 4" xfId="29591"/>
    <cellStyle name="20% - Accent5 2 3" xfId="151"/>
    <cellStyle name="20% - Accent5 2 3 2" xfId="152"/>
    <cellStyle name="20% - Accent5 2 3 2 2" xfId="29596"/>
    <cellStyle name="20% - Accent5 2 3 3" xfId="29595"/>
    <cellStyle name="20% - Accent5 2 4" xfId="153"/>
    <cellStyle name="20% - Accent5 2 4 2" xfId="29597"/>
    <cellStyle name="20% - Accent5 2 5" xfId="154"/>
    <cellStyle name="20% - Accent5 3" xfId="155"/>
    <cellStyle name="20% - Accent5 3 2" xfId="156"/>
    <cellStyle name="20% - Accent5 3 2 2" xfId="157"/>
    <cellStyle name="20% - Accent5 3 2 2 2" xfId="158"/>
    <cellStyle name="20% - Accent5 3 2 2 2 2" xfId="29600"/>
    <cellStyle name="20% - Accent5 3 2 2 3" xfId="29599"/>
    <cellStyle name="20% - Accent5 3 2 3" xfId="159"/>
    <cellStyle name="20% - Accent5 3 2 3 2" xfId="29601"/>
    <cellStyle name="20% - Accent5 3 2 4" xfId="29598"/>
    <cellStyle name="20% - Accent5 3 3" xfId="160"/>
    <cellStyle name="20% - Accent5 3 3 2" xfId="161"/>
    <cellStyle name="20% - Accent5 3 3 2 2" xfId="29603"/>
    <cellStyle name="20% - Accent5 3 3 3" xfId="29602"/>
    <cellStyle name="20% - Accent5 3 4" xfId="162"/>
    <cellStyle name="20% - Accent5 3 4 2" xfId="29604"/>
    <cellStyle name="20% - Accent5 3 5" xfId="163"/>
    <cellStyle name="20% - Accent5 4" xfId="164"/>
    <cellStyle name="20% - Accent5 4 2" xfId="165"/>
    <cellStyle name="20% - Accent5 4 2 2" xfId="29606"/>
    <cellStyle name="20% - Accent5 4 3" xfId="166"/>
    <cellStyle name="20% - Accent5 4 3 2" xfId="29607"/>
    <cellStyle name="20% - Accent5 4 4" xfId="29605"/>
    <cellStyle name="20% - Accent5 5" xfId="167"/>
    <cellStyle name="20% - Accent5 6" xfId="168"/>
    <cellStyle name="20% - Accent5 7" xfId="169"/>
    <cellStyle name="20% - Accent6" xfId="39" builtinId="50" customBuiltin="1"/>
    <cellStyle name="20% - Accent6 2" xfId="170"/>
    <cellStyle name="20% - Accent6 2 2" xfId="171"/>
    <cellStyle name="20% - Accent6 2 2 2" xfId="172"/>
    <cellStyle name="20% - Accent6 2 2 2 2" xfId="173"/>
    <cellStyle name="20% - Accent6 2 2 2 2 2" xfId="29610"/>
    <cellStyle name="20% - Accent6 2 2 2 3" xfId="29609"/>
    <cellStyle name="20% - Accent6 2 2 3" xfId="174"/>
    <cellStyle name="20% - Accent6 2 2 3 2" xfId="29611"/>
    <cellStyle name="20% - Accent6 2 2 4" xfId="29608"/>
    <cellStyle name="20% - Accent6 2 3" xfId="175"/>
    <cellStyle name="20% - Accent6 2 3 2" xfId="176"/>
    <cellStyle name="20% - Accent6 2 3 2 2" xfId="29613"/>
    <cellStyle name="20% - Accent6 2 3 3" xfId="29612"/>
    <cellStyle name="20% - Accent6 2 4" xfId="177"/>
    <cellStyle name="20% - Accent6 2 4 2" xfId="29614"/>
    <cellStyle name="20% - Accent6 2 5" xfId="178"/>
    <cellStyle name="20% - Accent6 3" xfId="179"/>
    <cellStyle name="20% - Accent6 3 2" xfId="180"/>
    <cellStyle name="20% - Accent6 3 2 2" xfId="181"/>
    <cellStyle name="20% - Accent6 3 2 2 2" xfId="182"/>
    <cellStyle name="20% - Accent6 3 2 2 2 2" xfId="29617"/>
    <cellStyle name="20% - Accent6 3 2 2 3" xfId="29616"/>
    <cellStyle name="20% - Accent6 3 2 3" xfId="183"/>
    <cellStyle name="20% - Accent6 3 2 3 2" xfId="29618"/>
    <cellStyle name="20% - Accent6 3 2 4" xfId="29615"/>
    <cellStyle name="20% - Accent6 3 3" xfId="184"/>
    <cellStyle name="20% - Accent6 3 3 2" xfId="185"/>
    <cellStyle name="20% - Accent6 3 3 2 2" xfId="29620"/>
    <cellStyle name="20% - Accent6 3 3 3" xfId="29619"/>
    <cellStyle name="20% - Accent6 3 4" xfId="186"/>
    <cellStyle name="20% - Accent6 3 4 2" xfId="29621"/>
    <cellStyle name="20% - Accent6 3 5" xfId="187"/>
    <cellStyle name="20% - Accent6 4" xfId="188"/>
    <cellStyle name="20% - Accent6 4 2" xfId="189"/>
    <cellStyle name="20% - Accent6 4 2 2" xfId="29623"/>
    <cellStyle name="20% - Accent6 4 3" xfId="190"/>
    <cellStyle name="20% - Accent6 4 3 2" xfId="29624"/>
    <cellStyle name="20% - Accent6 4 4" xfId="29622"/>
    <cellStyle name="20% - Accent6 5" xfId="191"/>
    <cellStyle name="20% - Accent6 6" xfId="192"/>
    <cellStyle name="20% - Accent6 7" xfId="193"/>
    <cellStyle name="40% - Accent1" xfId="20" builtinId="31" customBuiltin="1"/>
    <cellStyle name="40% - Accent1 2" xfId="194"/>
    <cellStyle name="40% - Accent1 2 2" xfId="195"/>
    <cellStyle name="40% - Accent1 2 2 2" xfId="196"/>
    <cellStyle name="40% - Accent1 2 2 2 2" xfId="197"/>
    <cellStyle name="40% - Accent1 2 2 2 2 2" xfId="29627"/>
    <cellStyle name="40% - Accent1 2 2 2 3" xfId="29626"/>
    <cellStyle name="40% - Accent1 2 2 3" xfId="198"/>
    <cellStyle name="40% - Accent1 2 2 3 2" xfId="29628"/>
    <cellStyle name="40% - Accent1 2 2 4" xfId="29625"/>
    <cellStyle name="40% - Accent1 2 3" xfId="199"/>
    <cellStyle name="40% - Accent1 2 3 2" xfId="200"/>
    <cellStyle name="40% - Accent1 2 3 2 2" xfId="29630"/>
    <cellStyle name="40% - Accent1 2 3 3" xfId="29629"/>
    <cellStyle name="40% - Accent1 2 4" xfId="201"/>
    <cellStyle name="40% - Accent1 2 4 2" xfId="29631"/>
    <cellStyle name="40% - Accent1 2 5" xfId="202"/>
    <cellStyle name="40% - Accent1 3" xfId="203"/>
    <cellStyle name="40% - Accent1 3 2" xfId="204"/>
    <cellStyle name="40% - Accent1 3 2 2" xfId="205"/>
    <cellStyle name="40% - Accent1 3 2 2 2" xfId="206"/>
    <cellStyle name="40% - Accent1 3 2 2 2 2" xfId="29634"/>
    <cellStyle name="40% - Accent1 3 2 2 3" xfId="29633"/>
    <cellStyle name="40% - Accent1 3 2 3" xfId="207"/>
    <cellStyle name="40% - Accent1 3 2 3 2" xfId="29635"/>
    <cellStyle name="40% - Accent1 3 2 4" xfId="29632"/>
    <cellStyle name="40% - Accent1 3 3" xfId="208"/>
    <cellStyle name="40% - Accent1 3 3 2" xfId="209"/>
    <cellStyle name="40% - Accent1 3 3 2 2" xfId="29637"/>
    <cellStyle name="40% - Accent1 3 3 3" xfId="29636"/>
    <cellStyle name="40% - Accent1 3 4" xfId="210"/>
    <cellStyle name="40% - Accent1 3 4 2" xfId="29638"/>
    <cellStyle name="40% - Accent1 3 5" xfId="211"/>
    <cellStyle name="40% - Accent1 4" xfId="212"/>
    <cellStyle name="40% - Accent1 4 2" xfId="213"/>
    <cellStyle name="40% - Accent1 4 2 2" xfId="29640"/>
    <cellStyle name="40% - Accent1 4 3" xfId="214"/>
    <cellStyle name="40% - Accent1 4 3 2" xfId="29641"/>
    <cellStyle name="40% - Accent1 4 4" xfId="29639"/>
    <cellStyle name="40% - Accent1 5" xfId="215"/>
    <cellStyle name="40% - Accent1 6" xfId="216"/>
    <cellStyle name="40% - Accent1 7" xfId="217"/>
    <cellStyle name="40% - Accent2" xfId="24" builtinId="35" customBuiltin="1"/>
    <cellStyle name="40% - Accent2 2" xfId="218"/>
    <cellStyle name="40% - Accent2 2 2" xfId="219"/>
    <cellStyle name="40% - Accent2 2 2 2" xfId="220"/>
    <cellStyle name="40% - Accent2 2 2 2 2" xfId="221"/>
    <cellStyle name="40% - Accent2 2 2 2 2 2" xfId="29644"/>
    <cellStyle name="40% - Accent2 2 2 2 3" xfId="29643"/>
    <cellStyle name="40% - Accent2 2 2 3" xfId="222"/>
    <cellStyle name="40% - Accent2 2 2 3 2" xfId="29645"/>
    <cellStyle name="40% - Accent2 2 2 4" xfId="29642"/>
    <cellStyle name="40% - Accent2 2 3" xfId="223"/>
    <cellStyle name="40% - Accent2 2 3 2" xfId="224"/>
    <cellStyle name="40% - Accent2 2 3 2 2" xfId="29647"/>
    <cellStyle name="40% - Accent2 2 3 3" xfId="29646"/>
    <cellStyle name="40% - Accent2 2 4" xfId="225"/>
    <cellStyle name="40% - Accent2 2 4 2" xfId="29648"/>
    <cellStyle name="40% - Accent2 2 5" xfId="226"/>
    <cellStyle name="40% - Accent2 3" xfId="227"/>
    <cellStyle name="40% - Accent2 3 2" xfId="228"/>
    <cellStyle name="40% - Accent2 3 2 2" xfId="229"/>
    <cellStyle name="40% - Accent2 3 2 2 2" xfId="230"/>
    <cellStyle name="40% - Accent2 3 2 2 2 2" xfId="29651"/>
    <cellStyle name="40% - Accent2 3 2 2 3" xfId="29650"/>
    <cellStyle name="40% - Accent2 3 2 3" xfId="231"/>
    <cellStyle name="40% - Accent2 3 2 3 2" xfId="29652"/>
    <cellStyle name="40% - Accent2 3 2 4" xfId="29649"/>
    <cellStyle name="40% - Accent2 3 3" xfId="232"/>
    <cellStyle name="40% - Accent2 3 3 2" xfId="233"/>
    <cellStyle name="40% - Accent2 3 3 2 2" xfId="29654"/>
    <cellStyle name="40% - Accent2 3 3 3" xfId="29653"/>
    <cellStyle name="40% - Accent2 3 4" xfId="234"/>
    <cellStyle name="40% - Accent2 3 4 2" xfId="29655"/>
    <cellStyle name="40% - Accent2 3 5" xfId="235"/>
    <cellStyle name="40% - Accent2 4" xfId="236"/>
    <cellStyle name="40% - Accent2 4 2" xfId="237"/>
    <cellStyle name="40% - Accent2 4 2 2" xfId="29657"/>
    <cellStyle name="40% - Accent2 4 3" xfId="238"/>
    <cellStyle name="40% - Accent2 4 3 2" xfId="29658"/>
    <cellStyle name="40% - Accent2 4 4" xfId="29656"/>
    <cellStyle name="40% - Accent2 5" xfId="239"/>
    <cellStyle name="40% - Accent2 6" xfId="240"/>
    <cellStyle name="40% - Accent2 7" xfId="241"/>
    <cellStyle name="40% - Accent3" xfId="28" builtinId="39" customBuiltin="1"/>
    <cellStyle name="40% - Accent3 2" xfId="242"/>
    <cellStyle name="40% - Accent3 2 2" xfId="243"/>
    <cellStyle name="40% - Accent3 2 2 2" xfId="244"/>
    <cellStyle name="40% - Accent3 2 2 2 2" xfId="245"/>
    <cellStyle name="40% - Accent3 2 2 2 2 2" xfId="29661"/>
    <cellStyle name="40% - Accent3 2 2 2 3" xfId="29660"/>
    <cellStyle name="40% - Accent3 2 2 3" xfId="246"/>
    <cellStyle name="40% - Accent3 2 2 3 2" xfId="29662"/>
    <cellStyle name="40% - Accent3 2 2 4" xfId="29659"/>
    <cellStyle name="40% - Accent3 2 3" xfId="247"/>
    <cellStyle name="40% - Accent3 2 3 2" xfId="248"/>
    <cellStyle name="40% - Accent3 2 3 2 2" xfId="29664"/>
    <cellStyle name="40% - Accent3 2 3 3" xfId="29663"/>
    <cellStyle name="40% - Accent3 2 4" xfId="249"/>
    <cellStyle name="40% - Accent3 2 4 2" xfId="29665"/>
    <cellStyle name="40% - Accent3 2 5" xfId="250"/>
    <cellStyle name="40% - Accent3 3" xfId="251"/>
    <cellStyle name="40% - Accent3 3 2" xfId="252"/>
    <cellStyle name="40% - Accent3 3 2 2" xfId="253"/>
    <cellStyle name="40% - Accent3 3 2 2 2" xfId="254"/>
    <cellStyle name="40% - Accent3 3 2 2 2 2" xfId="29668"/>
    <cellStyle name="40% - Accent3 3 2 2 3" xfId="29667"/>
    <cellStyle name="40% - Accent3 3 2 3" xfId="255"/>
    <cellStyle name="40% - Accent3 3 2 3 2" xfId="29669"/>
    <cellStyle name="40% - Accent3 3 2 4" xfId="29666"/>
    <cellStyle name="40% - Accent3 3 3" xfId="256"/>
    <cellStyle name="40% - Accent3 3 3 2" xfId="257"/>
    <cellStyle name="40% - Accent3 3 3 2 2" xfId="29671"/>
    <cellStyle name="40% - Accent3 3 3 3" xfId="29670"/>
    <cellStyle name="40% - Accent3 3 4" xfId="258"/>
    <cellStyle name="40% - Accent3 3 4 2" xfId="29672"/>
    <cellStyle name="40% - Accent3 3 5" xfId="259"/>
    <cellStyle name="40% - Accent3 4" xfId="260"/>
    <cellStyle name="40% - Accent3 4 2" xfId="261"/>
    <cellStyle name="40% - Accent3 4 2 2" xfId="29674"/>
    <cellStyle name="40% - Accent3 4 3" xfId="262"/>
    <cellStyle name="40% - Accent3 4 3 2" xfId="29675"/>
    <cellStyle name="40% - Accent3 4 4" xfId="29673"/>
    <cellStyle name="40% - Accent3 5" xfId="263"/>
    <cellStyle name="40% - Accent3 6" xfId="264"/>
    <cellStyle name="40% - Accent3 7" xfId="265"/>
    <cellStyle name="40% - Accent4" xfId="32" builtinId="43" customBuiltin="1"/>
    <cellStyle name="40% - Accent4 2" xfId="266"/>
    <cellStyle name="40% - Accent4 2 2" xfId="267"/>
    <cellStyle name="40% - Accent4 2 2 2" xfId="268"/>
    <cellStyle name="40% - Accent4 2 2 2 2" xfId="269"/>
    <cellStyle name="40% - Accent4 2 2 2 2 2" xfId="29678"/>
    <cellStyle name="40% - Accent4 2 2 2 3" xfId="29677"/>
    <cellStyle name="40% - Accent4 2 2 3" xfId="270"/>
    <cellStyle name="40% - Accent4 2 2 3 2" xfId="29679"/>
    <cellStyle name="40% - Accent4 2 2 4" xfId="29676"/>
    <cellStyle name="40% - Accent4 2 3" xfId="271"/>
    <cellStyle name="40% - Accent4 2 3 2" xfId="272"/>
    <cellStyle name="40% - Accent4 2 3 2 2" xfId="29681"/>
    <cellStyle name="40% - Accent4 2 3 3" xfId="29680"/>
    <cellStyle name="40% - Accent4 2 4" xfId="273"/>
    <cellStyle name="40% - Accent4 2 4 2" xfId="29682"/>
    <cellStyle name="40% - Accent4 2 5" xfId="274"/>
    <cellStyle name="40% - Accent4 3" xfId="275"/>
    <cellStyle name="40% - Accent4 3 2" xfId="276"/>
    <cellStyle name="40% - Accent4 3 2 2" xfId="277"/>
    <cellStyle name="40% - Accent4 3 2 2 2" xfId="278"/>
    <cellStyle name="40% - Accent4 3 2 2 2 2" xfId="29685"/>
    <cellStyle name="40% - Accent4 3 2 2 3" xfId="29684"/>
    <cellStyle name="40% - Accent4 3 2 3" xfId="279"/>
    <cellStyle name="40% - Accent4 3 2 3 2" xfId="29686"/>
    <cellStyle name="40% - Accent4 3 2 4" xfId="29683"/>
    <cellStyle name="40% - Accent4 3 3" xfId="280"/>
    <cellStyle name="40% - Accent4 3 3 2" xfId="281"/>
    <cellStyle name="40% - Accent4 3 3 2 2" xfId="29688"/>
    <cellStyle name="40% - Accent4 3 3 3" xfId="29687"/>
    <cellStyle name="40% - Accent4 3 4" xfId="282"/>
    <cellStyle name="40% - Accent4 3 4 2" xfId="29689"/>
    <cellStyle name="40% - Accent4 3 5" xfId="283"/>
    <cellStyle name="40% - Accent4 4" xfId="284"/>
    <cellStyle name="40% - Accent4 4 2" xfId="285"/>
    <cellStyle name="40% - Accent4 4 2 2" xfId="29691"/>
    <cellStyle name="40% - Accent4 4 3" xfId="286"/>
    <cellStyle name="40% - Accent4 4 3 2" xfId="29692"/>
    <cellStyle name="40% - Accent4 4 4" xfId="29690"/>
    <cellStyle name="40% - Accent4 5" xfId="287"/>
    <cellStyle name="40% - Accent4 6" xfId="288"/>
    <cellStyle name="40% - Accent4 7" xfId="289"/>
    <cellStyle name="40% - Accent5" xfId="36" builtinId="47" customBuiltin="1"/>
    <cellStyle name="40% - Accent5 2" xfId="290"/>
    <cellStyle name="40% - Accent5 2 2" xfId="291"/>
    <cellStyle name="40% - Accent5 2 2 2" xfId="292"/>
    <cellStyle name="40% - Accent5 2 2 2 2" xfId="293"/>
    <cellStyle name="40% - Accent5 2 2 2 2 2" xfId="29695"/>
    <cellStyle name="40% - Accent5 2 2 2 3" xfId="29694"/>
    <cellStyle name="40% - Accent5 2 2 3" xfId="294"/>
    <cellStyle name="40% - Accent5 2 2 3 2" xfId="29696"/>
    <cellStyle name="40% - Accent5 2 2 4" xfId="29693"/>
    <cellStyle name="40% - Accent5 2 3" xfId="295"/>
    <cellStyle name="40% - Accent5 2 3 2" xfId="296"/>
    <cellStyle name="40% - Accent5 2 3 2 2" xfId="29698"/>
    <cellStyle name="40% - Accent5 2 3 3" xfId="29697"/>
    <cellStyle name="40% - Accent5 2 4" xfId="297"/>
    <cellStyle name="40% - Accent5 2 4 2" xfId="29699"/>
    <cellStyle name="40% - Accent5 2 5" xfId="298"/>
    <cellStyle name="40% - Accent5 3" xfId="299"/>
    <cellStyle name="40% - Accent5 3 2" xfId="300"/>
    <cellStyle name="40% - Accent5 3 2 2" xfId="301"/>
    <cellStyle name="40% - Accent5 3 2 2 2" xfId="302"/>
    <cellStyle name="40% - Accent5 3 2 2 2 2" xfId="29702"/>
    <cellStyle name="40% - Accent5 3 2 2 3" xfId="29701"/>
    <cellStyle name="40% - Accent5 3 2 3" xfId="303"/>
    <cellStyle name="40% - Accent5 3 2 3 2" xfId="29703"/>
    <cellStyle name="40% - Accent5 3 2 4" xfId="29700"/>
    <cellStyle name="40% - Accent5 3 3" xfId="304"/>
    <cellStyle name="40% - Accent5 3 3 2" xfId="305"/>
    <cellStyle name="40% - Accent5 3 3 2 2" xfId="29705"/>
    <cellStyle name="40% - Accent5 3 3 3" xfId="29704"/>
    <cellStyle name="40% - Accent5 3 4" xfId="306"/>
    <cellStyle name="40% - Accent5 3 4 2" xfId="29706"/>
    <cellStyle name="40% - Accent5 3 5" xfId="307"/>
    <cellStyle name="40% - Accent5 4" xfId="308"/>
    <cellStyle name="40% - Accent5 4 2" xfId="309"/>
    <cellStyle name="40% - Accent5 4 2 2" xfId="29708"/>
    <cellStyle name="40% - Accent5 4 3" xfId="310"/>
    <cellStyle name="40% - Accent5 4 3 2" xfId="29709"/>
    <cellStyle name="40% - Accent5 4 4" xfId="29707"/>
    <cellStyle name="40% - Accent5 5" xfId="311"/>
    <cellStyle name="40% - Accent5 6" xfId="312"/>
    <cellStyle name="40% - Accent5 7" xfId="313"/>
    <cellStyle name="40% - Accent6" xfId="40" builtinId="51" customBuiltin="1"/>
    <cellStyle name="40% - Accent6 2" xfId="314"/>
    <cellStyle name="40% - Accent6 2 2" xfId="315"/>
    <cellStyle name="40% - Accent6 2 2 2" xfId="316"/>
    <cellStyle name="40% - Accent6 2 2 2 2" xfId="317"/>
    <cellStyle name="40% - Accent6 2 2 2 2 2" xfId="29712"/>
    <cellStyle name="40% - Accent6 2 2 2 3" xfId="29711"/>
    <cellStyle name="40% - Accent6 2 2 3" xfId="318"/>
    <cellStyle name="40% - Accent6 2 2 3 2" xfId="29713"/>
    <cellStyle name="40% - Accent6 2 2 4" xfId="29710"/>
    <cellStyle name="40% - Accent6 2 3" xfId="319"/>
    <cellStyle name="40% - Accent6 2 3 2" xfId="320"/>
    <cellStyle name="40% - Accent6 2 3 2 2" xfId="29715"/>
    <cellStyle name="40% - Accent6 2 3 3" xfId="29714"/>
    <cellStyle name="40% - Accent6 2 4" xfId="321"/>
    <cellStyle name="40% - Accent6 2 4 2" xfId="29716"/>
    <cellStyle name="40% - Accent6 2 5" xfId="322"/>
    <cellStyle name="40% - Accent6 3" xfId="323"/>
    <cellStyle name="40% - Accent6 3 2" xfId="324"/>
    <cellStyle name="40% - Accent6 3 2 2" xfId="325"/>
    <cellStyle name="40% - Accent6 3 2 2 2" xfId="326"/>
    <cellStyle name="40% - Accent6 3 2 2 2 2" xfId="29719"/>
    <cellStyle name="40% - Accent6 3 2 2 3" xfId="29718"/>
    <cellStyle name="40% - Accent6 3 2 3" xfId="327"/>
    <cellStyle name="40% - Accent6 3 2 3 2" xfId="29720"/>
    <cellStyle name="40% - Accent6 3 2 4" xfId="29717"/>
    <cellStyle name="40% - Accent6 3 3" xfId="328"/>
    <cellStyle name="40% - Accent6 3 3 2" xfId="329"/>
    <cellStyle name="40% - Accent6 3 3 2 2" xfId="29722"/>
    <cellStyle name="40% - Accent6 3 3 3" xfId="29721"/>
    <cellStyle name="40% - Accent6 3 4" xfId="330"/>
    <cellStyle name="40% - Accent6 3 4 2" xfId="29723"/>
    <cellStyle name="40% - Accent6 3 5" xfId="331"/>
    <cellStyle name="40% - Accent6 4" xfId="332"/>
    <cellStyle name="40% - Accent6 4 2" xfId="333"/>
    <cellStyle name="40% - Accent6 4 2 2" xfId="29725"/>
    <cellStyle name="40% - Accent6 4 3" xfId="334"/>
    <cellStyle name="40% - Accent6 4 3 2" xfId="29726"/>
    <cellStyle name="40% - Accent6 4 4" xfId="29724"/>
    <cellStyle name="40% - Accent6 5" xfId="335"/>
    <cellStyle name="40% - Accent6 6" xfId="336"/>
    <cellStyle name="40% - Accent6 7" xfId="337"/>
    <cellStyle name="60% - Accent1" xfId="21" builtinId="32" customBuiltin="1"/>
    <cellStyle name="60% - Accent1 2" xfId="338"/>
    <cellStyle name="60% - Accent1 2 2" xfId="339"/>
    <cellStyle name="60% - Accent1 3" xfId="340"/>
    <cellStyle name="60% - Accent1 3 2" xfId="341"/>
    <cellStyle name="60% - Accent1 4" xfId="342"/>
    <cellStyle name="60% - Accent2" xfId="25" builtinId="36" customBuiltin="1"/>
    <cellStyle name="60% - Accent2 2" xfId="343"/>
    <cellStyle name="60% - Accent2 2 2" xfId="344"/>
    <cellStyle name="60% - Accent2 3" xfId="345"/>
    <cellStyle name="60% - Accent2 3 2" xfId="346"/>
    <cellStyle name="60% - Accent2 4" xfId="347"/>
    <cellStyle name="60% - Accent3" xfId="29" builtinId="40" customBuiltin="1"/>
    <cellStyle name="60% - Accent3 2" xfId="348"/>
    <cellStyle name="60% - Accent3 2 2" xfId="349"/>
    <cellStyle name="60% - Accent3 3" xfId="350"/>
    <cellStyle name="60% - Accent3 3 2" xfId="351"/>
    <cellStyle name="60% - Accent3 4" xfId="352"/>
    <cellStyle name="60% - Accent4" xfId="33" builtinId="44" customBuiltin="1"/>
    <cellStyle name="60% - Accent4 2" xfId="353"/>
    <cellStyle name="60% - Accent4 2 2" xfId="354"/>
    <cellStyle name="60% - Accent4 3" xfId="355"/>
    <cellStyle name="60% - Accent4 3 2" xfId="356"/>
    <cellStyle name="60% - Accent4 4" xfId="357"/>
    <cellStyle name="60% - Accent5" xfId="37" builtinId="48" customBuiltin="1"/>
    <cellStyle name="60% - Accent5 2" xfId="358"/>
    <cellStyle name="60% - Accent5 2 2" xfId="359"/>
    <cellStyle name="60% - Accent5 3" xfId="360"/>
    <cellStyle name="60% - Accent5 3 2" xfId="361"/>
    <cellStyle name="60% - Accent5 4" xfId="362"/>
    <cellStyle name="60% - Accent6" xfId="41" builtinId="52" customBuiltin="1"/>
    <cellStyle name="60% - Accent6 2" xfId="363"/>
    <cellStyle name="60% - Accent6 2 2" xfId="364"/>
    <cellStyle name="60% - Accent6 3" xfId="365"/>
    <cellStyle name="60% - Accent6 3 2" xfId="366"/>
    <cellStyle name="60% - Accent6 4" xfId="367"/>
    <cellStyle name="Accent1" xfId="18" builtinId="29" customBuiltin="1"/>
    <cellStyle name="Accent1 2" xfId="368"/>
    <cellStyle name="Accent1 2 2" xfId="369"/>
    <cellStyle name="Accent1 3" xfId="370"/>
    <cellStyle name="Accent1 3 2" xfId="371"/>
    <cellStyle name="Accent1 4" xfId="372"/>
    <cellStyle name="Accent2" xfId="22" builtinId="33" customBuiltin="1"/>
    <cellStyle name="Accent2 2" xfId="373"/>
    <cellStyle name="Accent2 2 2" xfId="374"/>
    <cellStyle name="Accent2 3" xfId="375"/>
    <cellStyle name="Accent2 3 2" xfId="376"/>
    <cellStyle name="Accent2 4" xfId="377"/>
    <cellStyle name="Accent3" xfId="26" builtinId="37" customBuiltin="1"/>
    <cellStyle name="Accent3 2" xfId="378"/>
    <cellStyle name="Accent3 2 2" xfId="379"/>
    <cellStyle name="Accent3 3" xfId="380"/>
    <cellStyle name="Accent3 3 2" xfId="381"/>
    <cellStyle name="Accent3 4" xfId="382"/>
    <cellStyle name="Accent4" xfId="30" builtinId="41" customBuiltin="1"/>
    <cellStyle name="Accent4 2" xfId="383"/>
    <cellStyle name="Accent4 2 2" xfId="384"/>
    <cellStyle name="Accent4 3" xfId="385"/>
    <cellStyle name="Accent4 3 2" xfId="386"/>
    <cellStyle name="Accent4 4" xfId="387"/>
    <cellStyle name="Accent5" xfId="34" builtinId="45" customBuiltin="1"/>
    <cellStyle name="Accent5 2" xfId="388"/>
    <cellStyle name="Accent5 2 2" xfId="389"/>
    <cellStyle name="Accent5 3" xfId="390"/>
    <cellStyle name="Accent5 3 2" xfId="391"/>
    <cellStyle name="Accent5 4" xfId="392"/>
    <cellStyle name="Accent6" xfId="38" builtinId="49" customBuiltin="1"/>
    <cellStyle name="Accent6 2" xfId="393"/>
    <cellStyle name="Accent6 2 2" xfId="394"/>
    <cellStyle name="Accent6 3" xfId="395"/>
    <cellStyle name="Accent6 3 2" xfId="396"/>
    <cellStyle name="Accent6 4" xfId="397"/>
    <cellStyle name="Bad" xfId="8" builtinId="27" customBuiltin="1"/>
    <cellStyle name="Bad 2" xfId="398"/>
    <cellStyle name="Bad 2 2" xfId="399"/>
    <cellStyle name="Bad 3" xfId="400"/>
    <cellStyle name="Bad 3 2" xfId="401"/>
    <cellStyle name="Bad 4" xfId="402"/>
    <cellStyle name="Calculation" xfId="12" builtinId="22" customBuiltin="1"/>
    <cellStyle name="Calculation 2" xfId="403"/>
    <cellStyle name="Calculation 2 2" xfId="404"/>
    <cellStyle name="Calculation 3" xfId="405"/>
    <cellStyle name="Calculation 3 2" xfId="406"/>
    <cellStyle name="Calculation 4" xfId="407"/>
    <cellStyle name="Check Cell" xfId="14" builtinId="23" customBuiltin="1"/>
    <cellStyle name="Check Cell 2" xfId="408"/>
    <cellStyle name="Check Cell 2 2" xfId="409"/>
    <cellStyle name="Check Cell 3" xfId="410"/>
    <cellStyle name="Check Cell 3 2" xfId="411"/>
    <cellStyle name="Check Cell 4" xfId="412"/>
    <cellStyle name="Comma" xfId="35383" builtinId="3"/>
    <cellStyle name="Comma 10" xfId="413"/>
    <cellStyle name="Comma 11" xfId="414"/>
    <cellStyle name="Comma 12" xfId="415"/>
    <cellStyle name="Comma 13" xfId="42"/>
    <cellStyle name="Comma 2" xfId="416"/>
    <cellStyle name="Comma 2 10" xfId="417"/>
    <cellStyle name="Comma 2 10 2" xfId="418"/>
    <cellStyle name="Comma 2 10 2 2" xfId="35372"/>
    <cellStyle name="Comma 2 10 3" xfId="419"/>
    <cellStyle name="Comma 2 10 3 2" xfId="420"/>
    <cellStyle name="Comma 2 10 3 3" xfId="421"/>
    <cellStyle name="Comma 2 10 4" xfId="29727"/>
    <cellStyle name="Comma 2 11" xfId="422"/>
    <cellStyle name="Comma 2 11 2" xfId="29728"/>
    <cellStyle name="Comma 2 12" xfId="423"/>
    <cellStyle name="Comma 2 12 2" xfId="29729"/>
    <cellStyle name="Comma 2 13" xfId="424"/>
    <cellStyle name="Comma 2 13 2" xfId="29730"/>
    <cellStyle name="Comma 2 14" xfId="425"/>
    <cellStyle name="Comma 2 14 2" xfId="426"/>
    <cellStyle name="Comma 2 14 2 2" xfId="35358"/>
    <cellStyle name="Comma 2 14 3" xfId="427"/>
    <cellStyle name="Comma 2 14 4" xfId="29731"/>
    <cellStyle name="Comma 2 15" xfId="428"/>
    <cellStyle name="Comma 2 2" xfId="46"/>
    <cellStyle name="Comma 2 2 10" xfId="429"/>
    <cellStyle name="Comma 2 2 10 2" xfId="430"/>
    <cellStyle name="Comma 2 2 10 2 2" xfId="431"/>
    <cellStyle name="Comma 2 2 10 2 2 2" xfId="29734"/>
    <cellStyle name="Comma 2 2 10 2 3" xfId="29733"/>
    <cellStyle name="Comma 2 2 10 3" xfId="432"/>
    <cellStyle name="Comma 2 2 10 3 2" xfId="29735"/>
    <cellStyle name="Comma 2 2 10 4" xfId="29732"/>
    <cellStyle name="Comma 2 2 11" xfId="433"/>
    <cellStyle name="Comma 2 2 11 2" xfId="434"/>
    <cellStyle name="Comma 2 2 11 2 2" xfId="435"/>
    <cellStyle name="Comma 2 2 11 2 2 2" xfId="29738"/>
    <cellStyle name="Comma 2 2 11 2 3" xfId="29737"/>
    <cellStyle name="Comma 2 2 11 3" xfId="436"/>
    <cellStyle name="Comma 2 2 11 3 2" xfId="29739"/>
    <cellStyle name="Comma 2 2 11 4" xfId="29736"/>
    <cellStyle name="Comma 2 2 12" xfId="437"/>
    <cellStyle name="Comma 2 2 12 2" xfId="438"/>
    <cellStyle name="Comma 2 2 12 2 2" xfId="439"/>
    <cellStyle name="Comma 2 2 12 2 2 2" xfId="29742"/>
    <cellStyle name="Comma 2 2 12 2 3" xfId="29741"/>
    <cellStyle name="Comma 2 2 12 3" xfId="440"/>
    <cellStyle name="Comma 2 2 12 3 2" xfId="29743"/>
    <cellStyle name="Comma 2 2 12 4" xfId="29740"/>
    <cellStyle name="Comma 2 2 13" xfId="441"/>
    <cellStyle name="Comma 2 2 13 2" xfId="442"/>
    <cellStyle name="Comma 2 2 13 2 2" xfId="443"/>
    <cellStyle name="Comma 2 2 13 2 2 2" xfId="29746"/>
    <cellStyle name="Comma 2 2 13 2 3" xfId="29745"/>
    <cellStyle name="Comma 2 2 13 3" xfId="444"/>
    <cellStyle name="Comma 2 2 13 3 2" xfId="29747"/>
    <cellStyle name="Comma 2 2 13 4" xfId="29744"/>
    <cellStyle name="Comma 2 2 14" xfId="445"/>
    <cellStyle name="Comma 2 2 14 2" xfId="446"/>
    <cellStyle name="Comma 2 2 14 2 2" xfId="447"/>
    <cellStyle name="Comma 2 2 14 2 2 2" xfId="29750"/>
    <cellStyle name="Comma 2 2 14 2 3" xfId="29749"/>
    <cellStyle name="Comma 2 2 14 3" xfId="448"/>
    <cellStyle name="Comma 2 2 14 3 2" xfId="29751"/>
    <cellStyle name="Comma 2 2 14 4" xfId="29748"/>
    <cellStyle name="Comma 2 2 15" xfId="449"/>
    <cellStyle name="Comma 2 2 15 2" xfId="450"/>
    <cellStyle name="Comma 2 2 15 2 2" xfId="451"/>
    <cellStyle name="Comma 2 2 15 2 2 2" xfId="29754"/>
    <cellStyle name="Comma 2 2 15 2 3" xfId="29753"/>
    <cellStyle name="Comma 2 2 15 3" xfId="452"/>
    <cellStyle name="Comma 2 2 15 3 2" xfId="29755"/>
    <cellStyle name="Comma 2 2 15 4" xfId="29752"/>
    <cellStyle name="Comma 2 2 16" xfId="453"/>
    <cellStyle name="Comma 2 2 16 2" xfId="454"/>
    <cellStyle name="Comma 2 2 16 2 2" xfId="29757"/>
    <cellStyle name="Comma 2 2 16 3" xfId="29756"/>
    <cellStyle name="Comma 2 2 17" xfId="455"/>
    <cellStyle name="Comma 2 2 17 2" xfId="456"/>
    <cellStyle name="Comma 2 2 17 2 2" xfId="29759"/>
    <cellStyle name="Comma 2 2 17 3" xfId="29758"/>
    <cellStyle name="Comma 2 2 18" xfId="457"/>
    <cellStyle name="Comma 2 2 18 2" xfId="458"/>
    <cellStyle name="Comma 2 2 18 2 2" xfId="29761"/>
    <cellStyle name="Comma 2 2 18 3" xfId="29760"/>
    <cellStyle name="Comma 2 2 19" xfId="459"/>
    <cellStyle name="Comma 2 2 19 2" xfId="460"/>
    <cellStyle name="Comma 2 2 19 2 2" xfId="29763"/>
    <cellStyle name="Comma 2 2 19 3" xfId="29762"/>
    <cellStyle name="Comma 2 2 2" xfId="461"/>
    <cellStyle name="Comma 2 2 2 2" xfId="462"/>
    <cellStyle name="Comma 2 2 2 2 2" xfId="463"/>
    <cellStyle name="Comma 2 2 2 2 2 2" xfId="29766"/>
    <cellStyle name="Comma 2 2 2 2 3" xfId="29765"/>
    <cellStyle name="Comma 2 2 2 3" xfId="464"/>
    <cellStyle name="Comma 2 2 2 3 2" xfId="29767"/>
    <cellStyle name="Comma 2 2 2 4" xfId="29764"/>
    <cellStyle name="Comma 2 2 20" xfId="465"/>
    <cellStyle name="Comma 2 2 20 2" xfId="466"/>
    <cellStyle name="Comma 2 2 20 2 2" xfId="29769"/>
    <cellStyle name="Comma 2 2 20 3" xfId="29768"/>
    <cellStyle name="Comma 2 2 21" xfId="467"/>
    <cellStyle name="Comma 2 2 21 2" xfId="468"/>
    <cellStyle name="Comma 2 2 21 2 2" xfId="29771"/>
    <cellStyle name="Comma 2 2 21 3" xfId="29770"/>
    <cellStyle name="Comma 2 2 22" xfId="469"/>
    <cellStyle name="Comma 2 2 22 2" xfId="470"/>
    <cellStyle name="Comma 2 2 22 2 2" xfId="29773"/>
    <cellStyle name="Comma 2 2 22 3" xfId="29772"/>
    <cellStyle name="Comma 2 2 23" xfId="471"/>
    <cellStyle name="Comma 2 2 23 2" xfId="29774"/>
    <cellStyle name="Comma 2 2 24" xfId="472"/>
    <cellStyle name="Comma 2 2 24 2" xfId="29775"/>
    <cellStyle name="Comma 2 2 25" xfId="473"/>
    <cellStyle name="Comma 2 2 25 2" xfId="29776"/>
    <cellStyle name="Comma 2 2 26" xfId="474"/>
    <cellStyle name="Comma 2 2 3" xfId="475"/>
    <cellStyle name="Comma 2 2 3 2" xfId="476"/>
    <cellStyle name="Comma 2 2 3 2 2" xfId="477"/>
    <cellStyle name="Comma 2 2 3 2 2 2" xfId="29779"/>
    <cellStyle name="Comma 2 2 3 2 3" xfId="29778"/>
    <cellStyle name="Comma 2 2 3 3" xfId="478"/>
    <cellStyle name="Comma 2 2 3 3 2" xfId="29780"/>
    <cellStyle name="Comma 2 2 3 4" xfId="29777"/>
    <cellStyle name="Comma 2 2 4" xfId="479"/>
    <cellStyle name="Comma 2 2 4 2" xfId="480"/>
    <cellStyle name="Comma 2 2 4 2 2" xfId="481"/>
    <cellStyle name="Comma 2 2 4 2 2 2" xfId="29781"/>
    <cellStyle name="Comma 2 2 4 2 3" xfId="482"/>
    <cellStyle name="Comma 2 2 4 2 3 2" xfId="29782"/>
    <cellStyle name="Comma 2 2 4 2 4" xfId="483"/>
    <cellStyle name="Comma 2 2 4 3" xfId="484"/>
    <cellStyle name="Comma 2 2 4 3 2" xfId="485"/>
    <cellStyle name="Comma 2 2 4 3 2 2" xfId="29783"/>
    <cellStyle name="Comma 2 2 4 3 3" xfId="486"/>
    <cellStyle name="Comma 2 2 4 4" xfId="487"/>
    <cellStyle name="Comma 2 2 4 4 2" xfId="29784"/>
    <cellStyle name="Comma 2 2 4 5" xfId="488"/>
    <cellStyle name="Comma 2 2 4 5 2" xfId="29785"/>
    <cellStyle name="Comma 2 2 4 6" xfId="489"/>
    <cellStyle name="Comma 2 2 4 6 2" xfId="29786"/>
    <cellStyle name="Comma 2 2 4 7" xfId="490"/>
    <cellStyle name="Comma 2 2 5" xfId="491"/>
    <cellStyle name="Comma 2 2 5 2" xfId="492"/>
    <cellStyle name="Comma 2 2 5 2 2" xfId="493"/>
    <cellStyle name="Comma 2 2 5 2 2 2" xfId="29789"/>
    <cellStyle name="Comma 2 2 5 2 3" xfId="29788"/>
    <cellStyle name="Comma 2 2 5 3" xfId="494"/>
    <cellStyle name="Comma 2 2 5 3 2" xfId="29790"/>
    <cellStyle name="Comma 2 2 5 4" xfId="29787"/>
    <cellStyle name="Comma 2 2 6" xfId="495"/>
    <cellStyle name="Comma 2 2 6 2" xfId="496"/>
    <cellStyle name="Comma 2 2 6 2 2" xfId="497"/>
    <cellStyle name="Comma 2 2 6 2 2 2" xfId="29793"/>
    <cellStyle name="Comma 2 2 6 2 3" xfId="498"/>
    <cellStyle name="Comma 2 2 6 2 3 2" xfId="499"/>
    <cellStyle name="Comma 2 2 6 2 3 3" xfId="500"/>
    <cellStyle name="Comma 2 2 6 2 3 4" xfId="501"/>
    <cellStyle name="Comma 2 2 6 2 4" xfId="502"/>
    <cellStyle name="Comma 2 2 6 2 4 2" xfId="503"/>
    <cellStyle name="Comma 2 2 6 2 4 3" xfId="504"/>
    <cellStyle name="Comma 2 2 6 2 5" xfId="29792"/>
    <cellStyle name="Comma 2 2 6 3" xfId="505"/>
    <cellStyle name="Comma 2 2 6 3 2" xfId="29794"/>
    <cellStyle name="Comma 2 2 6 4" xfId="506"/>
    <cellStyle name="Comma 2 2 6 4 2" xfId="507"/>
    <cellStyle name="Comma 2 2 6 4 3" xfId="508"/>
    <cellStyle name="Comma 2 2 6 5" xfId="29791"/>
    <cellStyle name="Comma 2 2 7" xfId="509"/>
    <cellStyle name="Comma 2 2 7 2" xfId="510"/>
    <cellStyle name="Comma 2 2 7 2 2" xfId="511"/>
    <cellStyle name="Comma 2 2 7 2 2 2" xfId="29796"/>
    <cellStyle name="Comma 2 2 7 2 3" xfId="29795"/>
    <cellStyle name="Comma 2 2 7 3" xfId="512"/>
    <cellStyle name="Comma 2 2 7 3 2" xfId="29797"/>
    <cellStyle name="Comma 2 2 7 4" xfId="513"/>
    <cellStyle name="Comma 2 2 8" xfId="514"/>
    <cellStyle name="Comma 2 2 8 2" xfId="515"/>
    <cellStyle name="Comma 2 2 8 2 2" xfId="516"/>
    <cellStyle name="Comma 2 2 8 2 2 2" xfId="29800"/>
    <cellStyle name="Comma 2 2 8 2 3" xfId="29799"/>
    <cellStyle name="Comma 2 2 8 3" xfId="517"/>
    <cellStyle name="Comma 2 2 8 3 2" xfId="29801"/>
    <cellStyle name="Comma 2 2 8 4" xfId="29798"/>
    <cellStyle name="Comma 2 2 9" xfId="518"/>
    <cellStyle name="Comma 2 2 9 2" xfId="519"/>
    <cellStyle name="Comma 2 2 9 2 2" xfId="520"/>
    <cellStyle name="Comma 2 2 9 2 2 2" xfId="29804"/>
    <cellStyle name="Comma 2 2 9 2 3" xfId="29803"/>
    <cellStyle name="Comma 2 2 9 3" xfId="521"/>
    <cellStyle name="Comma 2 2 9 3 2" xfId="29805"/>
    <cellStyle name="Comma 2 2 9 4" xfId="29802"/>
    <cellStyle name="Comma 2 3" xfId="522"/>
    <cellStyle name="Comma 2 3 10" xfId="523"/>
    <cellStyle name="Comma 2 3 10 2" xfId="524"/>
    <cellStyle name="Comma 2 3 10 2 2" xfId="525"/>
    <cellStyle name="Comma 2 3 10 2 2 2" xfId="29808"/>
    <cellStyle name="Comma 2 3 10 2 3" xfId="29807"/>
    <cellStyle name="Comma 2 3 10 3" xfId="526"/>
    <cellStyle name="Comma 2 3 10 3 2" xfId="29809"/>
    <cellStyle name="Comma 2 3 10 4" xfId="29806"/>
    <cellStyle name="Comma 2 3 11" xfId="527"/>
    <cellStyle name="Comma 2 3 11 2" xfId="528"/>
    <cellStyle name="Comma 2 3 11 2 2" xfId="529"/>
    <cellStyle name="Comma 2 3 11 2 2 2" xfId="29812"/>
    <cellStyle name="Comma 2 3 11 2 3" xfId="29811"/>
    <cellStyle name="Comma 2 3 11 3" xfId="530"/>
    <cellStyle name="Comma 2 3 11 3 2" xfId="29813"/>
    <cellStyle name="Comma 2 3 11 4" xfId="29810"/>
    <cellStyle name="Comma 2 3 12" xfId="531"/>
    <cellStyle name="Comma 2 3 12 2" xfId="532"/>
    <cellStyle name="Comma 2 3 12 2 2" xfId="533"/>
    <cellStyle name="Comma 2 3 12 2 2 2" xfId="29816"/>
    <cellStyle name="Comma 2 3 12 2 3" xfId="29815"/>
    <cellStyle name="Comma 2 3 12 3" xfId="534"/>
    <cellStyle name="Comma 2 3 12 3 2" xfId="29817"/>
    <cellStyle name="Comma 2 3 12 4" xfId="29814"/>
    <cellStyle name="Comma 2 3 13" xfId="535"/>
    <cellStyle name="Comma 2 3 13 2" xfId="536"/>
    <cellStyle name="Comma 2 3 13 2 2" xfId="537"/>
    <cellStyle name="Comma 2 3 13 2 2 2" xfId="29820"/>
    <cellStyle name="Comma 2 3 13 2 3" xfId="29819"/>
    <cellStyle name="Comma 2 3 13 3" xfId="538"/>
    <cellStyle name="Comma 2 3 13 3 2" xfId="29821"/>
    <cellStyle name="Comma 2 3 13 4" xfId="29818"/>
    <cellStyle name="Comma 2 3 14" xfId="539"/>
    <cellStyle name="Comma 2 3 14 2" xfId="540"/>
    <cellStyle name="Comma 2 3 14 2 2" xfId="541"/>
    <cellStyle name="Comma 2 3 14 2 2 2" xfId="29824"/>
    <cellStyle name="Comma 2 3 14 2 3" xfId="29823"/>
    <cellStyle name="Comma 2 3 14 3" xfId="542"/>
    <cellStyle name="Comma 2 3 14 3 2" xfId="29825"/>
    <cellStyle name="Comma 2 3 14 4" xfId="29822"/>
    <cellStyle name="Comma 2 3 15" xfId="543"/>
    <cellStyle name="Comma 2 3 15 2" xfId="544"/>
    <cellStyle name="Comma 2 3 15 2 2" xfId="545"/>
    <cellStyle name="Comma 2 3 15 2 2 2" xfId="29828"/>
    <cellStyle name="Comma 2 3 15 2 3" xfId="29827"/>
    <cellStyle name="Comma 2 3 15 3" xfId="546"/>
    <cellStyle name="Comma 2 3 15 3 2" xfId="29829"/>
    <cellStyle name="Comma 2 3 15 4" xfId="29826"/>
    <cellStyle name="Comma 2 3 16" xfId="547"/>
    <cellStyle name="Comma 2 3 16 2" xfId="548"/>
    <cellStyle name="Comma 2 3 16 2 2" xfId="29831"/>
    <cellStyle name="Comma 2 3 16 3" xfId="29830"/>
    <cellStyle name="Comma 2 3 17" xfId="549"/>
    <cellStyle name="Comma 2 3 17 2" xfId="550"/>
    <cellStyle name="Comma 2 3 17 2 2" xfId="29833"/>
    <cellStyle name="Comma 2 3 17 3" xfId="29832"/>
    <cellStyle name="Comma 2 3 18" xfId="551"/>
    <cellStyle name="Comma 2 3 18 2" xfId="552"/>
    <cellStyle name="Comma 2 3 18 2 2" xfId="29835"/>
    <cellStyle name="Comma 2 3 18 3" xfId="29834"/>
    <cellStyle name="Comma 2 3 19" xfId="553"/>
    <cellStyle name="Comma 2 3 19 2" xfId="554"/>
    <cellStyle name="Comma 2 3 19 2 2" xfId="29837"/>
    <cellStyle name="Comma 2 3 19 3" xfId="29836"/>
    <cellStyle name="Comma 2 3 2" xfId="555"/>
    <cellStyle name="Comma 2 3 2 2" xfId="556"/>
    <cellStyle name="Comma 2 3 2 2 2" xfId="557"/>
    <cellStyle name="Comma 2 3 2 2 2 2" xfId="29839"/>
    <cellStyle name="Comma 2 3 2 2 3" xfId="29838"/>
    <cellStyle name="Comma 2 3 2 3" xfId="558"/>
    <cellStyle name="Comma 2 3 2 3 2" xfId="29840"/>
    <cellStyle name="Comma 2 3 2 4" xfId="559"/>
    <cellStyle name="Comma 2 3 2 4 2" xfId="560"/>
    <cellStyle name="Comma 2 3 2 4 2 2" xfId="35380"/>
    <cellStyle name="Comma 2 3 2 4 3" xfId="561"/>
    <cellStyle name="Comma 2 3 2 4 3 2" xfId="562"/>
    <cellStyle name="Comma 2 3 2 4 3 3" xfId="563"/>
    <cellStyle name="Comma 2 3 2 4 4" xfId="29841"/>
    <cellStyle name="Comma 2 3 2 5" xfId="564"/>
    <cellStyle name="Comma 2 3 20" xfId="565"/>
    <cellStyle name="Comma 2 3 20 2" xfId="566"/>
    <cellStyle name="Comma 2 3 20 2 2" xfId="29843"/>
    <cellStyle name="Comma 2 3 20 3" xfId="29842"/>
    <cellStyle name="Comma 2 3 21" xfId="567"/>
    <cellStyle name="Comma 2 3 21 2" xfId="568"/>
    <cellStyle name="Comma 2 3 21 2 2" xfId="29845"/>
    <cellStyle name="Comma 2 3 21 3" xfId="29844"/>
    <cellStyle name="Comma 2 3 22" xfId="569"/>
    <cellStyle name="Comma 2 3 22 2" xfId="570"/>
    <cellStyle name="Comma 2 3 22 2 2" xfId="29847"/>
    <cellStyle name="Comma 2 3 22 3" xfId="29846"/>
    <cellStyle name="Comma 2 3 23" xfId="571"/>
    <cellStyle name="Comma 2 3 23 2" xfId="572"/>
    <cellStyle name="Comma 2 3 23 3" xfId="573"/>
    <cellStyle name="Comma 2 3 23 3 2" xfId="29848"/>
    <cellStyle name="Comma 2 3 24" xfId="574"/>
    <cellStyle name="Comma 2 3 24 2" xfId="29849"/>
    <cellStyle name="Comma 2 3 25" xfId="575"/>
    <cellStyle name="Comma 2 3 25 2" xfId="576"/>
    <cellStyle name="Comma 2 3 25 2 2" xfId="35359"/>
    <cellStyle name="Comma 2 3 25 3" xfId="577"/>
    <cellStyle name="Comma 2 3 25 3 2" xfId="578"/>
    <cellStyle name="Comma 2 3 25 3 3" xfId="579"/>
    <cellStyle name="Comma 2 3 25 4" xfId="29850"/>
    <cellStyle name="Comma 2 3 26" xfId="580"/>
    <cellStyle name="Comma 2 3 3" xfId="581"/>
    <cellStyle name="Comma 2 3 3 2" xfId="582"/>
    <cellStyle name="Comma 2 3 3 2 2" xfId="583"/>
    <cellStyle name="Comma 2 3 3 2 2 2" xfId="29852"/>
    <cellStyle name="Comma 2 3 3 2 3" xfId="29851"/>
    <cellStyle name="Comma 2 3 3 3" xfId="584"/>
    <cellStyle name="Comma 2 3 3 3 2" xfId="29853"/>
    <cellStyle name="Comma 2 3 3 4" xfId="585"/>
    <cellStyle name="Comma 2 3 3 4 2" xfId="586"/>
    <cellStyle name="Comma 2 3 3 4 3" xfId="587"/>
    <cellStyle name="Comma 2 3 3 5" xfId="588"/>
    <cellStyle name="Comma 2 3 4" xfId="589"/>
    <cellStyle name="Comma 2 3 4 2" xfId="590"/>
    <cellStyle name="Comma 2 3 4 2 2" xfId="591"/>
    <cellStyle name="Comma 2 3 4 2 2 2" xfId="29856"/>
    <cellStyle name="Comma 2 3 4 2 3" xfId="29855"/>
    <cellStyle name="Comma 2 3 4 3" xfId="592"/>
    <cellStyle name="Comma 2 3 4 3 2" xfId="29857"/>
    <cellStyle name="Comma 2 3 4 4" xfId="29854"/>
    <cellStyle name="Comma 2 3 5" xfId="593"/>
    <cellStyle name="Comma 2 3 5 2" xfId="594"/>
    <cellStyle name="Comma 2 3 5 2 2" xfId="595"/>
    <cellStyle name="Comma 2 3 5 2 2 2" xfId="29859"/>
    <cellStyle name="Comma 2 3 5 2 3" xfId="29858"/>
    <cellStyle name="Comma 2 3 5 3" xfId="596"/>
    <cellStyle name="Comma 2 3 5 3 2" xfId="29860"/>
    <cellStyle name="Comma 2 3 5 4" xfId="597"/>
    <cellStyle name="Comma 2 3 5 4 2" xfId="598"/>
    <cellStyle name="Comma 2 3 5 4 2 2" xfId="35373"/>
    <cellStyle name="Comma 2 3 5 4 3" xfId="599"/>
    <cellStyle name="Comma 2 3 5 4 3 2" xfId="600"/>
    <cellStyle name="Comma 2 3 5 4 3 3" xfId="601"/>
    <cellStyle name="Comma 2 3 5 4 4" xfId="29861"/>
    <cellStyle name="Comma 2 3 5 5" xfId="602"/>
    <cellStyle name="Comma 2 3 6" xfId="603"/>
    <cellStyle name="Comma 2 3 6 2" xfId="604"/>
    <cellStyle name="Comma 2 3 6 2 2" xfId="605"/>
    <cellStyle name="Comma 2 3 6 2 2 2" xfId="29863"/>
    <cellStyle name="Comma 2 3 6 2 3" xfId="29862"/>
    <cellStyle name="Comma 2 3 6 3" xfId="606"/>
    <cellStyle name="Comma 2 3 6 3 2" xfId="29864"/>
    <cellStyle name="Comma 2 3 6 4" xfId="607"/>
    <cellStyle name="Comma 2 3 7" xfId="608"/>
    <cellStyle name="Comma 2 3 7 2" xfId="609"/>
    <cellStyle name="Comma 2 3 7 2 2" xfId="610"/>
    <cellStyle name="Comma 2 3 7 2 2 2" xfId="29867"/>
    <cellStyle name="Comma 2 3 7 2 3" xfId="29866"/>
    <cellStyle name="Comma 2 3 7 3" xfId="611"/>
    <cellStyle name="Comma 2 3 7 3 2" xfId="29868"/>
    <cellStyle name="Comma 2 3 7 4" xfId="29865"/>
    <cellStyle name="Comma 2 3 8" xfId="612"/>
    <cellStyle name="Comma 2 3 8 2" xfId="613"/>
    <cellStyle name="Comma 2 3 8 2 2" xfId="614"/>
    <cellStyle name="Comma 2 3 8 2 2 2" xfId="29871"/>
    <cellStyle name="Comma 2 3 8 2 3" xfId="29870"/>
    <cellStyle name="Comma 2 3 8 3" xfId="615"/>
    <cellStyle name="Comma 2 3 8 3 2" xfId="29872"/>
    <cellStyle name="Comma 2 3 8 4" xfId="29869"/>
    <cellStyle name="Comma 2 3 9" xfId="616"/>
    <cellStyle name="Comma 2 3 9 2" xfId="617"/>
    <cellStyle name="Comma 2 3 9 2 2" xfId="618"/>
    <cellStyle name="Comma 2 3 9 2 2 2" xfId="29875"/>
    <cellStyle name="Comma 2 3 9 2 3" xfId="29874"/>
    <cellStyle name="Comma 2 3 9 3" xfId="619"/>
    <cellStyle name="Comma 2 3 9 3 2" xfId="29876"/>
    <cellStyle name="Comma 2 3 9 4" xfId="29873"/>
    <cellStyle name="Comma 2 4" xfId="620"/>
    <cellStyle name="Comma 2 4 10" xfId="621"/>
    <cellStyle name="Comma 2 4 10 2" xfId="622"/>
    <cellStyle name="Comma 2 4 10 2 2" xfId="623"/>
    <cellStyle name="Comma 2 4 10 2 2 2" xfId="29879"/>
    <cellStyle name="Comma 2 4 10 2 3" xfId="29878"/>
    <cellStyle name="Comma 2 4 10 3" xfId="624"/>
    <cellStyle name="Comma 2 4 10 3 2" xfId="29880"/>
    <cellStyle name="Comma 2 4 10 4" xfId="29877"/>
    <cellStyle name="Comma 2 4 11" xfId="625"/>
    <cellStyle name="Comma 2 4 11 2" xfId="626"/>
    <cellStyle name="Comma 2 4 11 2 2" xfId="627"/>
    <cellStyle name="Comma 2 4 11 2 2 2" xfId="29883"/>
    <cellStyle name="Comma 2 4 11 2 3" xfId="29882"/>
    <cellStyle name="Comma 2 4 11 3" xfId="628"/>
    <cellStyle name="Comma 2 4 11 3 2" xfId="29884"/>
    <cellStyle name="Comma 2 4 11 4" xfId="29881"/>
    <cellStyle name="Comma 2 4 12" xfId="629"/>
    <cellStyle name="Comma 2 4 12 2" xfId="630"/>
    <cellStyle name="Comma 2 4 12 2 2" xfId="631"/>
    <cellStyle name="Comma 2 4 12 2 2 2" xfId="29887"/>
    <cellStyle name="Comma 2 4 12 2 3" xfId="29886"/>
    <cellStyle name="Comma 2 4 12 3" xfId="632"/>
    <cellStyle name="Comma 2 4 12 3 2" xfId="29888"/>
    <cellStyle name="Comma 2 4 12 4" xfId="29885"/>
    <cellStyle name="Comma 2 4 13" xfId="633"/>
    <cellStyle name="Comma 2 4 13 2" xfId="634"/>
    <cellStyle name="Comma 2 4 13 2 2" xfId="635"/>
    <cellStyle name="Comma 2 4 13 2 2 2" xfId="29891"/>
    <cellStyle name="Comma 2 4 13 2 3" xfId="29890"/>
    <cellStyle name="Comma 2 4 13 3" xfId="636"/>
    <cellStyle name="Comma 2 4 13 3 2" xfId="29892"/>
    <cellStyle name="Comma 2 4 13 4" xfId="29889"/>
    <cellStyle name="Comma 2 4 14" xfId="637"/>
    <cellStyle name="Comma 2 4 14 2" xfId="638"/>
    <cellStyle name="Comma 2 4 14 2 2" xfId="639"/>
    <cellStyle name="Comma 2 4 14 2 2 2" xfId="29895"/>
    <cellStyle name="Comma 2 4 14 2 3" xfId="29894"/>
    <cellStyle name="Comma 2 4 14 3" xfId="640"/>
    <cellStyle name="Comma 2 4 14 3 2" xfId="29896"/>
    <cellStyle name="Comma 2 4 14 4" xfId="29893"/>
    <cellStyle name="Comma 2 4 15" xfId="641"/>
    <cellStyle name="Comma 2 4 15 2" xfId="642"/>
    <cellStyle name="Comma 2 4 15 2 2" xfId="643"/>
    <cellStyle name="Comma 2 4 15 2 2 2" xfId="29899"/>
    <cellStyle name="Comma 2 4 15 2 3" xfId="29898"/>
    <cellStyle name="Comma 2 4 15 3" xfId="644"/>
    <cellStyle name="Comma 2 4 15 3 2" xfId="29900"/>
    <cellStyle name="Comma 2 4 15 4" xfId="29897"/>
    <cellStyle name="Comma 2 4 16" xfId="645"/>
    <cellStyle name="Comma 2 4 16 2" xfId="646"/>
    <cellStyle name="Comma 2 4 16 2 2" xfId="29902"/>
    <cellStyle name="Comma 2 4 16 3" xfId="29901"/>
    <cellStyle name="Comma 2 4 17" xfId="647"/>
    <cellStyle name="Comma 2 4 17 2" xfId="648"/>
    <cellStyle name="Comma 2 4 17 2 2" xfId="29904"/>
    <cellStyle name="Comma 2 4 17 3" xfId="29903"/>
    <cellStyle name="Comma 2 4 18" xfId="649"/>
    <cellStyle name="Comma 2 4 18 2" xfId="650"/>
    <cellStyle name="Comma 2 4 18 2 2" xfId="29906"/>
    <cellStyle name="Comma 2 4 18 3" xfId="29905"/>
    <cellStyle name="Comma 2 4 19" xfId="651"/>
    <cellStyle name="Comma 2 4 19 2" xfId="652"/>
    <cellStyle name="Comma 2 4 19 2 2" xfId="29908"/>
    <cellStyle name="Comma 2 4 19 3" xfId="29907"/>
    <cellStyle name="Comma 2 4 2" xfId="653"/>
    <cellStyle name="Comma 2 4 2 2" xfId="654"/>
    <cellStyle name="Comma 2 4 2 2 2" xfId="655"/>
    <cellStyle name="Comma 2 4 2 2 2 2" xfId="29911"/>
    <cellStyle name="Comma 2 4 2 2 3" xfId="29910"/>
    <cellStyle name="Comma 2 4 2 3" xfId="656"/>
    <cellStyle name="Comma 2 4 2 3 2" xfId="29912"/>
    <cellStyle name="Comma 2 4 2 4" xfId="29909"/>
    <cellStyle name="Comma 2 4 20" xfId="657"/>
    <cellStyle name="Comma 2 4 20 2" xfId="658"/>
    <cellStyle name="Comma 2 4 20 2 2" xfId="29914"/>
    <cellStyle name="Comma 2 4 20 3" xfId="29913"/>
    <cellStyle name="Comma 2 4 21" xfId="659"/>
    <cellStyle name="Comma 2 4 21 2" xfId="660"/>
    <cellStyle name="Comma 2 4 21 2 2" xfId="29916"/>
    <cellStyle name="Comma 2 4 21 3" xfId="29915"/>
    <cellStyle name="Comma 2 4 22" xfId="661"/>
    <cellStyle name="Comma 2 4 22 2" xfId="662"/>
    <cellStyle name="Comma 2 4 22 2 2" xfId="29918"/>
    <cellStyle name="Comma 2 4 22 3" xfId="29917"/>
    <cellStyle name="Comma 2 4 23" xfId="663"/>
    <cellStyle name="Comma 2 4 23 2" xfId="29919"/>
    <cellStyle name="Comma 2 4 24" xfId="664"/>
    <cellStyle name="Comma 2 4 24 2" xfId="665"/>
    <cellStyle name="Comma 2 4 24 2 2" xfId="35357"/>
    <cellStyle name="Comma 2 4 24 3" xfId="666"/>
    <cellStyle name="Comma 2 4 24 4" xfId="29920"/>
    <cellStyle name="Comma 2 4 25" xfId="667"/>
    <cellStyle name="Comma 2 4 3" xfId="668"/>
    <cellStyle name="Comma 2 4 3 2" xfId="669"/>
    <cellStyle name="Comma 2 4 3 2 2" xfId="670"/>
    <cellStyle name="Comma 2 4 3 2 2 2" xfId="29922"/>
    <cellStyle name="Comma 2 4 3 2 3" xfId="29921"/>
    <cellStyle name="Comma 2 4 3 3" xfId="671"/>
    <cellStyle name="Comma 2 4 3 3 2" xfId="29923"/>
    <cellStyle name="Comma 2 4 3 4" xfId="672"/>
    <cellStyle name="Comma 2 4 3 4 2" xfId="673"/>
    <cellStyle name="Comma 2 4 3 4 2 2" xfId="35370"/>
    <cellStyle name="Comma 2 4 3 4 3" xfId="674"/>
    <cellStyle name="Comma 2 4 3 4 4" xfId="29924"/>
    <cellStyle name="Comma 2 4 3 5" xfId="675"/>
    <cellStyle name="Comma 2 4 4" xfId="676"/>
    <cellStyle name="Comma 2 4 4 2" xfId="677"/>
    <cellStyle name="Comma 2 4 4 2 2" xfId="678"/>
    <cellStyle name="Comma 2 4 4 2 2 2" xfId="29926"/>
    <cellStyle name="Comma 2 4 4 2 3" xfId="29925"/>
    <cellStyle name="Comma 2 4 4 3" xfId="679"/>
    <cellStyle name="Comma 2 4 4 3 2" xfId="29927"/>
    <cellStyle name="Comma 2 4 4 4" xfId="680"/>
    <cellStyle name="Comma 2 4 4 4 2" xfId="681"/>
    <cellStyle name="Comma 2 4 4 4 3" xfId="682"/>
    <cellStyle name="Comma 2 4 4 5" xfId="683"/>
    <cellStyle name="Comma 2 4 5" xfId="684"/>
    <cellStyle name="Comma 2 4 5 2" xfId="685"/>
    <cellStyle name="Comma 2 4 5 2 2" xfId="686"/>
    <cellStyle name="Comma 2 4 5 2 2 2" xfId="29929"/>
    <cellStyle name="Comma 2 4 5 2 3" xfId="29928"/>
    <cellStyle name="Comma 2 4 5 3" xfId="687"/>
    <cellStyle name="Comma 2 4 5 3 2" xfId="29930"/>
    <cellStyle name="Comma 2 4 5 4" xfId="688"/>
    <cellStyle name="Comma 2 4 6" xfId="689"/>
    <cellStyle name="Comma 2 4 6 2" xfId="690"/>
    <cellStyle name="Comma 2 4 6 2 2" xfId="691"/>
    <cellStyle name="Comma 2 4 6 2 2 2" xfId="29933"/>
    <cellStyle name="Comma 2 4 6 2 3" xfId="29932"/>
    <cellStyle name="Comma 2 4 6 3" xfId="692"/>
    <cellStyle name="Comma 2 4 6 3 2" xfId="29934"/>
    <cellStyle name="Comma 2 4 6 4" xfId="29931"/>
    <cellStyle name="Comma 2 4 7" xfId="693"/>
    <cellStyle name="Comma 2 4 7 2" xfId="694"/>
    <cellStyle name="Comma 2 4 7 2 2" xfId="695"/>
    <cellStyle name="Comma 2 4 7 2 2 2" xfId="29937"/>
    <cellStyle name="Comma 2 4 7 2 3" xfId="29936"/>
    <cellStyle name="Comma 2 4 7 3" xfId="696"/>
    <cellStyle name="Comma 2 4 7 3 2" xfId="29938"/>
    <cellStyle name="Comma 2 4 7 4" xfId="29935"/>
    <cellStyle name="Comma 2 4 8" xfId="697"/>
    <cellStyle name="Comma 2 4 8 2" xfId="698"/>
    <cellStyle name="Comma 2 4 8 2 2" xfId="699"/>
    <cellStyle name="Comma 2 4 8 2 2 2" xfId="29941"/>
    <cellStyle name="Comma 2 4 8 2 3" xfId="29940"/>
    <cellStyle name="Comma 2 4 8 3" xfId="700"/>
    <cellStyle name="Comma 2 4 8 3 2" xfId="29942"/>
    <cellStyle name="Comma 2 4 8 4" xfId="29939"/>
    <cellStyle name="Comma 2 4 9" xfId="701"/>
    <cellStyle name="Comma 2 4 9 2" xfId="702"/>
    <cellStyle name="Comma 2 4 9 2 2" xfId="703"/>
    <cellStyle name="Comma 2 4 9 2 2 2" xfId="29945"/>
    <cellStyle name="Comma 2 4 9 2 3" xfId="29944"/>
    <cellStyle name="Comma 2 4 9 3" xfId="704"/>
    <cellStyle name="Comma 2 4 9 3 2" xfId="29946"/>
    <cellStyle name="Comma 2 4 9 4" xfId="29943"/>
    <cellStyle name="Comma 2 5" xfId="705"/>
    <cellStyle name="Comma 2 5 2" xfId="706"/>
    <cellStyle name="Comma 2 5 2 2" xfId="707"/>
    <cellStyle name="Comma 2 5 2 2 2" xfId="708"/>
    <cellStyle name="Comma 2 5 2 2 2 2" xfId="35346"/>
    <cellStyle name="Comma 2 5 2 2 3" xfId="709"/>
    <cellStyle name="Comma 2 5 2 2 4" xfId="710"/>
    <cellStyle name="Comma 2 5 2 3" xfId="29947"/>
    <cellStyle name="Comma 2 5 3" xfId="711"/>
    <cellStyle name="Comma 2 5 3 2" xfId="29948"/>
    <cellStyle name="Comma 2 5 4" xfId="712"/>
    <cellStyle name="Comma 2 5 4 2" xfId="713"/>
    <cellStyle name="Comma 2 5 4 2 2" xfId="35345"/>
    <cellStyle name="Comma 2 5 4 3" xfId="714"/>
    <cellStyle name="Comma 2 5 4 4" xfId="715"/>
    <cellStyle name="Comma 2 5 5" xfId="716"/>
    <cellStyle name="Comma 2 5 5 2" xfId="717"/>
    <cellStyle name="Comma 2 5 5 2 2" xfId="35344"/>
    <cellStyle name="Comma 2 5 5 3" xfId="718"/>
    <cellStyle name="Comma 2 5 5 4" xfId="719"/>
    <cellStyle name="Comma 2 5 6" xfId="720"/>
    <cellStyle name="Comma 2 5 6 2" xfId="721"/>
    <cellStyle name="Comma 2 6" xfId="722"/>
    <cellStyle name="Comma 2 6 2" xfId="723"/>
    <cellStyle name="Comma 2 6 2 2" xfId="724"/>
    <cellStyle name="Comma 2 6 2 2 2" xfId="29950"/>
    <cellStyle name="Comma 2 6 2 3" xfId="29949"/>
    <cellStyle name="Comma 2 6 3" xfId="725"/>
    <cellStyle name="Comma 2 6 3 2" xfId="29951"/>
    <cellStyle name="Comma 2 6 4" xfId="726"/>
    <cellStyle name="Comma 2 6 4 2" xfId="727"/>
    <cellStyle name="Comma 2 6 4 3" xfId="728"/>
    <cellStyle name="Comma 2 6 5" xfId="729"/>
    <cellStyle name="Comma 2 7" xfId="730"/>
    <cellStyle name="Comma 2 7 2" xfId="731"/>
    <cellStyle name="Comma 2 7 2 2" xfId="732"/>
    <cellStyle name="Comma 2 7 3" xfId="733"/>
    <cellStyle name="Comma 2 7 3 2" xfId="734"/>
    <cellStyle name="Comma 2 7 3 2 2" xfId="35356"/>
    <cellStyle name="Comma 2 7 3 3" xfId="29952"/>
    <cellStyle name="Comma 2 7 4" xfId="735"/>
    <cellStyle name="Comma 2 8" xfId="736"/>
    <cellStyle name="Comma 2 8 2" xfId="737"/>
    <cellStyle name="Comma 2 8 2 2" xfId="29954"/>
    <cellStyle name="Comma 2 8 3" xfId="29953"/>
    <cellStyle name="Comma 2 9" xfId="738"/>
    <cellStyle name="Comma 2 9 2" xfId="29955"/>
    <cellStyle name="Comma 3" xfId="739"/>
    <cellStyle name="Comma 3 10" xfId="740"/>
    <cellStyle name="Comma 3 2" xfId="741"/>
    <cellStyle name="Comma 3 2 2" xfId="742"/>
    <cellStyle name="Comma 3 2 2 2" xfId="743"/>
    <cellStyle name="Comma 3 2 2 3" xfId="744"/>
    <cellStyle name="Comma 3 2 2 4" xfId="745"/>
    <cellStyle name="Comma 3 2 3" xfId="746"/>
    <cellStyle name="Comma 3 2 3 2" xfId="747"/>
    <cellStyle name="Comma 3 2 3 2 2" xfId="35343"/>
    <cellStyle name="Comma 3 2 3 3" xfId="748"/>
    <cellStyle name="Comma 3 2 3 3 2" xfId="749"/>
    <cellStyle name="Comma 3 2 3 3 3" xfId="750"/>
    <cellStyle name="Comma 3 2 3 4" xfId="751"/>
    <cellStyle name="Comma 3 2 4" xfId="752"/>
    <cellStyle name="Comma 3 2 4 2" xfId="753"/>
    <cellStyle name="Comma 3 2 4 3" xfId="754"/>
    <cellStyle name="Comma 3 2 4 4" xfId="755"/>
    <cellStyle name="Comma 3 2 5" xfId="756"/>
    <cellStyle name="Comma 3 2 5 2" xfId="29957"/>
    <cellStyle name="Comma 3 2 6" xfId="757"/>
    <cellStyle name="Comma 3 2 6 2" xfId="758"/>
    <cellStyle name="Comma 3 2 6 3" xfId="759"/>
    <cellStyle name="Comma 3 2 6 4" xfId="760"/>
    <cellStyle name="Comma 3 2 7" xfId="29956"/>
    <cellStyle name="Comma 3 3" xfId="761"/>
    <cellStyle name="Comma 3 3 2" xfId="29958"/>
    <cellStyle name="Comma 3 4" xfId="762"/>
    <cellStyle name="Comma 3 4 2" xfId="763"/>
    <cellStyle name="Comma 3 4 2 2" xfId="764"/>
    <cellStyle name="Comma 3 4 2 3" xfId="765"/>
    <cellStyle name="Comma 3 4 3" xfId="766"/>
    <cellStyle name="Comma 3 5" xfId="767"/>
    <cellStyle name="Comma 3 5 2" xfId="29959"/>
    <cellStyle name="Comma 3 6" xfId="768"/>
    <cellStyle name="Comma 3 6 2" xfId="769"/>
    <cellStyle name="Comma 3 6 3" xfId="770"/>
    <cellStyle name="Comma 3 6 4" xfId="771"/>
    <cellStyle name="Comma 3 7" xfId="772"/>
    <cellStyle name="Comma 3 7 2" xfId="773"/>
    <cellStyle name="Comma 3 7 2 2" xfId="35342"/>
    <cellStyle name="Comma 3 7 3" xfId="774"/>
    <cellStyle name="Comma 3 7 3 2" xfId="775"/>
    <cellStyle name="Comma 3 7 3 3" xfId="776"/>
    <cellStyle name="Comma 3 7 4" xfId="777"/>
    <cellStyle name="Comma 3 8" xfId="778"/>
    <cellStyle name="Comma 3 8 2" xfId="779"/>
    <cellStyle name="Comma 3 8 3" xfId="780"/>
    <cellStyle name="Comma 3 8 4" xfId="781"/>
    <cellStyle name="Comma 3 9" xfId="782"/>
    <cellStyle name="Comma 3 9 2" xfId="783"/>
    <cellStyle name="Comma 3 9 2 2" xfId="35341"/>
    <cellStyle name="Comma 3 9 3" xfId="784"/>
    <cellStyle name="Comma 3 9 3 2" xfId="785"/>
    <cellStyle name="Comma 3 9 3 3" xfId="786"/>
    <cellStyle name="Comma 3 9 4" xfId="787"/>
    <cellStyle name="Comma 34" xfId="788"/>
    <cellStyle name="Comma 34 2" xfId="789"/>
    <cellStyle name="Comma 34 2 2" xfId="790"/>
    <cellStyle name="Comma 34 2 2 2" xfId="29962"/>
    <cellStyle name="Comma 34 2 3" xfId="29961"/>
    <cellStyle name="Comma 34 3" xfId="791"/>
    <cellStyle name="Comma 34 3 2" xfId="29963"/>
    <cellStyle name="Comma 34 4" xfId="29960"/>
    <cellStyle name="Comma 4" xfId="792"/>
    <cellStyle name="Comma 4 2" xfId="793"/>
    <cellStyle name="Comma 4 2 2" xfId="794"/>
    <cellStyle name="Comma 4 2 2 2" xfId="795"/>
    <cellStyle name="Comma 4 2 2 3" xfId="796"/>
    <cellStyle name="Comma 4 2 3" xfId="797"/>
    <cellStyle name="Comma 4 2 3 2" xfId="29964"/>
    <cellStyle name="Comma 4 2 4" xfId="798"/>
    <cellStyle name="Comma 4 2 5" xfId="799"/>
    <cellStyle name="Comma 4 2 6" xfId="800"/>
    <cellStyle name="Comma 4 3" xfId="801"/>
    <cellStyle name="Comma 4 3 2" xfId="29965"/>
    <cellStyle name="Comma 4 4" xfId="802"/>
    <cellStyle name="Comma 5" xfId="803"/>
    <cellStyle name="Comma 5 10" xfId="804"/>
    <cellStyle name="Comma 5 10 2" xfId="805"/>
    <cellStyle name="Comma 5 10 2 2" xfId="29967"/>
    <cellStyle name="Comma 5 10 3" xfId="29966"/>
    <cellStyle name="Comma 5 11" xfId="806"/>
    <cellStyle name="Comma 5 11 2" xfId="807"/>
    <cellStyle name="Comma 5 11 2 2" xfId="29969"/>
    <cellStyle name="Comma 5 11 3" xfId="29968"/>
    <cellStyle name="Comma 5 12" xfId="808"/>
    <cellStyle name="Comma 5 12 2" xfId="809"/>
    <cellStyle name="Comma 5 12 2 2" xfId="29971"/>
    <cellStyle name="Comma 5 12 3" xfId="29970"/>
    <cellStyle name="Comma 5 13" xfId="810"/>
    <cellStyle name="Comma 5 13 2" xfId="811"/>
    <cellStyle name="Comma 5 13 2 2" xfId="29973"/>
    <cellStyle name="Comma 5 13 3" xfId="29972"/>
    <cellStyle name="Comma 5 14" xfId="812"/>
    <cellStyle name="Comma 5 14 2" xfId="813"/>
    <cellStyle name="Comma 5 14 2 2" xfId="29975"/>
    <cellStyle name="Comma 5 14 3" xfId="29974"/>
    <cellStyle name="Comma 5 15" xfId="814"/>
    <cellStyle name="Comma 5 15 2" xfId="815"/>
    <cellStyle name="Comma 5 15 2 2" xfId="29977"/>
    <cellStyle name="Comma 5 15 3" xfId="29976"/>
    <cellStyle name="Comma 5 16" xfId="816"/>
    <cellStyle name="Comma 5 16 2" xfId="817"/>
    <cellStyle name="Comma 5 16 2 2" xfId="29979"/>
    <cellStyle name="Comma 5 16 3" xfId="29978"/>
    <cellStyle name="Comma 5 17" xfId="818"/>
    <cellStyle name="Comma 5 17 2" xfId="819"/>
    <cellStyle name="Comma 5 17 2 2" xfId="29981"/>
    <cellStyle name="Comma 5 17 3" xfId="29980"/>
    <cellStyle name="Comma 5 18" xfId="820"/>
    <cellStyle name="Comma 5 18 2" xfId="821"/>
    <cellStyle name="Comma 5 18 2 2" xfId="29983"/>
    <cellStyle name="Comma 5 18 3" xfId="29982"/>
    <cellStyle name="Comma 5 19" xfId="822"/>
    <cellStyle name="Comma 5 19 2" xfId="823"/>
    <cellStyle name="Comma 5 19 2 2" xfId="29985"/>
    <cellStyle name="Comma 5 19 3" xfId="29984"/>
    <cellStyle name="Comma 5 2" xfId="824"/>
    <cellStyle name="Comma 5 2 2" xfId="825"/>
    <cellStyle name="Comma 5 2 2 2" xfId="826"/>
    <cellStyle name="Comma 5 2 2 2 2" xfId="29986"/>
    <cellStyle name="Comma 5 2 2 3" xfId="827"/>
    <cellStyle name="Comma 5 2 3" xfId="828"/>
    <cellStyle name="Comma 5 2 3 2" xfId="829"/>
    <cellStyle name="Comma 5 2 3 2 2" xfId="29988"/>
    <cellStyle name="Comma 5 2 3 3" xfId="830"/>
    <cellStyle name="Comma 5 2 3 3 2" xfId="29989"/>
    <cellStyle name="Comma 5 2 3 4" xfId="29987"/>
    <cellStyle name="Comma 5 2 4" xfId="831"/>
    <cellStyle name="Comma 5 2 4 2" xfId="29990"/>
    <cellStyle name="Comma 5 2 5" xfId="832"/>
    <cellStyle name="Comma 5 20" xfId="833"/>
    <cellStyle name="Comma 5 20 2" xfId="834"/>
    <cellStyle name="Comma 5 20 2 2" xfId="29992"/>
    <cellStyle name="Comma 5 20 3" xfId="29991"/>
    <cellStyle name="Comma 5 21" xfId="835"/>
    <cellStyle name="Comma 5 21 2" xfId="836"/>
    <cellStyle name="Comma 5 21 2 2" xfId="29994"/>
    <cellStyle name="Comma 5 21 3" xfId="29993"/>
    <cellStyle name="Comma 5 22" xfId="837"/>
    <cellStyle name="Comma 5 22 2" xfId="838"/>
    <cellStyle name="Comma 5 22 2 2" xfId="29996"/>
    <cellStyle name="Comma 5 22 3" xfId="29995"/>
    <cellStyle name="Comma 5 23" xfId="839"/>
    <cellStyle name="Comma 5 23 2" xfId="840"/>
    <cellStyle name="Comma 5 23 2 2" xfId="29998"/>
    <cellStyle name="Comma 5 23 3" xfId="841"/>
    <cellStyle name="Comma 5 23 3 2" xfId="29999"/>
    <cellStyle name="Comma 5 23 4" xfId="29997"/>
    <cellStyle name="Comma 5 24" xfId="842"/>
    <cellStyle name="Comma 5 24 2" xfId="30000"/>
    <cellStyle name="Comma 5 25" xfId="843"/>
    <cellStyle name="Comma 5 3" xfId="844"/>
    <cellStyle name="Comma 5 3 2" xfId="845"/>
    <cellStyle name="Comma 5 3 2 2" xfId="846"/>
    <cellStyle name="Comma 5 3 2 2 2" xfId="30002"/>
    <cellStyle name="Comma 5 3 2 3" xfId="30001"/>
    <cellStyle name="Comma 5 3 3" xfId="847"/>
    <cellStyle name="Comma 5 3 3 2" xfId="848"/>
    <cellStyle name="Comma 5 3 3 2 2" xfId="849"/>
    <cellStyle name="Comma 5 3 3 2 3" xfId="850"/>
    <cellStyle name="Comma 5 3 3 3" xfId="851"/>
    <cellStyle name="Comma 5 3 3 3 2" xfId="30003"/>
    <cellStyle name="Comma 5 3 3 4" xfId="852"/>
    <cellStyle name="Comma 5 3 3 5" xfId="853"/>
    <cellStyle name="Comma 5 3 4" xfId="854"/>
    <cellStyle name="Comma 5 3 4 2" xfId="30004"/>
    <cellStyle name="Comma 5 3 5" xfId="855"/>
    <cellStyle name="Comma 5 4" xfId="856"/>
    <cellStyle name="Comma 5 4 2" xfId="857"/>
    <cellStyle name="Comma 5 4 2 2" xfId="858"/>
    <cellStyle name="Comma 5 4 2 2 2" xfId="30007"/>
    <cellStyle name="Comma 5 4 2 3" xfId="30006"/>
    <cellStyle name="Comma 5 4 3" xfId="859"/>
    <cellStyle name="Comma 5 4 3 2" xfId="30008"/>
    <cellStyle name="Comma 5 4 4" xfId="30005"/>
    <cellStyle name="Comma 5 5" xfId="860"/>
    <cellStyle name="Comma 5 5 2" xfId="861"/>
    <cellStyle name="Comma 5 5 2 2" xfId="862"/>
    <cellStyle name="Comma 5 5 2 2 2" xfId="30010"/>
    <cellStyle name="Comma 5 5 2 3" xfId="30009"/>
    <cellStyle name="Comma 5 5 3" xfId="863"/>
    <cellStyle name="Comma 5 5 3 2" xfId="30011"/>
    <cellStyle name="Comma 5 5 4" xfId="864"/>
    <cellStyle name="Comma 5 6" xfId="865"/>
    <cellStyle name="Comma 5 6 2" xfId="866"/>
    <cellStyle name="Comma 5 6 2 2" xfId="867"/>
    <cellStyle name="Comma 5 6 2 2 2" xfId="30014"/>
    <cellStyle name="Comma 5 6 2 3" xfId="30013"/>
    <cellStyle name="Comma 5 6 3" xfId="868"/>
    <cellStyle name="Comma 5 6 3 2" xfId="30015"/>
    <cellStyle name="Comma 5 6 4" xfId="30012"/>
    <cellStyle name="Comma 5 7" xfId="869"/>
    <cellStyle name="Comma 5 7 2" xfId="870"/>
    <cellStyle name="Comma 5 7 2 2" xfId="871"/>
    <cellStyle name="Comma 5 7 2 2 2" xfId="30018"/>
    <cellStyle name="Comma 5 7 2 3" xfId="30017"/>
    <cellStyle name="Comma 5 7 3" xfId="872"/>
    <cellStyle name="Comma 5 7 3 2" xfId="30019"/>
    <cellStyle name="Comma 5 7 4" xfId="30016"/>
    <cellStyle name="Comma 5 8" xfId="873"/>
    <cellStyle name="Comma 5 8 2" xfId="874"/>
    <cellStyle name="Comma 5 8 2 2" xfId="30021"/>
    <cellStyle name="Comma 5 8 3" xfId="30020"/>
    <cellStyle name="Comma 5 9" xfId="875"/>
    <cellStyle name="Comma 5 9 2" xfId="876"/>
    <cellStyle name="Comma 5 9 2 2" xfId="30023"/>
    <cellStyle name="Comma 5 9 3" xfId="30022"/>
    <cellStyle name="Comma 6" xfId="877"/>
    <cellStyle name="Comma 6 2" xfId="878"/>
    <cellStyle name="Comma 6 2 2" xfId="879"/>
    <cellStyle name="Comma 6 2 2 2" xfId="30024"/>
    <cellStyle name="Comma 6 2 3" xfId="880"/>
    <cellStyle name="Comma 6 2 3 2" xfId="30025"/>
    <cellStyle name="Comma 6 2 4" xfId="881"/>
    <cellStyle name="Comma 6 2 4 2" xfId="882"/>
    <cellStyle name="Comma 6 2 4 2 2" xfId="35379"/>
    <cellStyle name="Comma 6 2 4 3" xfId="883"/>
    <cellStyle name="Comma 6 2 4 3 2" xfId="884"/>
    <cellStyle name="Comma 6 2 4 3 3" xfId="885"/>
    <cellStyle name="Comma 6 2 4 4" xfId="30026"/>
    <cellStyle name="Comma 6 2 5" xfId="886"/>
    <cellStyle name="Comma 6 2 5 2" xfId="887"/>
    <cellStyle name="Comma 6 2 5 3" xfId="888"/>
    <cellStyle name="Comma 6 2 6" xfId="889"/>
    <cellStyle name="Comma 6 3" xfId="890"/>
    <cellStyle name="Comma 6 3 2" xfId="891"/>
    <cellStyle name="Comma 6 3 2 2" xfId="30027"/>
    <cellStyle name="Comma 6 3 3" xfId="892"/>
    <cellStyle name="Comma 6 4" xfId="893"/>
    <cellStyle name="Comma 6 4 2" xfId="894"/>
    <cellStyle name="Comma 6 4 2 2" xfId="30029"/>
    <cellStyle name="Comma 6 4 3" xfId="30028"/>
    <cellStyle name="Comma 6 5" xfId="895"/>
    <cellStyle name="Comma 7" xfId="896"/>
    <cellStyle name="Comma 7 2" xfId="897"/>
    <cellStyle name="Comma 7 2 2" xfId="35355"/>
    <cellStyle name="Comma 7 3" xfId="898"/>
    <cellStyle name="Comma 7 4" xfId="899"/>
    <cellStyle name="Comma 8" xfId="900"/>
    <cellStyle name="Comma 8 2" xfId="901"/>
    <cellStyle name="Comma 8 2 2" xfId="35382"/>
    <cellStyle name="Comma 8 3" xfId="902"/>
    <cellStyle name="Comma 8 4" xfId="903"/>
    <cellStyle name="Comma 9" xfId="904"/>
    <cellStyle name="Currency" xfId="1" builtinId="4"/>
    <cellStyle name="Currency 10" xfId="905"/>
    <cellStyle name="Currency 10 2" xfId="906"/>
    <cellStyle name="Currency 10 2 2" xfId="35378"/>
    <cellStyle name="Currency 10 3" xfId="907"/>
    <cellStyle name="Currency 10 4" xfId="908"/>
    <cellStyle name="Currency 11" xfId="909"/>
    <cellStyle name="Currency 11 2" xfId="910"/>
    <cellStyle name="Currency 11 2 2" xfId="35377"/>
    <cellStyle name="Currency 11 3" xfId="911"/>
    <cellStyle name="Currency 11 4" xfId="912"/>
    <cellStyle name="Currency 12" xfId="913"/>
    <cellStyle name="Currency 13" xfId="914"/>
    <cellStyle name="Currency 14" xfId="915"/>
    <cellStyle name="Currency 15" xfId="916"/>
    <cellStyle name="Currency 16" xfId="43"/>
    <cellStyle name="Currency 2" xfId="917"/>
    <cellStyle name="Currency 2 10" xfId="918"/>
    <cellStyle name="Currency 2 2" xfId="919"/>
    <cellStyle name="Currency 2 2 2" xfId="920"/>
    <cellStyle name="Currency 2 2 2 2" xfId="921"/>
    <cellStyle name="Currency 2 2 2 2 2" xfId="30031"/>
    <cellStyle name="Currency 2 2 2 3" xfId="922"/>
    <cellStyle name="Currency 2 2 2 3 2" xfId="30032"/>
    <cellStyle name="Currency 2 2 2 4" xfId="923"/>
    <cellStyle name="Currency 2 2 2 4 2" xfId="30033"/>
    <cellStyle name="Currency 2 2 2 5" xfId="30030"/>
    <cellStyle name="Currency 2 2 3" xfId="924"/>
    <cellStyle name="Currency 2 2 3 2" xfId="925"/>
    <cellStyle name="Currency 2 2 3 2 2" xfId="926"/>
    <cellStyle name="Currency 2 2 3 2 3" xfId="927"/>
    <cellStyle name="Currency 2 2 3 3" xfId="928"/>
    <cellStyle name="Currency 2 2 4" xfId="929"/>
    <cellStyle name="Currency 2 2 4 2" xfId="30034"/>
    <cellStyle name="Currency 2 2 5" xfId="930"/>
    <cellStyle name="Currency 2 2 5 2" xfId="30035"/>
    <cellStyle name="Currency 2 2 6" xfId="931"/>
    <cellStyle name="Currency 2 2 6 2" xfId="30036"/>
    <cellStyle name="Currency 2 2 7" xfId="932"/>
    <cellStyle name="Currency 2 2 7 2" xfId="30037"/>
    <cellStyle name="Currency 2 2 8" xfId="933"/>
    <cellStyle name="Currency 2 2 8 2" xfId="30038"/>
    <cellStyle name="Currency 2 2 9" xfId="934"/>
    <cellStyle name="Currency 2 2 9 2" xfId="935"/>
    <cellStyle name="Currency 2 3" xfId="936"/>
    <cellStyle name="Currency 2 3 2" xfId="937"/>
    <cellStyle name="Currency 2 3 2 2" xfId="30040"/>
    <cellStyle name="Currency 2 3 3" xfId="30039"/>
    <cellStyle name="Currency 2 4" xfId="45"/>
    <cellStyle name="Currency 2 4 2" xfId="938"/>
    <cellStyle name="Currency 2 4 2 2" xfId="939"/>
    <cellStyle name="Currency 2 4 2 2 2" xfId="940"/>
    <cellStyle name="Currency 2 4 2 2 3" xfId="941"/>
    <cellStyle name="Currency 2 4 2 3" xfId="942"/>
    <cellStyle name="Currency 2 4 2 3 2" xfId="35369"/>
    <cellStyle name="Currency 2 4 2 4" xfId="943"/>
    <cellStyle name="Currency 2 4 2 4 2" xfId="944"/>
    <cellStyle name="Currency 2 4 2 4 3" xfId="945"/>
    <cellStyle name="Currency 2 4 2 5" xfId="946"/>
    <cellStyle name="Currency 2 4 3" xfId="947"/>
    <cellStyle name="Currency 2 4 3 2" xfId="948"/>
    <cellStyle name="Currency 2 4 3 2 2" xfId="949"/>
    <cellStyle name="Currency 2 4 3 2 2 2" xfId="35368"/>
    <cellStyle name="Currency 2 4 3 2 3" xfId="950"/>
    <cellStyle name="Currency 2 4 3 2 4" xfId="951"/>
    <cellStyle name="Currency 2 4 3 3" xfId="952"/>
    <cellStyle name="Currency 2 4 3 3 2" xfId="953"/>
    <cellStyle name="Currency 2 4 3 3 2 2" xfId="35367"/>
    <cellStyle name="Currency 2 4 3 3 3" xfId="954"/>
    <cellStyle name="Currency 2 4 3 3 3 2" xfId="955"/>
    <cellStyle name="Currency 2 4 3 3 3 3" xfId="956"/>
    <cellStyle name="Currency 2 4 3 3 4" xfId="957"/>
    <cellStyle name="Currency 2 4 3 4" xfId="958"/>
    <cellStyle name="Currency 2 4 3 4 2" xfId="35354"/>
    <cellStyle name="Currency 2 4 3 5" xfId="959"/>
    <cellStyle name="Currency 2 4 3 6" xfId="960"/>
    <cellStyle name="Currency 2 4 4" xfId="961"/>
    <cellStyle name="Currency 2 4 4 2" xfId="962"/>
    <cellStyle name="Currency 2 4 4 3" xfId="963"/>
    <cellStyle name="Currency 2 4 4 4" xfId="964"/>
    <cellStyle name="Currency 2 4 5" xfId="965"/>
    <cellStyle name="Currency 2 4 5 2" xfId="966"/>
    <cellStyle name="Currency 2 4 5 2 2" xfId="35353"/>
    <cellStyle name="Currency 2 4 5 3" xfId="967"/>
    <cellStyle name="Currency 2 4 5 4" xfId="968"/>
    <cellStyle name="Currency 2 4 6" xfId="969"/>
    <cellStyle name="Currency 2 4 6 2" xfId="970"/>
    <cellStyle name="Currency 2 4 6 2 2" xfId="35376"/>
    <cellStyle name="Currency 2 4 6 3" xfId="971"/>
    <cellStyle name="Currency 2 4 6 3 2" xfId="972"/>
    <cellStyle name="Currency 2 4 6 3 3" xfId="973"/>
    <cellStyle name="Currency 2 4 6 4" xfId="974"/>
    <cellStyle name="Currency 2 4 7" xfId="975"/>
    <cellStyle name="Currency 2 5" xfId="976"/>
    <cellStyle name="Currency 2 5 2" xfId="977"/>
    <cellStyle name="Currency 2 5 2 2" xfId="978"/>
    <cellStyle name="Currency 2 5 2 2 2" xfId="979"/>
    <cellStyle name="Currency 2 5 2 2 2 2" xfId="35352"/>
    <cellStyle name="Currency 2 5 2 2 3" xfId="980"/>
    <cellStyle name="Currency 2 5 2 2 3 2" xfId="981"/>
    <cellStyle name="Currency 2 5 2 2 3 3" xfId="982"/>
    <cellStyle name="Currency 2 5 2 2 4" xfId="30041"/>
    <cellStyle name="Currency 2 5 2 3" xfId="983"/>
    <cellStyle name="Currency 2 5 2 4" xfId="984"/>
    <cellStyle name="Currency 2 5 2 5" xfId="985"/>
    <cellStyle name="Currency 2 5 3" xfId="986"/>
    <cellStyle name="Currency 2 5 3 2" xfId="987"/>
    <cellStyle name="Currency 2 5 3 3" xfId="988"/>
    <cellStyle name="Currency 2 5 3 4" xfId="989"/>
    <cellStyle name="Currency 2 5 4" xfId="990"/>
    <cellStyle name="Currency 2 5 4 2" xfId="991"/>
    <cellStyle name="Currency 2 5 4 3" xfId="992"/>
    <cellStyle name="Currency 2 5 4 4" xfId="993"/>
    <cellStyle name="Currency 2 5 5" xfId="994"/>
    <cellStyle name="Currency 2 5 5 2" xfId="995"/>
    <cellStyle name="Currency 2 5 5 2 2" xfId="35351"/>
    <cellStyle name="Currency 2 5 5 3" xfId="996"/>
    <cellStyle name="Currency 2 5 5 3 2" xfId="997"/>
    <cellStyle name="Currency 2 5 5 3 3" xfId="998"/>
    <cellStyle name="Currency 2 5 5 4" xfId="999"/>
    <cellStyle name="Currency 2 5 6" xfId="1000"/>
    <cellStyle name="Currency 2 5 6 2" xfId="35366"/>
    <cellStyle name="Currency 2 5 7" xfId="1001"/>
    <cellStyle name="Currency 2 5 7 2" xfId="1002"/>
    <cellStyle name="Currency 2 5 7 3" xfId="1003"/>
    <cellStyle name="Currency 2 5 8" xfId="1004"/>
    <cellStyle name="Currency 2 6" xfId="1005"/>
    <cellStyle name="Currency 2 6 2" xfId="1006"/>
    <cellStyle name="Currency 2 6 2 2" xfId="1007"/>
    <cellStyle name="Currency 2 6 2 3" xfId="1008"/>
    <cellStyle name="Currency 2 6 2 4" xfId="1009"/>
    <cellStyle name="Currency 2 6 3" xfId="1010"/>
    <cellStyle name="Currency 2 6 3 2" xfId="1011"/>
    <cellStyle name="Currency 2 6 3 3" xfId="1012"/>
    <cellStyle name="Currency 2 6 3 4" xfId="1013"/>
    <cellStyle name="Currency 2 6 4" xfId="1014"/>
    <cellStyle name="Currency 2 6 4 2" xfId="1015"/>
    <cellStyle name="Currency 2 6 4 3" xfId="1016"/>
    <cellStyle name="Currency 2 6 5" xfId="1017"/>
    <cellStyle name="Currency 2 6 5 2" xfId="35350"/>
    <cellStyle name="Currency 2 6 6" xfId="1018"/>
    <cellStyle name="Currency 2 6 7" xfId="1019"/>
    <cellStyle name="Currency 2 7" xfId="1020"/>
    <cellStyle name="Currency 2 7 2" xfId="1021"/>
    <cellStyle name="Currency 2 7 3" xfId="1022"/>
    <cellStyle name="Currency 2 7 4" xfId="1023"/>
    <cellStyle name="Currency 2 8" xfId="1024"/>
    <cellStyle name="Currency 2 8 2" xfId="1025"/>
    <cellStyle name="Currency 2 8 2 2" xfId="1026"/>
    <cellStyle name="Currency 2 8 2 2 2" xfId="1027"/>
    <cellStyle name="Currency 2 8 2 2 2 2" xfId="35371"/>
    <cellStyle name="Currency 2 8 2 2 3" xfId="1028"/>
    <cellStyle name="Currency 2 8 2 2 4" xfId="1029"/>
    <cellStyle name="Currency 2 8 2 3" xfId="1030"/>
    <cellStyle name="Currency 2 8 2 4" xfId="1031"/>
    <cellStyle name="Currency 2 8 2 5" xfId="1032"/>
    <cellStyle name="Currency 2 8 3" xfId="1033"/>
    <cellStyle name="Currency 2 8 3 2" xfId="1034"/>
    <cellStyle name="Currency 2 8 3 3" xfId="1035"/>
    <cellStyle name="Currency 2 8 3 4" xfId="1036"/>
    <cellStyle name="Currency 2 8 4" xfId="1037"/>
    <cellStyle name="Currency 2 8 4 2" xfId="1038"/>
    <cellStyle name="Currency 2 8 4 2 2" xfId="35365"/>
    <cellStyle name="Currency 2 8 4 3" xfId="1039"/>
    <cellStyle name="Currency 2 8 4 4" xfId="1040"/>
    <cellStyle name="Currency 2 8 5" xfId="1041"/>
    <cellStyle name="Currency 2 8 5 2" xfId="1042"/>
    <cellStyle name="Currency 2 8 6" xfId="1043"/>
    <cellStyle name="Currency 2 8 7" xfId="1044"/>
    <cellStyle name="Currency 2 9" xfId="1045"/>
    <cellStyle name="Currency 2 9 2" xfId="1046"/>
    <cellStyle name="Currency 2 9 3" xfId="1047"/>
    <cellStyle name="Currency 2 9 4" xfId="1048"/>
    <cellStyle name="Currency 3" xfId="49"/>
    <cellStyle name="Currency 3 2" xfId="1049"/>
    <cellStyle name="Currency 3 2 10" xfId="30042"/>
    <cellStyle name="Currency 3 2 2" xfId="1050"/>
    <cellStyle name="Currency 3 2 2 2" xfId="1051"/>
    <cellStyle name="Currency 3 2 2 2 2" xfId="30044"/>
    <cellStyle name="Currency 3 2 2 3" xfId="30043"/>
    <cellStyle name="Currency 3 2 3" xfId="1052"/>
    <cellStyle name="Currency 3 2 3 2" xfId="1053"/>
    <cellStyle name="Currency 3 2 3 3" xfId="1054"/>
    <cellStyle name="Currency 3 2 3 4" xfId="1055"/>
    <cellStyle name="Currency 3 2 4" xfId="1056"/>
    <cellStyle name="Currency 3 2 5" xfId="1057"/>
    <cellStyle name="Currency 3 2 5 2" xfId="30045"/>
    <cellStyle name="Currency 3 2 6" xfId="1058"/>
    <cellStyle name="Currency 3 2 6 2" xfId="1059"/>
    <cellStyle name="Currency 3 2 6 3" xfId="1060"/>
    <cellStyle name="Currency 3 2 6 4" xfId="1061"/>
    <cellStyle name="Currency 3 2 7" xfId="1062"/>
    <cellStyle name="Currency 3 2 8" xfId="1063"/>
    <cellStyle name="Currency 3 2 8 2" xfId="1064"/>
    <cellStyle name="Currency 3 2 8 3" xfId="1065"/>
    <cellStyle name="Currency 3 2 8 4" xfId="1066"/>
    <cellStyle name="Currency 3 2 9" xfId="1067"/>
    <cellStyle name="Currency 3 2 9 2" xfId="1068"/>
    <cellStyle name="Currency 3 2 9 3" xfId="1069"/>
    <cellStyle name="Currency 3 3" xfId="1070"/>
    <cellStyle name="Currency 3 3 2" xfId="1071"/>
    <cellStyle name="Currency 3 3 2 2" xfId="30047"/>
    <cellStyle name="Currency 3 3 3" xfId="1072"/>
    <cellStyle name="Currency 3 3 3 2" xfId="1073"/>
    <cellStyle name="Currency 3 3 3 2 2" xfId="35349"/>
    <cellStyle name="Currency 3 3 3 3" xfId="1074"/>
    <cellStyle name="Currency 3 3 3 3 2" xfId="1075"/>
    <cellStyle name="Currency 3 3 3 3 3" xfId="1076"/>
    <cellStyle name="Currency 3 3 3 4" xfId="1077"/>
    <cellStyle name="Currency 3 3 4" xfId="1078"/>
    <cellStyle name="Currency 3 3 4 2" xfId="1079"/>
    <cellStyle name="Currency 3 3 4 2 2" xfId="35364"/>
    <cellStyle name="Currency 3 3 4 3" xfId="1080"/>
    <cellStyle name="Currency 3 3 4 3 2" xfId="1081"/>
    <cellStyle name="Currency 3 3 4 3 3" xfId="1082"/>
    <cellStyle name="Currency 3 3 4 4" xfId="1083"/>
    <cellStyle name="Currency 3 3 5" xfId="1084"/>
    <cellStyle name="Currency 3 3 5 2" xfId="1085"/>
    <cellStyle name="Currency 3 3 5 2 2" xfId="35363"/>
    <cellStyle name="Currency 3 3 5 3" xfId="1086"/>
    <cellStyle name="Currency 3 3 5 3 2" xfId="1087"/>
    <cellStyle name="Currency 3 3 5 3 3" xfId="1088"/>
    <cellStyle name="Currency 3 3 5 4" xfId="1089"/>
    <cellStyle name="Currency 3 3 6" xfId="30046"/>
    <cellStyle name="Currency 3 4" xfId="1090"/>
    <cellStyle name="Currency 3 4 2" xfId="30048"/>
    <cellStyle name="Currency 3 5" xfId="1091"/>
    <cellStyle name="Currency 3 5 2" xfId="1092"/>
    <cellStyle name="Currency 3 5 2 2" xfId="30049"/>
    <cellStyle name="Currency 3 5 3" xfId="1093"/>
    <cellStyle name="Currency 3 5 3 2" xfId="35348"/>
    <cellStyle name="Currency 3 5 4" xfId="1094"/>
    <cellStyle name="Currency 3 5 4 2" xfId="1095"/>
    <cellStyle name="Currency 3 5 4 3" xfId="1096"/>
    <cellStyle name="Currency 3 5 5" xfId="1097"/>
    <cellStyle name="Currency 3 6" xfId="1098"/>
    <cellStyle name="Currency 3 6 2" xfId="30050"/>
    <cellStyle name="Currency 3 7" xfId="1099"/>
    <cellStyle name="Currency 3 7 2" xfId="1100"/>
    <cellStyle name="Currency 3 7 2 2" xfId="35362"/>
    <cellStyle name="Currency 3 7 3" xfId="1101"/>
    <cellStyle name="Currency 3 7 3 2" xfId="1102"/>
    <cellStyle name="Currency 3 7 3 3" xfId="1103"/>
    <cellStyle name="Currency 3 7 4" xfId="30051"/>
    <cellStyle name="Currency 3 8" xfId="1104"/>
    <cellStyle name="Currency 4" xfId="1105"/>
    <cellStyle name="Currency 4 2" xfId="1106"/>
    <cellStyle name="Currency 4 2 2" xfId="1107"/>
    <cellStyle name="Currency 4 2 2 2" xfId="30053"/>
    <cellStyle name="Currency 4 2 3" xfId="1108"/>
    <cellStyle name="Currency 4 2 3 2" xfId="30054"/>
    <cellStyle name="Currency 4 2 4" xfId="30052"/>
    <cellStyle name="Currency 4 3" xfId="1109"/>
    <cellStyle name="Currency 4 3 2" xfId="30055"/>
    <cellStyle name="Currency 4 4" xfId="1110"/>
    <cellStyle name="Currency 4 4 2" xfId="1111"/>
    <cellStyle name="Currency 4 5" xfId="1112"/>
    <cellStyle name="Currency 4 5 2" xfId="1113"/>
    <cellStyle name="Currency 4 6" xfId="1114"/>
    <cellStyle name="Currency 5" xfId="1115"/>
    <cellStyle name="Currency 5 10" xfId="1116"/>
    <cellStyle name="Currency 5 10 2" xfId="1117"/>
    <cellStyle name="Currency 5 10 2 2" xfId="30058"/>
    <cellStyle name="Currency 5 10 3" xfId="30057"/>
    <cellStyle name="Currency 5 11" xfId="1118"/>
    <cellStyle name="Currency 5 11 2" xfId="1119"/>
    <cellStyle name="Currency 5 11 2 2" xfId="30060"/>
    <cellStyle name="Currency 5 11 3" xfId="30059"/>
    <cellStyle name="Currency 5 12" xfId="1120"/>
    <cellStyle name="Currency 5 12 2" xfId="1121"/>
    <cellStyle name="Currency 5 12 2 2" xfId="30062"/>
    <cellStyle name="Currency 5 12 3" xfId="30061"/>
    <cellStyle name="Currency 5 13" xfId="1122"/>
    <cellStyle name="Currency 5 13 2" xfId="1123"/>
    <cellStyle name="Currency 5 13 2 2" xfId="30064"/>
    <cellStyle name="Currency 5 13 3" xfId="30063"/>
    <cellStyle name="Currency 5 14" xfId="1124"/>
    <cellStyle name="Currency 5 14 2" xfId="1125"/>
    <cellStyle name="Currency 5 14 2 2" xfId="30066"/>
    <cellStyle name="Currency 5 14 3" xfId="30065"/>
    <cellStyle name="Currency 5 15" xfId="1126"/>
    <cellStyle name="Currency 5 15 2" xfId="1127"/>
    <cellStyle name="Currency 5 15 2 2" xfId="30068"/>
    <cellStyle name="Currency 5 15 3" xfId="30067"/>
    <cellStyle name="Currency 5 16" xfId="1128"/>
    <cellStyle name="Currency 5 16 2" xfId="1129"/>
    <cellStyle name="Currency 5 16 2 2" xfId="30070"/>
    <cellStyle name="Currency 5 16 3" xfId="30069"/>
    <cellStyle name="Currency 5 17" xfId="1130"/>
    <cellStyle name="Currency 5 17 2" xfId="1131"/>
    <cellStyle name="Currency 5 17 2 2" xfId="30072"/>
    <cellStyle name="Currency 5 17 3" xfId="30071"/>
    <cellStyle name="Currency 5 18" xfId="1132"/>
    <cellStyle name="Currency 5 18 2" xfId="1133"/>
    <cellStyle name="Currency 5 18 2 2" xfId="30074"/>
    <cellStyle name="Currency 5 18 3" xfId="30073"/>
    <cellStyle name="Currency 5 19" xfId="1134"/>
    <cellStyle name="Currency 5 19 2" xfId="1135"/>
    <cellStyle name="Currency 5 19 2 2" xfId="30076"/>
    <cellStyle name="Currency 5 19 3" xfId="30075"/>
    <cellStyle name="Currency 5 2" xfId="1136"/>
    <cellStyle name="Currency 5 2 2" xfId="1137"/>
    <cellStyle name="Currency 5 2 2 2" xfId="1138"/>
    <cellStyle name="Currency 5 2 2 2 2" xfId="30078"/>
    <cellStyle name="Currency 5 2 2 3" xfId="30077"/>
    <cellStyle name="Currency 5 2 3" xfId="1139"/>
    <cellStyle name="Currency 5 2 3 2" xfId="1140"/>
    <cellStyle name="Currency 5 2 3 2 2" xfId="1141"/>
    <cellStyle name="Currency 5 2 3 2 2 2" xfId="35340"/>
    <cellStyle name="Currency 5 2 3 2 3" xfId="1142"/>
    <cellStyle name="Currency 5 2 3 2 4" xfId="30080"/>
    <cellStyle name="Currency 5 2 3 3" xfId="1143"/>
    <cellStyle name="Currency 5 2 3 3 2" xfId="30081"/>
    <cellStyle name="Currency 5 2 3 4" xfId="1144"/>
    <cellStyle name="Currency 5 2 3 5" xfId="30079"/>
    <cellStyle name="Currency 5 2 4" xfId="1145"/>
    <cellStyle name="Currency 5 20" xfId="1146"/>
    <cellStyle name="Currency 5 20 2" xfId="1147"/>
    <cellStyle name="Currency 5 20 2 2" xfId="30083"/>
    <cellStyle name="Currency 5 20 3" xfId="30082"/>
    <cellStyle name="Currency 5 21" xfId="1148"/>
    <cellStyle name="Currency 5 21 2" xfId="1149"/>
    <cellStyle name="Currency 5 21 2 2" xfId="30085"/>
    <cellStyle name="Currency 5 21 3" xfId="30084"/>
    <cellStyle name="Currency 5 22" xfId="1150"/>
    <cellStyle name="Currency 5 22 2" xfId="1151"/>
    <cellStyle name="Currency 5 22 2 2" xfId="30087"/>
    <cellStyle name="Currency 5 22 3" xfId="30086"/>
    <cellStyle name="Currency 5 23" xfId="1152"/>
    <cellStyle name="Currency 5 23 2" xfId="1153"/>
    <cellStyle name="Currency 5 23 2 2" xfId="1154"/>
    <cellStyle name="Currency 5 23 2 2 2" xfId="35338"/>
    <cellStyle name="Currency 5 23 2 3" xfId="1155"/>
    <cellStyle name="Currency 5 23 2 3 2" xfId="1156"/>
    <cellStyle name="Currency 5 23 2 3 3" xfId="1157"/>
    <cellStyle name="Currency 5 23 2 4" xfId="30089"/>
    <cellStyle name="Currency 5 23 3" xfId="1158"/>
    <cellStyle name="Currency 5 23 3 2" xfId="30090"/>
    <cellStyle name="Currency 5 23 4" xfId="1159"/>
    <cellStyle name="Currency 5 23 4 2" xfId="35339"/>
    <cellStyle name="Currency 5 23 5" xfId="1160"/>
    <cellStyle name="Currency 5 23 5 2" xfId="1161"/>
    <cellStyle name="Currency 5 23 5 3" xfId="1162"/>
    <cellStyle name="Currency 5 23 6" xfId="30088"/>
    <cellStyle name="Currency 5 24" xfId="1163"/>
    <cellStyle name="Currency 5 24 2" xfId="30091"/>
    <cellStyle name="Currency 5 25" xfId="1164"/>
    <cellStyle name="Currency 5 25 2" xfId="30092"/>
    <cellStyle name="Currency 5 26" xfId="30056"/>
    <cellStyle name="Currency 5 3" xfId="1165"/>
    <cellStyle name="Currency 5 3 2" xfId="1166"/>
    <cellStyle name="Currency 5 3 2 2" xfId="1167"/>
    <cellStyle name="Currency 5 3 2 2 2" xfId="30095"/>
    <cellStyle name="Currency 5 3 2 3" xfId="30094"/>
    <cellStyle name="Currency 5 3 3" xfId="1168"/>
    <cellStyle name="Currency 5 3 3 2" xfId="30096"/>
    <cellStyle name="Currency 5 3 4" xfId="30093"/>
    <cellStyle name="Currency 5 4" xfId="1169"/>
    <cellStyle name="Currency 5 4 2" xfId="1170"/>
    <cellStyle name="Currency 5 4 2 2" xfId="1171"/>
    <cellStyle name="Currency 5 4 2 2 2" xfId="30098"/>
    <cellStyle name="Currency 5 4 2 3" xfId="30097"/>
    <cellStyle name="Currency 5 4 3" xfId="1172"/>
    <cellStyle name="Currency 5 4 3 2" xfId="30099"/>
    <cellStyle name="Currency 5 4 4" xfId="1173"/>
    <cellStyle name="Currency 5 4 4 2" xfId="30100"/>
    <cellStyle name="Currency 5 4 5" xfId="1174"/>
    <cellStyle name="Currency 5 5" xfId="1175"/>
    <cellStyle name="Currency 5 5 2" xfId="1176"/>
    <cellStyle name="Currency 5 5 2 2" xfId="1177"/>
    <cellStyle name="Currency 5 5 2 2 2" xfId="30103"/>
    <cellStyle name="Currency 5 5 2 3" xfId="30102"/>
    <cellStyle name="Currency 5 5 3" xfId="1178"/>
    <cellStyle name="Currency 5 5 3 2" xfId="30104"/>
    <cellStyle name="Currency 5 5 4" xfId="30101"/>
    <cellStyle name="Currency 5 6" xfId="1179"/>
    <cellStyle name="Currency 5 6 2" xfId="1180"/>
    <cellStyle name="Currency 5 6 2 2" xfId="1181"/>
    <cellStyle name="Currency 5 6 2 2 2" xfId="30107"/>
    <cellStyle name="Currency 5 6 2 3" xfId="30106"/>
    <cellStyle name="Currency 5 6 3" xfId="1182"/>
    <cellStyle name="Currency 5 6 3 2" xfId="30108"/>
    <cellStyle name="Currency 5 6 4" xfId="30105"/>
    <cellStyle name="Currency 5 7" xfId="1183"/>
    <cellStyle name="Currency 5 7 2" xfId="1184"/>
    <cellStyle name="Currency 5 7 2 2" xfId="1185"/>
    <cellStyle name="Currency 5 7 2 2 2" xfId="30111"/>
    <cellStyle name="Currency 5 7 2 3" xfId="30110"/>
    <cellStyle name="Currency 5 7 3" xfId="1186"/>
    <cellStyle name="Currency 5 7 3 2" xfId="30112"/>
    <cellStyle name="Currency 5 7 4" xfId="30109"/>
    <cellStyle name="Currency 5 8" xfId="1187"/>
    <cellStyle name="Currency 5 8 2" xfId="1188"/>
    <cellStyle name="Currency 5 8 2 2" xfId="30114"/>
    <cellStyle name="Currency 5 8 3" xfId="30113"/>
    <cellStyle name="Currency 5 9" xfId="1189"/>
    <cellStyle name="Currency 5 9 2" xfId="1190"/>
    <cellStyle name="Currency 5 9 2 2" xfId="30116"/>
    <cellStyle name="Currency 5 9 3" xfId="30115"/>
    <cellStyle name="Currency 6" xfId="1191"/>
    <cellStyle name="Currency 6 2" xfId="1192"/>
    <cellStyle name="Currency 6 2 2" xfId="1193"/>
    <cellStyle name="Currency 6 2 2 2" xfId="30117"/>
    <cellStyle name="Currency 6 2 3" xfId="1194"/>
    <cellStyle name="Currency 6 2 3 2" xfId="30118"/>
    <cellStyle name="Currency 6 2 4" xfId="1195"/>
    <cellStyle name="Currency 6 2 4 2" xfId="30119"/>
    <cellStyle name="Currency 6 2 5" xfId="1196"/>
    <cellStyle name="Currency 6 2 5 2" xfId="1197"/>
    <cellStyle name="Currency 6 2 5 2 2" xfId="35337"/>
    <cellStyle name="Currency 6 2 5 3" xfId="1198"/>
    <cellStyle name="Currency 6 2 5 4" xfId="30120"/>
    <cellStyle name="Currency 6 2 6" xfId="1199"/>
    <cellStyle name="Currency 6 3" xfId="1200"/>
    <cellStyle name="Currency 6 3 2" xfId="1201"/>
    <cellStyle name="Currency 6 3 2 2" xfId="30121"/>
    <cellStyle name="Currency 6 3 3" xfId="1202"/>
    <cellStyle name="Currency 6 3 3 2" xfId="30122"/>
    <cellStyle name="Currency 6 3 4" xfId="1203"/>
    <cellStyle name="Currency 6 3 4 2" xfId="30123"/>
    <cellStyle name="Currency 6 3 5" xfId="1204"/>
    <cellStyle name="Currency 6 3 5 2" xfId="1205"/>
    <cellStyle name="Currency 6 3 5 2 2" xfId="35336"/>
    <cellStyle name="Currency 6 3 5 3" xfId="1206"/>
    <cellStyle name="Currency 6 3 5 3 2" xfId="1207"/>
    <cellStyle name="Currency 6 3 5 3 3" xfId="1208"/>
    <cellStyle name="Currency 6 3 5 4" xfId="30124"/>
    <cellStyle name="Currency 6 3 6" xfId="1209"/>
    <cellStyle name="Currency 6 4" xfId="1210"/>
    <cellStyle name="Currency 6 4 2" xfId="1211"/>
    <cellStyle name="Currency 6 4 2 2" xfId="30125"/>
    <cellStyle name="Currency 6 4 3" xfId="1212"/>
    <cellStyle name="Currency 6 4 3 2" xfId="30126"/>
    <cellStyle name="Currency 6 4 4" xfId="1213"/>
    <cellStyle name="Currency 6 5" xfId="1214"/>
    <cellStyle name="Currency 6 5 2" xfId="1215"/>
    <cellStyle name="Currency 6 5 2 2" xfId="35360"/>
    <cellStyle name="Currency 6 5 3" xfId="1216"/>
    <cellStyle name="Currency 6 5 3 2" xfId="1217"/>
    <cellStyle name="Currency 6 5 3 3" xfId="1218"/>
    <cellStyle name="Currency 6 5 4" xfId="30127"/>
    <cellStyle name="Currency 6 6" xfId="1219"/>
    <cellStyle name="Currency 7" xfId="1220"/>
    <cellStyle name="Currency 7 2" xfId="1221"/>
    <cellStyle name="Currency 7 2 2" xfId="1222"/>
    <cellStyle name="Currency 7 2 2 2" xfId="1223"/>
    <cellStyle name="Currency 7 2 2 3" xfId="1224"/>
    <cellStyle name="Currency 7 2 3" xfId="1225"/>
    <cellStyle name="Currency 7 2 4" xfId="1226"/>
    <cellStyle name="Currency 7 2 5" xfId="1227"/>
    <cellStyle name="Currency 7 3" xfId="1228"/>
    <cellStyle name="Currency 7 3 2" xfId="1229"/>
    <cellStyle name="Currency 7 3 3" xfId="1230"/>
    <cellStyle name="Currency 7 3 4" xfId="1231"/>
    <cellStyle name="Currency 7 4" xfId="1232"/>
    <cellStyle name="Currency 7 4 2" xfId="1233"/>
    <cellStyle name="Currency 7 4 2 2" xfId="35375"/>
    <cellStyle name="Currency 7 4 3" xfId="1234"/>
    <cellStyle name="Currency 7 4 4" xfId="1235"/>
    <cellStyle name="Currency 7 5" xfId="1236"/>
    <cellStyle name="Currency 7 5 2" xfId="1237"/>
    <cellStyle name="Currency 7 5 3" xfId="1238"/>
    <cellStyle name="Currency 7 5 4" xfId="1239"/>
    <cellStyle name="Currency 7 6" xfId="1240"/>
    <cellStyle name="Currency 7 6 2" xfId="1241"/>
    <cellStyle name="Currency 7 6 3" xfId="1242"/>
    <cellStyle name="Currency 7 7" xfId="1243"/>
    <cellStyle name="Currency 8" xfId="1244"/>
    <cellStyle name="Currency 8 2" xfId="1245"/>
    <cellStyle name="Currency 8 3" xfId="1246"/>
    <cellStyle name="Currency 8 4" xfId="1247"/>
    <cellStyle name="Currency 9" xfId="1248"/>
    <cellStyle name="Currency 9 2" xfId="1249"/>
    <cellStyle name="Currency 9 2 2" xfId="35374"/>
    <cellStyle name="Currency 9 3" xfId="1250"/>
    <cellStyle name="Currency 9 4" xfId="1251"/>
    <cellStyle name="Explanatory Text" xfId="16" builtinId="53" customBuiltin="1"/>
    <cellStyle name="Explanatory Text 2" xfId="1252"/>
    <cellStyle name="Explanatory Text 2 2" xfId="1253"/>
    <cellStyle name="Explanatory Text 3" xfId="1254"/>
    <cellStyle name="Explanatory Text 3 2" xfId="1255"/>
    <cellStyle name="Explanatory Text 4" xfId="1256"/>
    <cellStyle name="Explanatory Text 4 2" xfId="1257"/>
    <cellStyle name="Explanatory Text 4 3" xfId="1258"/>
    <cellStyle name="Good" xfId="7" builtinId="26" customBuiltin="1"/>
    <cellStyle name="Good 2" xfId="1259"/>
    <cellStyle name="Good 2 2" xfId="1260"/>
    <cellStyle name="Good 3" xfId="1261"/>
    <cellStyle name="Good 3 2" xfId="1262"/>
    <cellStyle name="Good 4" xfId="1263"/>
    <cellStyle name="Heading 1" xfId="3" builtinId="16" customBuiltin="1"/>
    <cellStyle name="Heading 1 2" xfId="1264"/>
    <cellStyle name="Heading 1 2 2" xfId="1265"/>
    <cellStyle name="Heading 1 3" xfId="1266"/>
    <cellStyle name="Heading 1 3 2" xfId="1267"/>
    <cellStyle name="Heading 1 4" xfId="1268"/>
    <cellStyle name="Heading 1 4 2" xfId="1269"/>
    <cellStyle name="Heading 1 4 3" xfId="1270"/>
    <cellStyle name="Heading 2" xfId="4" builtinId="17" customBuiltin="1"/>
    <cellStyle name="Heading 2 2" xfId="1271"/>
    <cellStyle name="Heading 2 2 2" xfId="1272"/>
    <cellStyle name="Heading 2 3" xfId="1273"/>
    <cellStyle name="Heading 2 3 2" xfId="1274"/>
    <cellStyle name="Heading 2 4" xfId="1275"/>
    <cellStyle name="Heading 2 4 2" xfId="1276"/>
    <cellStyle name="Heading 2 4 3" xfId="1277"/>
    <cellStyle name="Heading 3" xfId="5" builtinId="18" customBuiltin="1"/>
    <cellStyle name="Heading 3 2" xfId="1278"/>
    <cellStyle name="Heading 3 2 2" xfId="1279"/>
    <cellStyle name="Heading 3 3" xfId="1280"/>
    <cellStyle name="Heading 3 3 2" xfId="1281"/>
    <cellStyle name="Heading 3 4" xfId="1282"/>
    <cellStyle name="Heading 3 4 2" xfId="1283"/>
    <cellStyle name="Heading 3 4 3" xfId="1284"/>
    <cellStyle name="Heading 4" xfId="6" builtinId="19" customBuiltin="1"/>
    <cellStyle name="Heading 4 2" xfId="1285"/>
    <cellStyle name="Heading 4 2 2" xfId="1286"/>
    <cellStyle name="Heading 4 3" xfId="1287"/>
    <cellStyle name="Heading 4 3 2" xfId="1288"/>
    <cellStyle name="Heading 4 4" xfId="1289"/>
    <cellStyle name="Heading 4 4 2" xfId="1290"/>
    <cellStyle name="Heading 4 4 3" xfId="1291"/>
    <cellStyle name="Input" xfId="10" builtinId="20" customBuiltin="1"/>
    <cellStyle name="Input 2" xfId="1292"/>
    <cellStyle name="Input 2 2" xfId="1293"/>
    <cellStyle name="Input 3" xfId="1294"/>
    <cellStyle name="Input 3 2" xfId="1295"/>
    <cellStyle name="Input 4" xfId="1296"/>
    <cellStyle name="Linked Cell" xfId="13" builtinId="24" customBuiltin="1"/>
    <cellStyle name="Linked Cell 2" xfId="1297"/>
    <cellStyle name="Linked Cell 2 2" xfId="1298"/>
    <cellStyle name="Linked Cell 3" xfId="1299"/>
    <cellStyle name="Linked Cell 3 2" xfId="1300"/>
    <cellStyle name="Linked Cell 4" xfId="1301"/>
    <cellStyle name="Linked Cell 4 2" xfId="1302"/>
    <cellStyle name="Linked Cell 4 3" xfId="1303"/>
    <cellStyle name="Neutral" xfId="9" builtinId="28" customBuiltin="1"/>
    <cellStyle name="Neutral 2" xfId="1304"/>
    <cellStyle name="Neutral 2 2" xfId="1305"/>
    <cellStyle name="Neutral 3" xfId="1306"/>
    <cellStyle name="Neutral 3 2" xfId="1307"/>
    <cellStyle name="Neutral 4" xfId="1308"/>
    <cellStyle name="Normal" xfId="0" builtinId="0"/>
    <cellStyle name="Normal 10" xfId="1309"/>
    <cellStyle name="Normal 10 10" xfId="1310"/>
    <cellStyle name="Normal 10 10 2" xfId="1311"/>
    <cellStyle name="Normal 10 10 2 2" xfId="1312"/>
    <cellStyle name="Normal 10 10 2 2 2" xfId="1313"/>
    <cellStyle name="Normal 10 10 2 2 2 2" xfId="30132"/>
    <cellStyle name="Normal 10 10 2 2 3" xfId="30131"/>
    <cellStyle name="Normal 10 10 2 3" xfId="1314"/>
    <cellStyle name="Normal 10 10 2 3 2" xfId="30133"/>
    <cellStyle name="Normal 10 10 2 4" xfId="30130"/>
    <cellStyle name="Normal 10 10 3" xfId="1315"/>
    <cellStyle name="Normal 10 10 3 2" xfId="1316"/>
    <cellStyle name="Normal 10 10 3 2 2" xfId="30135"/>
    <cellStyle name="Normal 10 10 3 3" xfId="30134"/>
    <cellStyle name="Normal 10 10 4" xfId="1317"/>
    <cellStyle name="Normal 10 10 4 2" xfId="30136"/>
    <cellStyle name="Normal 10 10 5" xfId="30129"/>
    <cellStyle name="Normal 10 11" xfId="1318"/>
    <cellStyle name="Normal 10 11 2" xfId="1319"/>
    <cellStyle name="Normal 10 11 2 2" xfId="1320"/>
    <cellStyle name="Normal 10 11 2 2 2" xfId="30139"/>
    <cellStyle name="Normal 10 11 2 3" xfId="30138"/>
    <cellStyle name="Normal 10 11 3" xfId="1321"/>
    <cellStyle name="Normal 10 11 3 2" xfId="1322"/>
    <cellStyle name="Normal 10 11 3 2 2" xfId="30141"/>
    <cellStyle name="Normal 10 11 3 3" xfId="30140"/>
    <cellStyle name="Normal 10 11 4" xfId="1323"/>
    <cellStyle name="Normal 10 11 4 2" xfId="30142"/>
    <cellStyle name="Normal 10 11 5" xfId="30137"/>
    <cellStyle name="Normal 10 12" xfId="1324"/>
    <cellStyle name="Normal 10 13" xfId="1325"/>
    <cellStyle name="Normal 10 14" xfId="1326"/>
    <cellStyle name="Normal 10 15" xfId="1327"/>
    <cellStyle name="Normal 10 15 2" xfId="1328"/>
    <cellStyle name="Normal 10 15 2 2" xfId="30144"/>
    <cellStyle name="Normal 10 15 3" xfId="30143"/>
    <cellStyle name="Normal 10 16" xfId="1329"/>
    <cellStyle name="Normal 10 16 2" xfId="30145"/>
    <cellStyle name="Normal 10 17" xfId="1330"/>
    <cellStyle name="Normal 10 2" xfId="1331"/>
    <cellStyle name="Normal 10 2 10" xfId="1332"/>
    <cellStyle name="Normal 10 2 10 2" xfId="1333"/>
    <cellStyle name="Normal 10 2 10 2 2" xfId="1334"/>
    <cellStyle name="Normal 10 2 10 2 2 2" xfId="30148"/>
    <cellStyle name="Normal 10 2 10 2 3" xfId="1335"/>
    <cellStyle name="Normal 10 2 10 2 3 2" xfId="30149"/>
    <cellStyle name="Normal 10 2 10 2 4" xfId="30147"/>
    <cellStyle name="Normal 10 2 10 3" xfId="1336"/>
    <cellStyle name="Normal 10 2 10 3 2" xfId="30150"/>
    <cellStyle name="Normal 10 2 10 4" xfId="1337"/>
    <cellStyle name="Normal 10 2 10 4 2" xfId="30151"/>
    <cellStyle name="Normal 10 2 10 5" xfId="30146"/>
    <cellStyle name="Normal 10 2 11" xfId="1338"/>
    <cellStyle name="Normal 10 2 11 2" xfId="1339"/>
    <cellStyle name="Normal 10 2 11 2 2" xfId="1340"/>
    <cellStyle name="Normal 10 2 11 2 2 2" xfId="30154"/>
    <cellStyle name="Normal 10 2 11 2 3" xfId="1341"/>
    <cellStyle name="Normal 10 2 11 2 3 2" xfId="30155"/>
    <cellStyle name="Normal 10 2 11 2 4" xfId="30153"/>
    <cellStyle name="Normal 10 2 11 3" xfId="1342"/>
    <cellStyle name="Normal 10 2 11 3 2" xfId="30156"/>
    <cellStyle name="Normal 10 2 11 4" xfId="1343"/>
    <cellStyle name="Normal 10 2 11 4 2" xfId="30157"/>
    <cellStyle name="Normal 10 2 11 5" xfId="30152"/>
    <cellStyle name="Normal 10 2 12" xfId="1344"/>
    <cellStyle name="Normal 10 2 12 2" xfId="1345"/>
    <cellStyle name="Normal 10 2 12 2 2" xfId="1346"/>
    <cellStyle name="Normal 10 2 12 2 2 2" xfId="30160"/>
    <cellStyle name="Normal 10 2 12 2 3" xfId="1347"/>
    <cellStyle name="Normal 10 2 12 2 3 2" xfId="30161"/>
    <cellStyle name="Normal 10 2 12 2 4" xfId="30159"/>
    <cellStyle name="Normal 10 2 12 3" xfId="1348"/>
    <cellStyle name="Normal 10 2 12 3 2" xfId="30162"/>
    <cellStyle name="Normal 10 2 12 4" xfId="1349"/>
    <cellStyle name="Normal 10 2 12 4 2" xfId="30163"/>
    <cellStyle name="Normal 10 2 12 5" xfId="30158"/>
    <cellStyle name="Normal 10 2 13" xfId="1350"/>
    <cellStyle name="Normal 10 2 13 2" xfId="1351"/>
    <cellStyle name="Normal 10 2 13 2 2" xfId="1352"/>
    <cellStyle name="Normal 10 2 13 2 2 2" xfId="30166"/>
    <cellStyle name="Normal 10 2 13 2 3" xfId="1353"/>
    <cellStyle name="Normal 10 2 13 2 3 2" xfId="30167"/>
    <cellStyle name="Normal 10 2 13 2 4" xfId="30165"/>
    <cellStyle name="Normal 10 2 13 3" xfId="1354"/>
    <cellStyle name="Normal 10 2 13 3 2" xfId="30168"/>
    <cellStyle name="Normal 10 2 13 4" xfId="1355"/>
    <cellStyle name="Normal 10 2 13 4 2" xfId="30169"/>
    <cellStyle name="Normal 10 2 13 5" xfId="30164"/>
    <cellStyle name="Normal 10 2 14" xfId="1356"/>
    <cellStyle name="Normal 10 2 14 2" xfId="1357"/>
    <cellStyle name="Normal 10 2 14 2 2" xfId="1358"/>
    <cellStyle name="Normal 10 2 14 2 2 2" xfId="30172"/>
    <cellStyle name="Normal 10 2 14 2 3" xfId="1359"/>
    <cellStyle name="Normal 10 2 14 2 3 2" xfId="30173"/>
    <cellStyle name="Normal 10 2 14 2 4" xfId="30171"/>
    <cellStyle name="Normal 10 2 14 3" xfId="1360"/>
    <cellStyle name="Normal 10 2 14 3 2" xfId="30174"/>
    <cellStyle name="Normal 10 2 14 4" xfId="1361"/>
    <cellStyle name="Normal 10 2 14 4 2" xfId="30175"/>
    <cellStyle name="Normal 10 2 14 5" xfId="30170"/>
    <cellStyle name="Normal 10 2 15" xfId="1362"/>
    <cellStyle name="Normal 10 2 15 2" xfId="1363"/>
    <cellStyle name="Normal 10 2 15 2 2" xfId="1364"/>
    <cellStyle name="Normal 10 2 15 2 2 2" xfId="30178"/>
    <cellStyle name="Normal 10 2 15 2 3" xfId="1365"/>
    <cellStyle name="Normal 10 2 15 2 3 2" xfId="30179"/>
    <cellStyle name="Normal 10 2 15 2 4" xfId="30177"/>
    <cellStyle name="Normal 10 2 15 3" xfId="1366"/>
    <cellStyle name="Normal 10 2 15 3 2" xfId="30180"/>
    <cellStyle name="Normal 10 2 15 4" xfId="1367"/>
    <cellStyle name="Normal 10 2 15 4 2" xfId="30181"/>
    <cellStyle name="Normal 10 2 15 5" xfId="30176"/>
    <cellStyle name="Normal 10 2 16" xfId="1368"/>
    <cellStyle name="Normal 10 2 16 2" xfId="1369"/>
    <cellStyle name="Normal 10 2 16 2 2" xfId="1370"/>
    <cellStyle name="Normal 10 2 16 2 2 2" xfId="30184"/>
    <cellStyle name="Normal 10 2 16 2 3" xfId="1371"/>
    <cellStyle name="Normal 10 2 16 2 3 2" xfId="30185"/>
    <cellStyle name="Normal 10 2 16 2 4" xfId="30183"/>
    <cellStyle name="Normal 10 2 16 3" xfId="1372"/>
    <cellStyle name="Normal 10 2 16 3 2" xfId="30186"/>
    <cellStyle name="Normal 10 2 16 4" xfId="1373"/>
    <cellStyle name="Normal 10 2 16 4 2" xfId="30187"/>
    <cellStyle name="Normal 10 2 16 5" xfId="30182"/>
    <cellStyle name="Normal 10 2 17" xfId="1374"/>
    <cellStyle name="Normal 10 2 17 2" xfId="1375"/>
    <cellStyle name="Normal 10 2 17 2 2" xfId="1376"/>
    <cellStyle name="Normal 10 2 17 2 2 2" xfId="30190"/>
    <cellStyle name="Normal 10 2 17 2 3" xfId="1377"/>
    <cellStyle name="Normal 10 2 17 2 3 2" xfId="30191"/>
    <cellStyle name="Normal 10 2 17 2 4" xfId="30189"/>
    <cellStyle name="Normal 10 2 17 3" xfId="1378"/>
    <cellStyle name="Normal 10 2 17 3 2" xfId="30192"/>
    <cellStyle name="Normal 10 2 17 4" xfId="1379"/>
    <cellStyle name="Normal 10 2 17 4 2" xfId="30193"/>
    <cellStyle name="Normal 10 2 17 5" xfId="30188"/>
    <cellStyle name="Normal 10 2 18" xfId="1380"/>
    <cellStyle name="Normal 10 2 18 2" xfId="1381"/>
    <cellStyle name="Normal 10 2 18 2 2" xfId="1382"/>
    <cellStyle name="Normal 10 2 18 2 2 2" xfId="30196"/>
    <cellStyle name="Normal 10 2 18 2 3" xfId="1383"/>
    <cellStyle name="Normal 10 2 18 2 3 2" xfId="30197"/>
    <cellStyle name="Normal 10 2 18 2 4" xfId="30195"/>
    <cellStyle name="Normal 10 2 18 3" xfId="1384"/>
    <cellStyle name="Normal 10 2 18 3 2" xfId="30198"/>
    <cellStyle name="Normal 10 2 18 4" xfId="1385"/>
    <cellStyle name="Normal 10 2 18 4 2" xfId="30199"/>
    <cellStyle name="Normal 10 2 18 5" xfId="30194"/>
    <cellStyle name="Normal 10 2 19" xfId="1386"/>
    <cellStyle name="Normal 10 2 19 2" xfId="1387"/>
    <cellStyle name="Normal 10 2 19 2 2" xfId="1388"/>
    <cellStyle name="Normal 10 2 19 2 2 2" xfId="30202"/>
    <cellStyle name="Normal 10 2 19 2 3" xfId="1389"/>
    <cellStyle name="Normal 10 2 19 2 3 2" xfId="30203"/>
    <cellStyle name="Normal 10 2 19 2 4" xfId="30201"/>
    <cellStyle name="Normal 10 2 19 3" xfId="1390"/>
    <cellStyle name="Normal 10 2 19 3 2" xfId="30204"/>
    <cellStyle name="Normal 10 2 19 4" xfId="1391"/>
    <cellStyle name="Normal 10 2 19 4 2" xfId="30205"/>
    <cellStyle name="Normal 10 2 19 5" xfId="30200"/>
    <cellStyle name="Normal 10 2 2" xfId="1392"/>
    <cellStyle name="Normal 10 2 2 10" xfId="1393"/>
    <cellStyle name="Normal 10 2 2 10 2" xfId="30207"/>
    <cellStyle name="Normal 10 2 2 11" xfId="1394"/>
    <cellStyle name="Normal 10 2 2 11 2" xfId="30208"/>
    <cellStyle name="Normal 10 2 2 12" xfId="1395"/>
    <cellStyle name="Normal 10 2 2 12 2" xfId="30209"/>
    <cellStyle name="Normal 10 2 2 13" xfId="1396"/>
    <cellStyle name="Normal 10 2 2 13 2" xfId="30210"/>
    <cellStyle name="Normal 10 2 2 14" xfId="1397"/>
    <cellStyle name="Normal 10 2 2 14 2" xfId="30211"/>
    <cellStyle name="Normal 10 2 2 15" xfId="1398"/>
    <cellStyle name="Normal 10 2 2 15 2" xfId="30212"/>
    <cellStyle name="Normal 10 2 2 16" xfId="1399"/>
    <cellStyle name="Normal 10 2 2 16 2" xfId="30213"/>
    <cellStyle name="Normal 10 2 2 17" xfId="1400"/>
    <cellStyle name="Normal 10 2 2 17 2" xfId="30214"/>
    <cellStyle name="Normal 10 2 2 18" xfId="1401"/>
    <cellStyle name="Normal 10 2 2 18 2" xfId="30215"/>
    <cellStyle name="Normal 10 2 2 19" xfId="1402"/>
    <cellStyle name="Normal 10 2 2 19 2" xfId="30216"/>
    <cellStyle name="Normal 10 2 2 2" xfId="1403"/>
    <cellStyle name="Normal 10 2 2 2 2" xfId="1404"/>
    <cellStyle name="Normal 10 2 2 2 2 2" xfId="1405"/>
    <cellStyle name="Normal 10 2 2 2 2 2 2" xfId="30219"/>
    <cellStyle name="Normal 10 2 2 2 2 3" xfId="30218"/>
    <cellStyle name="Normal 10 2 2 2 3" xfId="1406"/>
    <cellStyle name="Normal 10 2 2 2 3 2" xfId="30220"/>
    <cellStyle name="Normal 10 2 2 2 4" xfId="30217"/>
    <cellStyle name="Normal 10 2 2 20" xfId="30206"/>
    <cellStyle name="Normal 10 2 2 3" xfId="1407"/>
    <cellStyle name="Normal 10 2 2 3 2" xfId="1408"/>
    <cellStyle name="Normal 10 2 2 3 2 2" xfId="30222"/>
    <cellStyle name="Normal 10 2 2 3 3" xfId="1409"/>
    <cellStyle name="Normal 10 2 2 3 3 2" xfId="30223"/>
    <cellStyle name="Normal 10 2 2 3 4" xfId="30221"/>
    <cellStyle name="Normal 10 2 2 4" xfId="1410"/>
    <cellStyle name="Normal 10 2 2 4 2" xfId="30224"/>
    <cellStyle name="Normal 10 2 2 5" xfId="1411"/>
    <cellStyle name="Normal 10 2 2 5 2" xfId="30225"/>
    <cellStyle name="Normal 10 2 2 6" xfId="1412"/>
    <cellStyle name="Normal 10 2 2 6 2" xfId="30226"/>
    <cellStyle name="Normal 10 2 2 7" xfId="1413"/>
    <cellStyle name="Normal 10 2 2 7 2" xfId="30227"/>
    <cellStyle name="Normal 10 2 2 8" xfId="1414"/>
    <cellStyle name="Normal 10 2 2 8 2" xfId="30228"/>
    <cellStyle name="Normal 10 2 2 9" xfId="1415"/>
    <cellStyle name="Normal 10 2 2 9 2" xfId="30229"/>
    <cellStyle name="Normal 10 2 20" xfId="1416"/>
    <cellStyle name="Normal 10 2 20 2" xfId="1417"/>
    <cellStyle name="Normal 10 2 20 2 2" xfId="1418"/>
    <cellStyle name="Normal 10 2 20 2 2 2" xfId="30232"/>
    <cellStyle name="Normal 10 2 20 2 3" xfId="1419"/>
    <cellStyle name="Normal 10 2 20 2 3 2" xfId="30233"/>
    <cellStyle name="Normal 10 2 20 2 4" xfId="30231"/>
    <cellStyle name="Normal 10 2 20 3" xfId="1420"/>
    <cellStyle name="Normal 10 2 20 3 2" xfId="30234"/>
    <cellStyle name="Normal 10 2 20 4" xfId="1421"/>
    <cellStyle name="Normal 10 2 20 4 2" xfId="30235"/>
    <cellStyle name="Normal 10 2 20 5" xfId="30230"/>
    <cellStyle name="Normal 10 2 21" xfId="1422"/>
    <cellStyle name="Normal 10 2 21 2" xfId="1423"/>
    <cellStyle name="Normal 10 2 21 2 2" xfId="1424"/>
    <cellStyle name="Normal 10 2 21 2 2 2" xfId="30238"/>
    <cellStyle name="Normal 10 2 21 2 3" xfId="1425"/>
    <cellStyle name="Normal 10 2 21 2 3 2" xfId="30239"/>
    <cellStyle name="Normal 10 2 21 2 4" xfId="30237"/>
    <cellStyle name="Normal 10 2 21 3" xfId="1426"/>
    <cellStyle name="Normal 10 2 21 3 2" xfId="30240"/>
    <cellStyle name="Normal 10 2 21 4" xfId="1427"/>
    <cellStyle name="Normal 10 2 21 4 2" xfId="30241"/>
    <cellStyle name="Normal 10 2 21 5" xfId="30236"/>
    <cellStyle name="Normal 10 2 22" xfId="1428"/>
    <cellStyle name="Normal 10 2 22 2" xfId="1429"/>
    <cellStyle name="Normal 10 2 22 2 2" xfId="1430"/>
    <cellStyle name="Normal 10 2 22 2 2 2" xfId="30244"/>
    <cellStyle name="Normal 10 2 22 2 3" xfId="1431"/>
    <cellStyle name="Normal 10 2 22 2 3 2" xfId="30245"/>
    <cellStyle name="Normal 10 2 22 2 4" xfId="30243"/>
    <cellStyle name="Normal 10 2 22 3" xfId="1432"/>
    <cellStyle name="Normal 10 2 22 3 2" xfId="30246"/>
    <cellStyle name="Normal 10 2 22 4" xfId="1433"/>
    <cellStyle name="Normal 10 2 22 4 2" xfId="30247"/>
    <cellStyle name="Normal 10 2 22 5" xfId="30242"/>
    <cellStyle name="Normal 10 2 23" xfId="1434"/>
    <cellStyle name="Normal 10 2 24" xfId="1435"/>
    <cellStyle name="Normal 10 2 24 2" xfId="30248"/>
    <cellStyle name="Normal 10 2 25" xfId="1436"/>
    <cellStyle name="Normal 10 2 3" xfId="1437"/>
    <cellStyle name="Normal 10 2 3 2" xfId="1438"/>
    <cellStyle name="Normal 10 2 3 2 2" xfId="1439"/>
    <cellStyle name="Normal 10 2 3 2 2 2" xfId="1440"/>
    <cellStyle name="Normal 10 2 3 2 2 2 2" xfId="30252"/>
    <cellStyle name="Normal 10 2 3 2 2 3" xfId="30251"/>
    <cellStyle name="Normal 10 2 3 2 3" xfId="1441"/>
    <cellStyle name="Normal 10 2 3 2 3 2" xfId="30253"/>
    <cellStyle name="Normal 10 2 3 2 4" xfId="30250"/>
    <cellStyle name="Normal 10 2 3 3" xfId="1442"/>
    <cellStyle name="Normal 10 2 3 3 2" xfId="1443"/>
    <cellStyle name="Normal 10 2 3 3 2 2" xfId="30255"/>
    <cellStyle name="Normal 10 2 3 3 3" xfId="30254"/>
    <cellStyle name="Normal 10 2 3 4" xfId="1444"/>
    <cellStyle name="Normal 10 2 3 4 2" xfId="30256"/>
    <cellStyle name="Normal 10 2 3 5" xfId="30249"/>
    <cellStyle name="Normal 10 2 4" xfId="1445"/>
    <cellStyle name="Normal 10 2 4 2" xfId="1446"/>
    <cellStyle name="Normal 10 2 4 2 2" xfId="1447"/>
    <cellStyle name="Normal 10 2 4 2 2 2" xfId="1448"/>
    <cellStyle name="Normal 10 2 4 2 2 2 2" xfId="30260"/>
    <cellStyle name="Normal 10 2 4 2 2 3" xfId="30259"/>
    <cellStyle name="Normal 10 2 4 2 3" xfId="1449"/>
    <cellStyle name="Normal 10 2 4 2 3 2" xfId="30261"/>
    <cellStyle name="Normal 10 2 4 2 4" xfId="30258"/>
    <cellStyle name="Normal 10 2 4 3" xfId="1450"/>
    <cellStyle name="Normal 10 2 4 3 2" xfId="1451"/>
    <cellStyle name="Normal 10 2 4 3 2 2" xfId="30263"/>
    <cellStyle name="Normal 10 2 4 3 3" xfId="30262"/>
    <cellStyle name="Normal 10 2 4 4" xfId="1452"/>
    <cellStyle name="Normal 10 2 4 4 2" xfId="30264"/>
    <cellStyle name="Normal 10 2 4 5" xfId="30257"/>
    <cellStyle name="Normal 10 2 5" xfId="1453"/>
    <cellStyle name="Normal 10 2 5 2" xfId="1454"/>
    <cellStyle name="Normal 10 2 5 2 2" xfId="1455"/>
    <cellStyle name="Normal 10 2 5 2 2 2" xfId="1456"/>
    <cellStyle name="Normal 10 2 5 2 2 2 2" xfId="30268"/>
    <cellStyle name="Normal 10 2 5 2 2 3" xfId="30267"/>
    <cellStyle name="Normal 10 2 5 2 3" xfId="1457"/>
    <cellStyle name="Normal 10 2 5 2 3 2" xfId="30269"/>
    <cellStyle name="Normal 10 2 5 2 4" xfId="30266"/>
    <cellStyle name="Normal 10 2 5 3" xfId="1458"/>
    <cellStyle name="Normal 10 2 5 3 2" xfId="1459"/>
    <cellStyle name="Normal 10 2 5 3 2 2" xfId="30271"/>
    <cellStyle name="Normal 10 2 5 3 3" xfId="30270"/>
    <cellStyle name="Normal 10 2 5 4" xfId="1460"/>
    <cellStyle name="Normal 10 2 5 4 2" xfId="30272"/>
    <cellStyle name="Normal 10 2 5 5" xfId="30265"/>
    <cellStyle name="Normal 10 2 6" xfId="1461"/>
    <cellStyle name="Normal 10 2 6 2" xfId="1462"/>
    <cellStyle name="Normal 10 2 6 2 2" xfId="1463"/>
    <cellStyle name="Normal 10 2 6 2 2 2" xfId="30275"/>
    <cellStyle name="Normal 10 2 6 2 3" xfId="30274"/>
    <cellStyle name="Normal 10 2 6 3" xfId="1464"/>
    <cellStyle name="Normal 10 2 6 3 2" xfId="1465"/>
    <cellStyle name="Normal 10 2 6 3 2 2" xfId="30277"/>
    <cellStyle name="Normal 10 2 6 3 3" xfId="30276"/>
    <cellStyle name="Normal 10 2 6 4" xfId="1466"/>
    <cellStyle name="Normal 10 2 6 4 2" xfId="30278"/>
    <cellStyle name="Normal 10 2 6 5" xfId="30273"/>
    <cellStyle name="Normal 10 2 7" xfId="1467"/>
    <cellStyle name="Normal 10 2 7 2" xfId="1468"/>
    <cellStyle name="Normal 10 2 7 2 2" xfId="1469"/>
    <cellStyle name="Normal 10 2 7 2 2 2" xfId="30281"/>
    <cellStyle name="Normal 10 2 7 2 3" xfId="30280"/>
    <cellStyle name="Normal 10 2 7 3" xfId="1470"/>
    <cellStyle name="Normal 10 2 7 3 2" xfId="30282"/>
    <cellStyle name="Normal 10 2 7 4" xfId="1471"/>
    <cellStyle name="Normal 10 2 7 4 2" xfId="30283"/>
    <cellStyle name="Normal 10 2 7 5" xfId="30279"/>
    <cellStyle name="Normal 10 2 8" xfId="1472"/>
    <cellStyle name="Normal 10 2 8 2" xfId="1473"/>
    <cellStyle name="Normal 10 2 8 2 2" xfId="1474"/>
    <cellStyle name="Normal 10 2 8 2 2 2" xfId="30286"/>
    <cellStyle name="Normal 10 2 8 2 3" xfId="1475"/>
    <cellStyle name="Normal 10 2 8 2 3 2" xfId="30287"/>
    <cellStyle name="Normal 10 2 8 2 4" xfId="30285"/>
    <cellStyle name="Normal 10 2 8 3" xfId="1476"/>
    <cellStyle name="Normal 10 2 8 3 2" xfId="30288"/>
    <cellStyle name="Normal 10 2 8 4" xfId="1477"/>
    <cellStyle name="Normal 10 2 8 4 2" xfId="30289"/>
    <cellStyle name="Normal 10 2 8 5" xfId="30284"/>
    <cellStyle name="Normal 10 2 9" xfId="1478"/>
    <cellStyle name="Normal 10 2 9 2" xfId="1479"/>
    <cellStyle name="Normal 10 2 9 2 2" xfId="1480"/>
    <cellStyle name="Normal 10 2 9 2 2 2" xfId="30292"/>
    <cellStyle name="Normal 10 2 9 2 3" xfId="1481"/>
    <cellStyle name="Normal 10 2 9 2 3 2" xfId="30293"/>
    <cellStyle name="Normal 10 2 9 2 4" xfId="30291"/>
    <cellStyle name="Normal 10 2 9 3" xfId="1482"/>
    <cellStyle name="Normal 10 2 9 3 2" xfId="30294"/>
    <cellStyle name="Normal 10 2 9 4" xfId="1483"/>
    <cellStyle name="Normal 10 2 9 4 2" xfId="30295"/>
    <cellStyle name="Normal 10 2 9 5" xfId="30290"/>
    <cellStyle name="Normal 10 3" xfId="1484"/>
    <cellStyle name="Normal 10 3 2" xfId="1485"/>
    <cellStyle name="Normal 10 3 2 2" xfId="1486"/>
    <cellStyle name="Normal 10 3 2 2 2" xfId="30297"/>
    <cellStyle name="Normal 10 3 2 3" xfId="30296"/>
    <cellStyle name="Normal 10 3 3" xfId="1487"/>
    <cellStyle name="Normal 10 3 3 2" xfId="1488"/>
    <cellStyle name="Normal 10 3 3 2 2" xfId="30299"/>
    <cellStyle name="Normal 10 3 3 3" xfId="30298"/>
    <cellStyle name="Normal 10 3 4" xfId="1489"/>
    <cellStyle name="Normal 10 3 5" xfId="1490"/>
    <cellStyle name="Normal 10 3 6" xfId="1491"/>
    <cellStyle name="Normal 10 4" xfId="1492"/>
    <cellStyle name="Normal 10 4 2" xfId="1493"/>
    <cellStyle name="Normal 10 4 2 2" xfId="1494"/>
    <cellStyle name="Normal 10 4 2 2 2" xfId="30301"/>
    <cellStyle name="Normal 10 4 2 3" xfId="30300"/>
    <cellStyle name="Normal 10 4 3" xfId="1495"/>
    <cellStyle name="Normal 10 4 4" xfId="1496"/>
    <cellStyle name="Normal 10 4 4 2" xfId="30302"/>
    <cellStyle name="Normal 10 4 5" xfId="1497"/>
    <cellStyle name="Normal 10 4 5 2" xfId="30303"/>
    <cellStyle name="Normal 10 4 6" xfId="1498"/>
    <cellStyle name="Normal 10 5" xfId="1499"/>
    <cellStyle name="Normal 10 5 2" xfId="1500"/>
    <cellStyle name="Normal 10 5 2 2" xfId="1501"/>
    <cellStyle name="Normal 10 5 2 2 2" xfId="30306"/>
    <cellStyle name="Normal 10 5 2 3" xfId="30305"/>
    <cellStyle name="Normal 10 5 3" xfId="1502"/>
    <cellStyle name="Normal 10 5 4" xfId="1503"/>
    <cellStyle name="Normal 10 5 4 2" xfId="30307"/>
    <cellStyle name="Normal 10 5 5" xfId="30304"/>
    <cellStyle name="Normal 10 6" xfId="1504"/>
    <cellStyle name="Normal 10 6 2" xfId="1505"/>
    <cellStyle name="Normal 10 6 3" xfId="1506"/>
    <cellStyle name="Normal 10 6 4" xfId="1507"/>
    <cellStyle name="Normal 10 7" xfId="1508"/>
    <cellStyle name="Normal 10 7 2" xfId="1509"/>
    <cellStyle name="Normal 10 7 3" xfId="1510"/>
    <cellStyle name="Normal 10 7 4" xfId="1511"/>
    <cellStyle name="Normal 10 8" xfId="1512"/>
    <cellStyle name="Normal 10 8 2" xfId="1513"/>
    <cellStyle name="Normal 10 8 3" xfId="1514"/>
    <cellStyle name="Normal 10 8 4" xfId="1515"/>
    <cellStyle name="Normal 10 9" xfId="1516"/>
    <cellStyle name="Normal 10 9 2" xfId="1517"/>
    <cellStyle name="Normal 10 9 2 2" xfId="1518"/>
    <cellStyle name="Normal 10 9 2 2 2" xfId="30310"/>
    <cellStyle name="Normal 10 9 2 3" xfId="30309"/>
    <cellStyle name="Normal 10 9 3" xfId="1519"/>
    <cellStyle name="Normal 10 9 4" xfId="1520"/>
    <cellStyle name="Normal 10 9 4 2" xfId="30311"/>
    <cellStyle name="Normal 10 9 5" xfId="30308"/>
    <cellStyle name="Normal 11" xfId="1521"/>
    <cellStyle name="Normal 11 10" xfId="1522"/>
    <cellStyle name="Normal 11 10 2" xfId="1523"/>
    <cellStyle name="Normal 11 10 2 2" xfId="1524"/>
    <cellStyle name="Normal 11 10 2 2 2" xfId="1525"/>
    <cellStyle name="Normal 11 10 2 2 2 2" xfId="30315"/>
    <cellStyle name="Normal 11 10 2 2 3" xfId="30314"/>
    <cellStyle name="Normal 11 10 2 3" xfId="1526"/>
    <cellStyle name="Normal 11 10 2 3 2" xfId="30316"/>
    <cellStyle name="Normal 11 10 2 4" xfId="30313"/>
    <cellStyle name="Normal 11 10 3" xfId="1527"/>
    <cellStyle name="Normal 11 10 3 2" xfId="1528"/>
    <cellStyle name="Normal 11 10 3 2 2" xfId="30318"/>
    <cellStyle name="Normal 11 10 3 3" xfId="30317"/>
    <cellStyle name="Normal 11 10 4" xfId="1529"/>
    <cellStyle name="Normal 11 10 4 2" xfId="30319"/>
    <cellStyle name="Normal 11 10 5" xfId="30312"/>
    <cellStyle name="Normal 11 11" xfId="1530"/>
    <cellStyle name="Normal 11 11 2" xfId="1531"/>
    <cellStyle name="Normal 11 11 2 2" xfId="1532"/>
    <cellStyle name="Normal 11 11 2 2 2" xfId="1533"/>
    <cellStyle name="Normal 11 11 2 2 2 2" xfId="30323"/>
    <cellStyle name="Normal 11 11 2 2 3" xfId="30322"/>
    <cellStyle name="Normal 11 11 2 3" xfId="1534"/>
    <cellStyle name="Normal 11 11 2 3 2" xfId="30324"/>
    <cellStyle name="Normal 11 11 2 4" xfId="30321"/>
    <cellStyle name="Normal 11 11 3" xfId="1535"/>
    <cellStyle name="Normal 11 11 3 2" xfId="1536"/>
    <cellStyle name="Normal 11 11 3 2 2" xfId="30326"/>
    <cellStyle name="Normal 11 11 3 3" xfId="30325"/>
    <cellStyle name="Normal 11 11 4" xfId="1537"/>
    <cellStyle name="Normal 11 11 4 2" xfId="30327"/>
    <cellStyle name="Normal 11 11 5" xfId="30320"/>
    <cellStyle name="Normal 11 12" xfId="1538"/>
    <cellStyle name="Normal 11 12 2" xfId="1539"/>
    <cellStyle name="Normal 11 12 2 2" xfId="1540"/>
    <cellStyle name="Normal 11 12 2 2 2" xfId="30330"/>
    <cellStyle name="Normal 11 12 2 3" xfId="30329"/>
    <cellStyle name="Normal 11 12 3" xfId="1541"/>
    <cellStyle name="Normal 11 12 3 2" xfId="30331"/>
    <cellStyle name="Normal 11 12 4" xfId="30328"/>
    <cellStyle name="Normal 11 13" xfId="1542"/>
    <cellStyle name="Normal 11 13 2" xfId="1543"/>
    <cellStyle name="Normal 11 13 2 2" xfId="1544"/>
    <cellStyle name="Normal 11 13 2 2 2" xfId="30334"/>
    <cellStyle name="Normal 11 13 2 3" xfId="30333"/>
    <cellStyle name="Normal 11 13 3" xfId="1545"/>
    <cellStyle name="Normal 11 13 3 2" xfId="30335"/>
    <cellStyle name="Normal 11 13 4" xfId="30332"/>
    <cellStyle name="Normal 11 14" xfId="1546"/>
    <cellStyle name="Normal 11 14 2" xfId="1547"/>
    <cellStyle name="Normal 11 14 2 2" xfId="1548"/>
    <cellStyle name="Normal 11 14 2 2 2" xfId="30338"/>
    <cellStyle name="Normal 11 14 2 3" xfId="30337"/>
    <cellStyle name="Normal 11 14 3" xfId="1549"/>
    <cellStyle name="Normal 11 14 3 2" xfId="30339"/>
    <cellStyle name="Normal 11 14 4" xfId="30336"/>
    <cellStyle name="Normal 11 15" xfId="1550"/>
    <cellStyle name="Normal 11 15 2" xfId="1551"/>
    <cellStyle name="Normal 11 15 2 2" xfId="1552"/>
    <cellStyle name="Normal 11 15 2 2 2" xfId="30342"/>
    <cellStyle name="Normal 11 15 2 3" xfId="30341"/>
    <cellStyle name="Normal 11 15 3" xfId="1553"/>
    <cellStyle name="Normal 11 15 3 2" xfId="30343"/>
    <cellStyle name="Normal 11 15 4" xfId="30340"/>
    <cellStyle name="Normal 11 16" xfId="1554"/>
    <cellStyle name="Normal 11 16 2" xfId="1555"/>
    <cellStyle name="Normal 11 16 2 2" xfId="30345"/>
    <cellStyle name="Normal 11 16 3" xfId="30344"/>
    <cellStyle name="Normal 11 17" xfId="1556"/>
    <cellStyle name="Normal 11 17 2" xfId="1557"/>
    <cellStyle name="Normal 11 17 2 2" xfId="30347"/>
    <cellStyle name="Normal 11 17 3" xfId="30346"/>
    <cellStyle name="Normal 11 18" xfId="1558"/>
    <cellStyle name="Normal 11 18 2" xfId="1559"/>
    <cellStyle name="Normal 11 18 2 2" xfId="30349"/>
    <cellStyle name="Normal 11 18 3" xfId="30348"/>
    <cellStyle name="Normal 11 19" xfId="1560"/>
    <cellStyle name="Normal 11 19 2" xfId="1561"/>
    <cellStyle name="Normal 11 19 2 2" xfId="30351"/>
    <cellStyle name="Normal 11 19 3" xfId="30350"/>
    <cellStyle name="Normal 11 2" xfId="1562"/>
    <cellStyle name="Normal 11 2 2" xfId="1563"/>
    <cellStyle name="Normal 11 2 2 2" xfId="1564"/>
    <cellStyle name="Normal 11 2 2 2 2" xfId="1565"/>
    <cellStyle name="Normal 11 2 2 2 2 2" xfId="30353"/>
    <cellStyle name="Normal 11 2 2 2 3" xfId="30352"/>
    <cellStyle name="Normal 11 2 2 3" xfId="1566"/>
    <cellStyle name="Normal 11 2 2 3 2" xfId="1567"/>
    <cellStyle name="Normal 11 2 2 3 2 2" xfId="30355"/>
    <cellStyle name="Normal 11 2 2 3 3" xfId="30354"/>
    <cellStyle name="Normal 11 2 2 4" xfId="1568"/>
    <cellStyle name="Normal 11 2 2 4 2" xfId="30356"/>
    <cellStyle name="Normal 11 2 2 5" xfId="1569"/>
    <cellStyle name="Normal 11 2 3" xfId="1570"/>
    <cellStyle name="Normal 11 2 3 2" xfId="1571"/>
    <cellStyle name="Normal 11 2 3 2 2" xfId="1572"/>
    <cellStyle name="Normal 11 2 3 2 2 2" xfId="30358"/>
    <cellStyle name="Normal 11 2 3 2 3" xfId="30357"/>
    <cellStyle name="Normal 11 2 3 3" xfId="1573"/>
    <cellStyle name="Normal 11 2 3 3 2" xfId="30359"/>
    <cellStyle name="Normal 11 2 3 4" xfId="1574"/>
    <cellStyle name="Normal 11 2 3 5" xfId="1575"/>
    <cellStyle name="Normal 11 2 4" xfId="1576"/>
    <cellStyle name="Normal 11 2 4 2" xfId="1577"/>
    <cellStyle name="Normal 11 2 4 2 2" xfId="1578"/>
    <cellStyle name="Normal 11 2 4 2 2 2" xfId="30362"/>
    <cellStyle name="Normal 11 2 4 2 3" xfId="30361"/>
    <cellStyle name="Normal 11 2 4 3" xfId="1579"/>
    <cellStyle name="Normal 11 2 4 3 2" xfId="30363"/>
    <cellStyle name="Normal 11 2 4 4" xfId="30360"/>
    <cellStyle name="Normal 11 2 5" xfId="1580"/>
    <cellStyle name="Normal 11 2 5 2" xfId="1581"/>
    <cellStyle name="Normal 11 2 5 2 2" xfId="1582"/>
    <cellStyle name="Normal 11 2 5 2 2 2" xfId="30366"/>
    <cellStyle name="Normal 11 2 5 2 3" xfId="30365"/>
    <cellStyle name="Normal 11 2 5 3" xfId="1583"/>
    <cellStyle name="Normal 11 2 5 3 2" xfId="30367"/>
    <cellStyle name="Normal 11 2 5 4" xfId="30364"/>
    <cellStyle name="Normal 11 2 6" xfId="1584"/>
    <cellStyle name="Normal 11 2 6 2" xfId="1585"/>
    <cellStyle name="Normal 11 2 6 2 2" xfId="30369"/>
    <cellStyle name="Normal 11 2 6 3" xfId="30368"/>
    <cellStyle name="Normal 11 2 7" xfId="1586"/>
    <cellStyle name="Normal 11 2 7 2" xfId="30370"/>
    <cellStyle name="Normal 11 2 8" xfId="1587"/>
    <cellStyle name="Normal 11 2 9" xfId="1588"/>
    <cellStyle name="Normal 11 20" xfId="1589"/>
    <cellStyle name="Normal 11 20 2" xfId="1590"/>
    <cellStyle name="Normal 11 20 2 2" xfId="30372"/>
    <cellStyle name="Normal 11 20 3" xfId="30371"/>
    <cellStyle name="Normal 11 21" xfId="1591"/>
    <cellStyle name="Normal 11 21 2" xfId="1592"/>
    <cellStyle name="Normal 11 21 2 2" xfId="30374"/>
    <cellStyle name="Normal 11 21 3" xfId="30373"/>
    <cellStyle name="Normal 11 22" xfId="1593"/>
    <cellStyle name="Normal 11 22 2" xfId="1594"/>
    <cellStyle name="Normal 11 22 2 2" xfId="30376"/>
    <cellStyle name="Normal 11 22 3" xfId="30375"/>
    <cellStyle name="Normal 11 23" xfId="1595"/>
    <cellStyle name="Normal 11 23 2" xfId="1596"/>
    <cellStyle name="Normal 11 23 2 2" xfId="30378"/>
    <cellStyle name="Normal 11 23 3" xfId="30377"/>
    <cellStyle name="Normal 11 24" xfId="1597"/>
    <cellStyle name="Normal 11 24 2" xfId="30379"/>
    <cellStyle name="Normal 11 25" xfId="1598"/>
    <cellStyle name="Normal 11 3" xfId="1599"/>
    <cellStyle name="Normal 11 3 10" xfId="1600"/>
    <cellStyle name="Normal 11 3 10 2" xfId="1601"/>
    <cellStyle name="Normal 11 3 10 2 2" xfId="30381"/>
    <cellStyle name="Normal 11 3 10 3" xfId="30380"/>
    <cellStyle name="Normal 11 3 11" xfId="1602"/>
    <cellStyle name="Normal 11 3 11 2" xfId="1603"/>
    <cellStyle name="Normal 11 3 11 2 2" xfId="30383"/>
    <cellStyle name="Normal 11 3 11 3" xfId="30382"/>
    <cellStyle name="Normal 11 3 12" xfId="1604"/>
    <cellStyle name="Normal 11 3 12 2" xfId="1605"/>
    <cellStyle name="Normal 11 3 12 2 2" xfId="30385"/>
    <cellStyle name="Normal 11 3 12 3" xfId="30384"/>
    <cellStyle name="Normal 11 3 13" xfId="1606"/>
    <cellStyle name="Normal 11 3 13 2" xfId="1607"/>
    <cellStyle name="Normal 11 3 13 2 2" xfId="30387"/>
    <cellStyle name="Normal 11 3 13 3" xfId="30386"/>
    <cellStyle name="Normal 11 3 14" xfId="1608"/>
    <cellStyle name="Normal 11 3 14 2" xfId="1609"/>
    <cellStyle name="Normal 11 3 14 2 2" xfId="30389"/>
    <cellStyle name="Normal 11 3 14 3" xfId="30388"/>
    <cellStyle name="Normal 11 3 15" xfId="1610"/>
    <cellStyle name="Normal 11 3 15 2" xfId="1611"/>
    <cellStyle name="Normal 11 3 15 2 2" xfId="30391"/>
    <cellStyle name="Normal 11 3 15 3" xfId="30390"/>
    <cellStyle name="Normal 11 3 16" xfId="1612"/>
    <cellStyle name="Normal 11 3 16 2" xfId="1613"/>
    <cellStyle name="Normal 11 3 16 2 2" xfId="30393"/>
    <cellStyle name="Normal 11 3 16 3" xfId="30392"/>
    <cellStyle name="Normal 11 3 17" xfId="1614"/>
    <cellStyle name="Normal 11 3 17 2" xfId="1615"/>
    <cellStyle name="Normal 11 3 17 2 2" xfId="30395"/>
    <cellStyle name="Normal 11 3 17 3" xfId="30394"/>
    <cellStyle name="Normal 11 3 18" xfId="1616"/>
    <cellStyle name="Normal 11 3 18 2" xfId="1617"/>
    <cellStyle name="Normal 11 3 18 2 2" xfId="30397"/>
    <cellStyle name="Normal 11 3 18 3" xfId="30396"/>
    <cellStyle name="Normal 11 3 19" xfId="1618"/>
    <cellStyle name="Normal 11 3 19 2" xfId="1619"/>
    <cellStyle name="Normal 11 3 19 2 2" xfId="30399"/>
    <cellStyle name="Normal 11 3 19 3" xfId="30398"/>
    <cellStyle name="Normal 11 3 2" xfId="1620"/>
    <cellStyle name="Normal 11 3 2 10" xfId="1621"/>
    <cellStyle name="Normal 11 3 2 10 2" xfId="30400"/>
    <cellStyle name="Normal 11 3 2 11" xfId="1622"/>
    <cellStyle name="Normal 11 3 2 11 2" xfId="30401"/>
    <cellStyle name="Normal 11 3 2 12" xfId="1623"/>
    <cellStyle name="Normal 11 3 2 12 2" xfId="30402"/>
    <cellStyle name="Normal 11 3 2 13" xfId="1624"/>
    <cellStyle name="Normal 11 3 2 13 2" xfId="30403"/>
    <cellStyle name="Normal 11 3 2 14" xfId="1625"/>
    <cellStyle name="Normal 11 3 2 14 2" xfId="30404"/>
    <cellStyle name="Normal 11 3 2 15" xfId="1626"/>
    <cellStyle name="Normal 11 3 2 15 2" xfId="30405"/>
    <cellStyle name="Normal 11 3 2 16" xfId="1627"/>
    <cellStyle name="Normal 11 3 2 16 2" xfId="30406"/>
    <cellStyle name="Normal 11 3 2 17" xfId="1628"/>
    <cellStyle name="Normal 11 3 2 17 2" xfId="30407"/>
    <cellStyle name="Normal 11 3 2 18" xfId="1629"/>
    <cellStyle name="Normal 11 3 2 18 2" xfId="30408"/>
    <cellStyle name="Normal 11 3 2 19" xfId="1630"/>
    <cellStyle name="Normal 11 3 2 19 2" xfId="30409"/>
    <cellStyle name="Normal 11 3 2 2" xfId="1631"/>
    <cellStyle name="Normal 11 3 2 2 2" xfId="1632"/>
    <cellStyle name="Normal 11 3 2 2 2 2" xfId="30411"/>
    <cellStyle name="Normal 11 3 2 2 3" xfId="1633"/>
    <cellStyle name="Normal 11 3 2 2 3 2" xfId="30412"/>
    <cellStyle name="Normal 11 3 2 2 4" xfId="30410"/>
    <cellStyle name="Normal 11 3 2 20" xfId="1634"/>
    <cellStyle name="Normal 11 3 2 20 2" xfId="30413"/>
    <cellStyle name="Normal 11 3 2 21" xfId="1635"/>
    <cellStyle name="Normal 11 3 2 3" xfId="1636"/>
    <cellStyle name="Normal 11 3 2 3 2" xfId="30414"/>
    <cellStyle name="Normal 11 3 2 4" xfId="1637"/>
    <cellStyle name="Normal 11 3 2 4 2" xfId="30415"/>
    <cellStyle name="Normal 11 3 2 5" xfId="1638"/>
    <cellStyle name="Normal 11 3 2 5 2" xfId="30416"/>
    <cellStyle name="Normal 11 3 2 6" xfId="1639"/>
    <cellStyle name="Normal 11 3 2 6 2" xfId="30417"/>
    <cellStyle name="Normal 11 3 2 7" xfId="1640"/>
    <cellStyle name="Normal 11 3 2 7 2" xfId="30418"/>
    <cellStyle name="Normal 11 3 2 8" xfId="1641"/>
    <cellStyle name="Normal 11 3 2 8 2" xfId="30419"/>
    <cellStyle name="Normal 11 3 2 9" xfId="1642"/>
    <cellStyle name="Normal 11 3 2 9 2" xfId="30420"/>
    <cellStyle name="Normal 11 3 20" xfId="1643"/>
    <cellStyle name="Normal 11 3 20 2" xfId="1644"/>
    <cellStyle name="Normal 11 3 20 2 2" xfId="30422"/>
    <cellStyle name="Normal 11 3 20 3" xfId="30421"/>
    <cellStyle name="Normal 11 3 21" xfId="1645"/>
    <cellStyle name="Normal 11 3 21 2" xfId="1646"/>
    <cellStyle name="Normal 11 3 21 2 2" xfId="30424"/>
    <cellStyle name="Normal 11 3 21 3" xfId="30423"/>
    <cellStyle name="Normal 11 3 22" xfId="1647"/>
    <cellStyle name="Normal 11 3 22 2" xfId="1648"/>
    <cellStyle name="Normal 11 3 22 2 2" xfId="30426"/>
    <cellStyle name="Normal 11 3 22 3" xfId="30425"/>
    <cellStyle name="Normal 11 3 23" xfId="1649"/>
    <cellStyle name="Normal 11 3 23 2" xfId="30427"/>
    <cellStyle name="Normal 11 3 24" xfId="1650"/>
    <cellStyle name="Normal 11 3 24 2" xfId="30428"/>
    <cellStyle name="Normal 11 3 25" xfId="1651"/>
    <cellStyle name="Normal 11 3 3" xfId="1652"/>
    <cellStyle name="Normal 11 3 3 2" xfId="1653"/>
    <cellStyle name="Normal 11 3 3 2 2" xfId="30429"/>
    <cellStyle name="Normal 11 3 3 3" xfId="1654"/>
    <cellStyle name="Normal 11 3 3 3 2" xfId="30430"/>
    <cellStyle name="Normal 11 3 3 4" xfId="1655"/>
    <cellStyle name="Normal 11 3 3 4 2" xfId="30431"/>
    <cellStyle name="Normal 11 3 3 5" xfId="1656"/>
    <cellStyle name="Normal 11 3 4" xfId="1657"/>
    <cellStyle name="Normal 11 3 4 2" xfId="1658"/>
    <cellStyle name="Normal 11 3 4 2 2" xfId="30432"/>
    <cellStyle name="Normal 11 3 4 3" xfId="1659"/>
    <cellStyle name="Normal 11 3 5" xfId="1660"/>
    <cellStyle name="Normal 11 3 5 2" xfId="1661"/>
    <cellStyle name="Normal 11 3 5 2 2" xfId="30433"/>
    <cellStyle name="Normal 11 3 5 3" xfId="1662"/>
    <cellStyle name="Normal 11 3 6" xfId="1663"/>
    <cellStyle name="Normal 11 3 6 2" xfId="1664"/>
    <cellStyle name="Normal 11 3 6 2 2" xfId="30434"/>
    <cellStyle name="Normal 11 3 6 3" xfId="1665"/>
    <cellStyle name="Normal 11 3 7" xfId="1666"/>
    <cellStyle name="Normal 11 3 7 2" xfId="30435"/>
    <cellStyle name="Normal 11 3 8" xfId="1667"/>
    <cellStyle name="Normal 11 3 8 2" xfId="1668"/>
    <cellStyle name="Normal 11 3 8 2 2" xfId="30437"/>
    <cellStyle name="Normal 11 3 8 3" xfId="30436"/>
    <cellStyle name="Normal 11 3 9" xfId="1669"/>
    <cellStyle name="Normal 11 3 9 2" xfId="1670"/>
    <cellStyle name="Normal 11 3 9 2 2" xfId="30439"/>
    <cellStyle name="Normal 11 3 9 3" xfId="30438"/>
    <cellStyle name="Normal 11 4" xfId="1671"/>
    <cellStyle name="Normal 11 4 2" xfId="1672"/>
    <cellStyle name="Normal 11 4 2 2" xfId="1673"/>
    <cellStyle name="Normal 11 4 2 2 2" xfId="1674"/>
    <cellStyle name="Normal 11 4 2 2 2 2" xfId="30441"/>
    <cellStyle name="Normal 11 4 2 2 3" xfId="30440"/>
    <cellStyle name="Normal 11 4 2 3" xfId="1675"/>
    <cellStyle name="Normal 11 4 2 3 2" xfId="30442"/>
    <cellStyle name="Normal 11 4 2 4" xfId="1676"/>
    <cellStyle name="Normal 11 4 2 4 2" xfId="30443"/>
    <cellStyle name="Normal 11 4 2 5" xfId="1677"/>
    <cellStyle name="Normal 11 4 3" xfId="1678"/>
    <cellStyle name="Normal 11 4 3 2" xfId="1679"/>
    <cellStyle name="Normal 11 4 3 2 2" xfId="30444"/>
    <cellStyle name="Normal 11 4 3 3" xfId="1680"/>
    <cellStyle name="Normal 11 4 3 3 2" xfId="30445"/>
    <cellStyle name="Normal 11 4 3 4" xfId="1681"/>
    <cellStyle name="Normal 11 4 4" xfId="1682"/>
    <cellStyle name="Normal 11 4 4 2" xfId="1683"/>
    <cellStyle name="Normal 11 4 4 2 2" xfId="30447"/>
    <cellStyle name="Normal 11 4 4 3" xfId="1684"/>
    <cellStyle name="Normal 11 4 4 3 2" xfId="30448"/>
    <cellStyle name="Normal 11 4 4 4" xfId="30446"/>
    <cellStyle name="Normal 11 4 5" xfId="1685"/>
    <cellStyle name="Normal 11 4 5 2" xfId="1686"/>
    <cellStyle name="Normal 11 4 5 2 2" xfId="30449"/>
    <cellStyle name="Normal 11 4 5 3" xfId="1687"/>
    <cellStyle name="Normal 11 4 6" xfId="1688"/>
    <cellStyle name="Normal 11 4 6 2" xfId="30450"/>
    <cellStyle name="Normal 11 4 7" xfId="1689"/>
    <cellStyle name="Normal 11 5" xfId="1690"/>
    <cellStyle name="Normal 11 5 2" xfId="1691"/>
    <cellStyle name="Normal 11 5 2 2" xfId="1692"/>
    <cellStyle name="Normal 11 5 2 2 2" xfId="1693"/>
    <cellStyle name="Normal 11 5 2 2 2 2" xfId="30452"/>
    <cellStyle name="Normal 11 5 2 2 3" xfId="30451"/>
    <cellStyle name="Normal 11 5 2 3" xfId="1694"/>
    <cellStyle name="Normal 11 5 2 3 2" xfId="30453"/>
    <cellStyle name="Normal 11 5 2 4" xfId="1695"/>
    <cellStyle name="Normal 11 5 2 4 2" xfId="30454"/>
    <cellStyle name="Normal 11 5 2 5" xfId="1696"/>
    <cellStyle name="Normal 11 5 3" xfId="1697"/>
    <cellStyle name="Normal 11 5 3 2" xfId="1698"/>
    <cellStyle name="Normal 11 5 3 2 2" xfId="30455"/>
    <cellStyle name="Normal 11 5 3 3" xfId="1699"/>
    <cellStyle name="Normal 11 5 3 3 2" xfId="30456"/>
    <cellStyle name="Normal 11 5 3 4" xfId="1700"/>
    <cellStyle name="Normal 11 5 4" xfId="1701"/>
    <cellStyle name="Normal 11 5 4 2" xfId="1702"/>
    <cellStyle name="Normal 11 5 4 2 2" xfId="30458"/>
    <cellStyle name="Normal 11 5 4 3" xfId="1703"/>
    <cellStyle name="Normal 11 5 4 3 2" xfId="30459"/>
    <cellStyle name="Normal 11 5 4 4" xfId="30457"/>
    <cellStyle name="Normal 11 5 5" xfId="1704"/>
    <cellStyle name="Normal 11 5 5 2" xfId="1705"/>
    <cellStyle name="Normal 11 5 5 2 2" xfId="30460"/>
    <cellStyle name="Normal 11 5 5 3" xfId="1706"/>
    <cellStyle name="Normal 11 5 6" xfId="1707"/>
    <cellStyle name="Normal 11 5 6 2" xfId="30461"/>
    <cellStyle name="Normal 11 5 7" xfId="1708"/>
    <cellStyle name="Normal 11 6" xfId="1709"/>
    <cellStyle name="Normal 11 6 2" xfId="1710"/>
    <cellStyle name="Normal 11 6 2 2" xfId="1711"/>
    <cellStyle name="Normal 11 6 2 2 2" xfId="1712"/>
    <cellStyle name="Normal 11 6 2 2 2 2" xfId="30463"/>
    <cellStyle name="Normal 11 6 2 2 3" xfId="30462"/>
    <cellStyle name="Normal 11 6 2 3" xfId="1713"/>
    <cellStyle name="Normal 11 6 2 3 2" xfId="30464"/>
    <cellStyle name="Normal 11 6 2 4" xfId="1714"/>
    <cellStyle name="Normal 11 6 2 4 2" xfId="30465"/>
    <cellStyle name="Normal 11 6 2 5" xfId="1715"/>
    <cellStyle name="Normal 11 6 3" xfId="1716"/>
    <cellStyle name="Normal 11 6 3 2" xfId="1717"/>
    <cellStyle name="Normal 11 6 3 2 2" xfId="30466"/>
    <cellStyle name="Normal 11 6 3 3" xfId="1718"/>
    <cellStyle name="Normal 11 6 3 3 2" xfId="30467"/>
    <cellStyle name="Normal 11 6 3 4" xfId="1719"/>
    <cellStyle name="Normal 11 6 4" xfId="1720"/>
    <cellStyle name="Normal 11 6 4 2" xfId="1721"/>
    <cellStyle name="Normal 11 6 4 2 2" xfId="30469"/>
    <cellStyle name="Normal 11 6 4 3" xfId="1722"/>
    <cellStyle name="Normal 11 6 4 3 2" xfId="30470"/>
    <cellStyle name="Normal 11 6 4 4" xfId="30468"/>
    <cellStyle name="Normal 11 6 5" xfId="1723"/>
    <cellStyle name="Normal 11 6 5 2" xfId="1724"/>
    <cellStyle name="Normal 11 6 5 2 2" xfId="30471"/>
    <cellStyle name="Normal 11 6 5 3" xfId="1725"/>
    <cellStyle name="Normal 11 6 6" xfId="1726"/>
    <cellStyle name="Normal 11 6 6 2" xfId="30472"/>
    <cellStyle name="Normal 11 6 7" xfId="1727"/>
    <cellStyle name="Normal 11 7" xfId="1728"/>
    <cellStyle name="Normal 11 7 2" xfId="1729"/>
    <cellStyle name="Normal 11 7 2 2" xfId="1730"/>
    <cellStyle name="Normal 11 7 2 2 2" xfId="1731"/>
    <cellStyle name="Normal 11 7 2 2 2 2" xfId="30474"/>
    <cellStyle name="Normal 11 7 2 2 3" xfId="30473"/>
    <cellStyle name="Normal 11 7 2 3" xfId="1732"/>
    <cellStyle name="Normal 11 7 2 3 2" xfId="30475"/>
    <cellStyle name="Normal 11 7 2 4" xfId="1733"/>
    <cellStyle name="Normal 11 7 2 4 2" xfId="30476"/>
    <cellStyle name="Normal 11 7 2 5" xfId="1734"/>
    <cellStyle name="Normal 11 7 3" xfId="1735"/>
    <cellStyle name="Normal 11 7 3 2" xfId="1736"/>
    <cellStyle name="Normal 11 7 3 2 2" xfId="30477"/>
    <cellStyle name="Normal 11 7 3 3" xfId="1737"/>
    <cellStyle name="Normal 11 7 3 3 2" xfId="30478"/>
    <cellStyle name="Normal 11 7 3 4" xfId="1738"/>
    <cellStyle name="Normal 11 7 4" xfId="1739"/>
    <cellStyle name="Normal 11 7 4 2" xfId="1740"/>
    <cellStyle name="Normal 11 7 4 2 2" xfId="30480"/>
    <cellStyle name="Normal 11 7 4 3" xfId="1741"/>
    <cellStyle name="Normal 11 7 4 3 2" xfId="30481"/>
    <cellStyle name="Normal 11 7 4 4" xfId="30479"/>
    <cellStyle name="Normal 11 7 5" xfId="1742"/>
    <cellStyle name="Normal 11 7 5 2" xfId="1743"/>
    <cellStyle name="Normal 11 7 5 2 2" xfId="30482"/>
    <cellStyle name="Normal 11 7 5 3" xfId="1744"/>
    <cellStyle name="Normal 11 7 6" xfId="1745"/>
    <cellStyle name="Normal 11 7 6 2" xfId="30483"/>
    <cellStyle name="Normal 11 7 7" xfId="1746"/>
    <cellStyle name="Normal 11 8" xfId="1747"/>
    <cellStyle name="Normal 11 8 2" xfId="1748"/>
    <cellStyle name="Normal 11 8 2 2" xfId="1749"/>
    <cellStyle name="Normal 11 8 2 2 2" xfId="30485"/>
    <cellStyle name="Normal 11 8 2 3" xfId="30484"/>
    <cellStyle name="Normal 11 8 3" xfId="1750"/>
    <cellStyle name="Normal 11 8 3 2" xfId="1751"/>
    <cellStyle name="Normal 11 8 3 2 2" xfId="30487"/>
    <cellStyle name="Normal 11 8 3 3" xfId="30486"/>
    <cellStyle name="Normal 11 8 4" xfId="1752"/>
    <cellStyle name="Normal 11 8 4 2" xfId="30488"/>
    <cellStyle name="Normal 11 8 5" xfId="1753"/>
    <cellStyle name="Normal 11 9" xfId="1754"/>
    <cellStyle name="Normal 11 9 2" xfId="1755"/>
    <cellStyle name="Normal 11 9 2 2" xfId="1756"/>
    <cellStyle name="Normal 11 9 2 2 2" xfId="30491"/>
    <cellStyle name="Normal 11 9 2 3" xfId="30490"/>
    <cellStyle name="Normal 11 9 3" xfId="1757"/>
    <cellStyle name="Normal 11 9 3 2" xfId="1758"/>
    <cellStyle name="Normal 11 9 3 2 2" xfId="30493"/>
    <cellStyle name="Normal 11 9 3 3" xfId="30492"/>
    <cellStyle name="Normal 11 9 4" xfId="1759"/>
    <cellStyle name="Normal 11 9 4 2" xfId="30494"/>
    <cellStyle name="Normal 11 9 5" xfId="30489"/>
    <cellStyle name="Normal 12" xfId="1760"/>
    <cellStyle name="Normal 12 10" xfId="1761"/>
    <cellStyle name="Normal 12 10 2" xfId="1762"/>
    <cellStyle name="Normal 12 10 2 2" xfId="1763"/>
    <cellStyle name="Normal 12 10 2 2 2" xfId="30497"/>
    <cellStyle name="Normal 12 10 2 3" xfId="30496"/>
    <cellStyle name="Normal 12 10 3" xfId="1764"/>
    <cellStyle name="Normal 12 10 3 2" xfId="30498"/>
    <cellStyle name="Normal 12 10 4" xfId="30495"/>
    <cellStyle name="Normal 12 11" xfId="1765"/>
    <cellStyle name="Normal 12 11 2" xfId="1766"/>
    <cellStyle name="Normal 12 11 2 2" xfId="1767"/>
    <cellStyle name="Normal 12 11 2 2 2" xfId="30501"/>
    <cellStyle name="Normal 12 11 2 3" xfId="30500"/>
    <cellStyle name="Normal 12 11 3" xfId="1768"/>
    <cellStyle name="Normal 12 11 3 2" xfId="30502"/>
    <cellStyle name="Normal 12 11 4" xfId="30499"/>
    <cellStyle name="Normal 12 12" xfId="1769"/>
    <cellStyle name="Normal 12 12 2" xfId="1770"/>
    <cellStyle name="Normal 12 12 3" xfId="1771"/>
    <cellStyle name="Normal 12 12 3 2" xfId="30503"/>
    <cellStyle name="Normal 12 13" xfId="1772"/>
    <cellStyle name="Normal 12 13 2" xfId="30504"/>
    <cellStyle name="Normal 12 14" xfId="1773"/>
    <cellStyle name="Normal 12 14 2" xfId="1774"/>
    <cellStyle name="Normal 12 14 3" xfId="1775"/>
    <cellStyle name="Normal 12 15" xfId="1776"/>
    <cellStyle name="Normal 12 2" xfId="1777"/>
    <cellStyle name="Normal 12 2 2" xfId="1778"/>
    <cellStyle name="Normal 12 2 2 2" xfId="1779"/>
    <cellStyle name="Normal 12 2 2 2 2" xfId="1780"/>
    <cellStyle name="Normal 12 2 2 2 2 2" xfId="30507"/>
    <cellStyle name="Normal 12 2 2 2 3" xfId="30506"/>
    <cellStyle name="Normal 12 2 2 3" xfId="1781"/>
    <cellStyle name="Normal 12 2 2 3 2" xfId="30508"/>
    <cellStyle name="Normal 12 2 2 4" xfId="30505"/>
    <cellStyle name="Normal 12 2 3" xfId="1782"/>
    <cellStyle name="Normal 12 2 3 2" xfId="1783"/>
    <cellStyle name="Normal 12 2 3 2 2" xfId="1784"/>
    <cellStyle name="Normal 12 2 3 2 2 2" xfId="30511"/>
    <cellStyle name="Normal 12 2 3 2 3" xfId="30510"/>
    <cellStyle name="Normal 12 2 3 3" xfId="1785"/>
    <cellStyle name="Normal 12 2 3 3 2" xfId="30512"/>
    <cellStyle name="Normal 12 2 3 4" xfId="30509"/>
    <cellStyle name="Normal 12 2 4" xfId="1786"/>
    <cellStyle name="Normal 12 2 4 2" xfId="1787"/>
    <cellStyle name="Normal 12 2 4 2 2" xfId="1788"/>
    <cellStyle name="Normal 12 2 4 2 2 2" xfId="30515"/>
    <cellStyle name="Normal 12 2 4 2 3" xfId="30514"/>
    <cellStyle name="Normal 12 2 4 3" xfId="1789"/>
    <cellStyle name="Normal 12 2 4 3 2" xfId="30516"/>
    <cellStyle name="Normal 12 2 4 4" xfId="30513"/>
    <cellStyle name="Normal 12 2 5" xfId="1790"/>
    <cellStyle name="Normal 12 2 5 2" xfId="1791"/>
    <cellStyle name="Normal 12 2 5 2 2" xfId="1792"/>
    <cellStyle name="Normal 12 2 5 2 2 2" xfId="30519"/>
    <cellStyle name="Normal 12 2 5 2 3" xfId="30518"/>
    <cellStyle name="Normal 12 2 5 3" xfId="1793"/>
    <cellStyle name="Normal 12 2 5 3 2" xfId="30520"/>
    <cellStyle name="Normal 12 2 5 4" xfId="30517"/>
    <cellStyle name="Normal 12 2 6" xfId="1794"/>
    <cellStyle name="Normal 12 2 7" xfId="1795"/>
    <cellStyle name="Normal 12 2 7 2" xfId="30521"/>
    <cellStyle name="Normal 12 2 8" xfId="1796"/>
    <cellStyle name="Normal 12 3" xfId="1797"/>
    <cellStyle name="Normal 12 3 10" xfId="1798"/>
    <cellStyle name="Normal 12 3 10 2" xfId="1799"/>
    <cellStyle name="Normal 12 3 10 2 2" xfId="30523"/>
    <cellStyle name="Normal 12 3 10 3" xfId="30522"/>
    <cellStyle name="Normal 12 3 11" xfId="1800"/>
    <cellStyle name="Normal 12 3 11 2" xfId="1801"/>
    <cellStyle name="Normal 12 3 11 2 2" xfId="30525"/>
    <cellStyle name="Normal 12 3 11 3" xfId="30524"/>
    <cellStyle name="Normal 12 3 12" xfId="1802"/>
    <cellStyle name="Normal 12 3 12 2" xfId="1803"/>
    <cellStyle name="Normal 12 3 12 2 2" xfId="30527"/>
    <cellStyle name="Normal 12 3 12 3" xfId="30526"/>
    <cellStyle name="Normal 12 3 13" xfId="1804"/>
    <cellStyle name="Normal 12 3 13 2" xfId="1805"/>
    <cellStyle name="Normal 12 3 13 2 2" xfId="30529"/>
    <cellStyle name="Normal 12 3 13 3" xfId="30528"/>
    <cellStyle name="Normal 12 3 14" xfId="1806"/>
    <cellStyle name="Normal 12 3 14 2" xfId="1807"/>
    <cellStyle name="Normal 12 3 14 2 2" xfId="30531"/>
    <cellStyle name="Normal 12 3 14 3" xfId="30530"/>
    <cellStyle name="Normal 12 3 15" xfId="1808"/>
    <cellStyle name="Normal 12 3 15 2" xfId="1809"/>
    <cellStyle name="Normal 12 3 15 2 2" xfId="30533"/>
    <cellStyle name="Normal 12 3 15 3" xfId="30532"/>
    <cellStyle name="Normal 12 3 16" xfId="1810"/>
    <cellStyle name="Normal 12 3 16 2" xfId="1811"/>
    <cellStyle name="Normal 12 3 16 2 2" xfId="30535"/>
    <cellStyle name="Normal 12 3 16 3" xfId="30534"/>
    <cellStyle name="Normal 12 3 17" xfId="1812"/>
    <cellStyle name="Normal 12 3 17 2" xfId="1813"/>
    <cellStyle name="Normal 12 3 17 2 2" xfId="30537"/>
    <cellStyle name="Normal 12 3 17 3" xfId="30536"/>
    <cellStyle name="Normal 12 3 18" xfId="1814"/>
    <cellStyle name="Normal 12 3 18 2" xfId="1815"/>
    <cellStyle name="Normal 12 3 18 2 2" xfId="30539"/>
    <cellStyle name="Normal 12 3 18 3" xfId="30538"/>
    <cellStyle name="Normal 12 3 19" xfId="1816"/>
    <cellStyle name="Normal 12 3 19 2" xfId="1817"/>
    <cellStyle name="Normal 12 3 19 2 2" xfId="30541"/>
    <cellStyle name="Normal 12 3 19 3" xfId="30540"/>
    <cellStyle name="Normal 12 3 2" xfId="1818"/>
    <cellStyle name="Normal 12 3 2 10" xfId="1819"/>
    <cellStyle name="Normal 12 3 2 10 2" xfId="30543"/>
    <cellStyle name="Normal 12 3 2 11" xfId="1820"/>
    <cellStyle name="Normal 12 3 2 11 2" xfId="30544"/>
    <cellStyle name="Normal 12 3 2 12" xfId="1821"/>
    <cellStyle name="Normal 12 3 2 12 2" xfId="30545"/>
    <cellStyle name="Normal 12 3 2 13" xfId="1822"/>
    <cellStyle name="Normal 12 3 2 13 2" xfId="30546"/>
    <cellStyle name="Normal 12 3 2 14" xfId="1823"/>
    <cellStyle name="Normal 12 3 2 14 2" xfId="30547"/>
    <cellStyle name="Normal 12 3 2 15" xfId="1824"/>
    <cellStyle name="Normal 12 3 2 15 2" xfId="30548"/>
    <cellStyle name="Normal 12 3 2 16" xfId="1825"/>
    <cellStyle name="Normal 12 3 2 16 2" xfId="30549"/>
    <cellStyle name="Normal 12 3 2 17" xfId="1826"/>
    <cellStyle name="Normal 12 3 2 17 2" xfId="30550"/>
    <cellStyle name="Normal 12 3 2 18" xfId="1827"/>
    <cellStyle name="Normal 12 3 2 18 2" xfId="30551"/>
    <cellStyle name="Normal 12 3 2 19" xfId="1828"/>
    <cellStyle name="Normal 12 3 2 19 2" xfId="30552"/>
    <cellStyle name="Normal 12 3 2 2" xfId="1829"/>
    <cellStyle name="Normal 12 3 2 2 2" xfId="30553"/>
    <cellStyle name="Normal 12 3 2 20" xfId="30542"/>
    <cellStyle name="Normal 12 3 2 3" xfId="1830"/>
    <cellStyle name="Normal 12 3 2 3 2" xfId="30554"/>
    <cellStyle name="Normal 12 3 2 4" xfId="1831"/>
    <cellStyle name="Normal 12 3 2 4 2" xfId="30555"/>
    <cellStyle name="Normal 12 3 2 5" xfId="1832"/>
    <cellStyle name="Normal 12 3 2 5 2" xfId="30556"/>
    <cellStyle name="Normal 12 3 2 6" xfId="1833"/>
    <cellStyle name="Normal 12 3 2 6 2" xfId="30557"/>
    <cellStyle name="Normal 12 3 2 7" xfId="1834"/>
    <cellStyle name="Normal 12 3 2 7 2" xfId="30558"/>
    <cellStyle name="Normal 12 3 2 8" xfId="1835"/>
    <cellStyle name="Normal 12 3 2 8 2" xfId="30559"/>
    <cellStyle name="Normal 12 3 2 9" xfId="1836"/>
    <cellStyle name="Normal 12 3 2 9 2" xfId="30560"/>
    <cellStyle name="Normal 12 3 20" xfId="1837"/>
    <cellStyle name="Normal 12 3 20 2" xfId="1838"/>
    <cellStyle name="Normal 12 3 20 2 2" xfId="30562"/>
    <cellStyle name="Normal 12 3 20 3" xfId="30561"/>
    <cellStyle name="Normal 12 3 21" xfId="1839"/>
    <cellStyle name="Normal 12 3 21 2" xfId="1840"/>
    <cellStyle name="Normal 12 3 21 2 2" xfId="30564"/>
    <cellStyle name="Normal 12 3 21 3" xfId="30563"/>
    <cellStyle name="Normal 12 3 22" xfId="1841"/>
    <cellStyle name="Normal 12 3 22 2" xfId="1842"/>
    <cellStyle name="Normal 12 3 22 2 2" xfId="30566"/>
    <cellStyle name="Normal 12 3 22 3" xfId="30565"/>
    <cellStyle name="Normal 12 3 23" xfId="1843"/>
    <cellStyle name="Normal 12 3 24" xfId="1844"/>
    <cellStyle name="Normal 12 3 3" xfId="1845"/>
    <cellStyle name="Normal 12 3 3 2" xfId="1846"/>
    <cellStyle name="Normal 12 3 3 3" xfId="1847"/>
    <cellStyle name="Normal 12 3 3 3 2" xfId="30568"/>
    <cellStyle name="Normal 12 3 3 4" xfId="30567"/>
    <cellStyle name="Normal 12 3 4" xfId="1848"/>
    <cellStyle name="Normal 12 3 4 2" xfId="30569"/>
    <cellStyle name="Normal 12 3 5" xfId="1849"/>
    <cellStyle name="Normal 12 3 5 2" xfId="30570"/>
    <cellStyle name="Normal 12 3 6" xfId="1850"/>
    <cellStyle name="Normal 12 3 6 2" xfId="30571"/>
    <cellStyle name="Normal 12 3 7" xfId="1851"/>
    <cellStyle name="Normal 12 3 7 2" xfId="30572"/>
    <cellStyle name="Normal 12 3 8" xfId="1852"/>
    <cellStyle name="Normal 12 3 8 2" xfId="1853"/>
    <cellStyle name="Normal 12 3 8 2 2" xfId="30574"/>
    <cellStyle name="Normal 12 3 8 3" xfId="30573"/>
    <cellStyle name="Normal 12 3 9" xfId="1854"/>
    <cellStyle name="Normal 12 3 9 2" xfId="1855"/>
    <cellStyle name="Normal 12 3 9 2 2" xfId="30576"/>
    <cellStyle name="Normal 12 3 9 3" xfId="30575"/>
    <cellStyle name="Normal 12 4" xfId="1856"/>
    <cellStyle name="Normal 12 4 2" xfId="1857"/>
    <cellStyle name="Normal 12 4 2 2" xfId="1858"/>
    <cellStyle name="Normal 12 4 2 2 2" xfId="30578"/>
    <cellStyle name="Normal 12 4 2 3" xfId="30577"/>
    <cellStyle name="Normal 12 4 3" xfId="1859"/>
    <cellStyle name="Normal 12 4 4" xfId="1860"/>
    <cellStyle name="Normal 12 4 4 2" xfId="30579"/>
    <cellStyle name="Normal 12 4 5" xfId="1861"/>
    <cellStyle name="Normal 12 4 5 2" xfId="1862"/>
    <cellStyle name="Normal 12 4 5 3" xfId="1863"/>
    <cellStyle name="Normal 12 4 6" xfId="1864"/>
    <cellStyle name="Normal 12 5" xfId="1865"/>
    <cellStyle name="Normal 12 5 2" xfId="1866"/>
    <cellStyle name="Normal 12 5 2 2" xfId="1867"/>
    <cellStyle name="Normal 12 5 2 2 2" xfId="30582"/>
    <cellStyle name="Normal 12 5 2 3" xfId="30581"/>
    <cellStyle name="Normal 12 5 3" xfId="1868"/>
    <cellStyle name="Normal 12 5 3 2" xfId="30583"/>
    <cellStyle name="Normal 12 5 4" xfId="30580"/>
    <cellStyle name="Normal 12 6" xfId="1869"/>
    <cellStyle name="Normal 12 6 2" xfId="1870"/>
    <cellStyle name="Normal 12 6 2 2" xfId="1871"/>
    <cellStyle name="Normal 12 6 2 2 2" xfId="30586"/>
    <cellStyle name="Normal 12 6 2 3" xfId="30585"/>
    <cellStyle name="Normal 12 6 3" xfId="1872"/>
    <cellStyle name="Normal 12 6 3 2" xfId="30587"/>
    <cellStyle name="Normal 12 6 4" xfId="30584"/>
    <cellStyle name="Normal 12 7" xfId="1873"/>
    <cellStyle name="Normal 12 7 2" xfId="1874"/>
    <cellStyle name="Normal 12 7 2 2" xfId="1875"/>
    <cellStyle name="Normal 12 7 2 2 2" xfId="30590"/>
    <cellStyle name="Normal 12 7 2 3" xfId="30589"/>
    <cellStyle name="Normal 12 7 3" xfId="1876"/>
    <cellStyle name="Normal 12 7 3 2" xfId="30591"/>
    <cellStyle name="Normal 12 7 4" xfId="30588"/>
    <cellStyle name="Normal 12 8" xfId="1877"/>
    <cellStyle name="Normal 12 8 2" xfId="1878"/>
    <cellStyle name="Normal 12 8 2 2" xfId="30593"/>
    <cellStyle name="Normal 12 8 3" xfId="30592"/>
    <cellStyle name="Normal 12 9" xfId="1879"/>
    <cellStyle name="Normal 12 9 2" xfId="1880"/>
    <cellStyle name="Normal 12 9 2 2" xfId="30595"/>
    <cellStyle name="Normal 12 9 3" xfId="30594"/>
    <cellStyle name="Normal 13" xfId="1881"/>
    <cellStyle name="Normal 13 10" xfId="1882"/>
    <cellStyle name="Normal 13 10 2" xfId="1883"/>
    <cellStyle name="Normal 13 10 2 2" xfId="30597"/>
    <cellStyle name="Normal 13 10 3" xfId="30596"/>
    <cellStyle name="Normal 13 11" xfId="1884"/>
    <cellStyle name="Normal 13 11 2" xfId="30598"/>
    <cellStyle name="Normal 13 12" xfId="1885"/>
    <cellStyle name="Normal 13 12 2" xfId="30599"/>
    <cellStyle name="Normal 13 13" xfId="1886"/>
    <cellStyle name="Normal 13 13 2" xfId="1887"/>
    <cellStyle name="Normal 13 13 3" xfId="1888"/>
    <cellStyle name="Normal 13 14" xfId="1889"/>
    <cellStyle name="Normal 13 14 2" xfId="1890"/>
    <cellStyle name="Normal 13 14 3" xfId="1891"/>
    <cellStyle name="Normal 13 15" xfId="1892"/>
    <cellStyle name="Normal 13 16" xfId="1893"/>
    <cellStyle name="Normal 13 17" xfId="1894"/>
    <cellStyle name="Normal 13 2" xfId="1895"/>
    <cellStyle name="Normal 13 2 2" xfId="1896"/>
    <cellStyle name="Normal 13 2 2 2" xfId="1897"/>
    <cellStyle name="Normal 13 2 2 2 2" xfId="30600"/>
    <cellStyle name="Normal 13 2 2 3" xfId="1898"/>
    <cellStyle name="Normal 13 2 2 4" xfId="1899"/>
    <cellStyle name="Normal 13 2 3" xfId="1900"/>
    <cellStyle name="Normal 13 2 3 2" xfId="1901"/>
    <cellStyle name="Normal 13 2 3 2 2" xfId="30601"/>
    <cellStyle name="Normal 13 2 3 3" xfId="1902"/>
    <cellStyle name="Normal 13 2 4" xfId="1903"/>
    <cellStyle name="Normal 13 2 4 2" xfId="30602"/>
    <cellStyle name="Normal 13 2 5" xfId="1904"/>
    <cellStyle name="Normal 13 2 5 2" xfId="30603"/>
    <cellStyle name="Normal 13 2 6" xfId="1905"/>
    <cellStyle name="Normal 13 3" xfId="1906"/>
    <cellStyle name="Normal 13 3 2" xfId="1907"/>
    <cellStyle name="Normal 13 3 2 2" xfId="1908"/>
    <cellStyle name="Normal 13 3 2 2 2" xfId="30605"/>
    <cellStyle name="Normal 13 3 2 3" xfId="30604"/>
    <cellStyle name="Normal 13 3 3" xfId="1909"/>
    <cellStyle name="Normal 13 3 3 2" xfId="1910"/>
    <cellStyle name="Normal 13 3 3 2 2" xfId="30607"/>
    <cellStyle name="Normal 13 3 3 3" xfId="1911"/>
    <cellStyle name="Normal 13 3 3 3 2" xfId="30608"/>
    <cellStyle name="Normal 13 3 3 4" xfId="30606"/>
    <cellStyle name="Normal 13 3 4" xfId="1912"/>
    <cellStyle name="Normal 13 4" xfId="1913"/>
    <cellStyle name="Normal 13 4 2" xfId="1914"/>
    <cellStyle name="Normal 13 4 2 2" xfId="1915"/>
    <cellStyle name="Normal 13 4 2 2 2" xfId="30610"/>
    <cellStyle name="Normal 13 4 2 3" xfId="30609"/>
    <cellStyle name="Normal 13 4 3" xfId="1916"/>
    <cellStyle name="Normal 13 4 3 2" xfId="30611"/>
    <cellStyle name="Normal 13 4 4" xfId="1917"/>
    <cellStyle name="Normal 13 4 5" xfId="1918"/>
    <cellStyle name="Normal 13 5" xfId="1919"/>
    <cellStyle name="Normal 13 5 2" xfId="1920"/>
    <cellStyle name="Normal 13 5 2 2" xfId="1921"/>
    <cellStyle name="Normal 13 5 2 2 2" xfId="30613"/>
    <cellStyle name="Normal 13 5 2 3" xfId="30612"/>
    <cellStyle name="Normal 13 5 3" xfId="1922"/>
    <cellStyle name="Normal 13 5 3 2" xfId="30614"/>
    <cellStyle name="Normal 13 5 4" xfId="1923"/>
    <cellStyle name="Normal 13 5 4 2" xfId="30615"/>
    <cellStyle name="Normal 13 5 5" xfId="1924"/>
    <cellStyle name="Normal 13 6" xfId="1925"/>
    <cellStyle name="Normal 13 6 2" xfId="1926"/>
    <cellStyle name="Normal 13 6 2 2" xfId="1927"/>
    <cellStyle name="Normal 13 6 2 2 2" xfId="30617"/>
    <cellStyle name="Normal 13 6 2 3" xfId="30616"/>
    <cellStyle name="Normal 13 6 3" xfId="1928"/>
    <cellStyle name="Normal 13 6 3 2" xfId="30618"/>
    <cellStyle name="Normal 13 6 4" xfId="1929"/>
    <cellStyle name="Normal 13 6 4 2" xfId="30619"/>
    <cellStyle name="Normal 13 6 5" xfId="1930"/>
    <cellStyle name="Normal 13 7" xfId="1931"/>
    <cellStyle name="Normal 13 7 2" xfId="1932"/>
    <cellStyle name="Normal 13 7 2 2" xfId="1933"/>
    <cellStyle name="Normal 13 7 2 2 2" xfId="30621"/>
    <cellStyle name="Normal 13 7 2 3" xfId="30620"/>
    <cellStyle name="Normal 13 7 3" xfId="1934"/>
    <cellStyle name="Normal 13 7 3 2" xfId="30622"/>
    <cellStyle name="Normal 13 7 4" xfId="1935"/>
    <cellStyle name="Normal 13 7 4 2" xfId="30623"/>
    <cellStyle name="Normal 13 7 5" xfId="1936"/>
    <cellStyle name="Normal 13 8" xfId="1937"/>
    <cellStyle name="Normal 13 8 2" xfId="1938"/>
    <cellStyle name="Normal 13 8 2 2" xfId="1939"/>
    <cellStyle name="Normal 13 8 2 2 2" xfId="30625"/>
    <cellStyle name="Normal 13 8 2 3" xfId="30624"/>
    <cellStyle name="Normal 13 8 3" xfId="1940"/>
    <cellStyle name="Normal 13 8 3 2" xfId="30626"/>
    <cellStyle name="Normal 13 8 4" xfId="1941"/>
    <cellStyle name="Normal 13 8 4 2" xfId="30627"/>
    <cellStyle name="Normal 13 8 5" xfId="1942"/>
    <cellStyle name="Normal 13 9" xfId="1943"/>
    <cellStyle name="Normal 13 9 2" xfId="1944"/>
    <cellStyle name="Normal 13 9 2 2" xfId="1945"/>
    <cellStyle name="Normal 13 9 2 2 2" xfId="30630"/>
    <cellStyle name="Normal 13 9 2 3" xfId="30629"/>
    <cellStyle name="Normal 13 9 3" xfId="1946"/>
    <cellStyle name="Normal 13 9 3 2" xfId="30631"/>
    <cellStyle name="Normal 13 9 4" xfId="30628"/>
    <cellStyle name="Normal 14" xfId="1947"/>
    <cellStyle name="Normal 14 10" xfId="1948"/>
    <cellStyle name="Normal 14 10 2" xfId="1949"/>
    <cellStyle name="Normal 14 10 2 2" xfId="30632"/>
    <cellStyle name="Normal 14 10 3" xfId="1950"/>
    <cellStyle name="Normal 14 10 3 2" xfId="30633"/>
    <cellStyle name="Normal 14 10 4" xfId="1951"/>
    <cellStyle name="Normal 14 11" xfId="1952"/>
    <cellStyle name="Normal 14 11 2" xfId="30634"/>
    <cellStyle name="Normal 14 12" xfId="1953"/>
    <cellStyle name="Normal 14 12 2" xfId="30635"/>
    <cellStyle name="Normal 14 13" xfId="1954"/>
    <cellStyle name="Normal 14 13 2" xfId="1955"/>
    <cellStyle name="Normal 14 13 3" xfId="1956"/>
    <cellStyle name="Normal 14 14" xfId="1957"/>
    <cellStyle name="Normal 14 14 2" xfId="1958"/>
    <cellStyle name="Normal 14 14 2 2" xfId="30637"/>
    <cellStyle name="Normal 14 14 3" xfId="30636"/>
    <cellStyle name="Normal 14 15" xfId="1959"/>
    <cellStyle name="Normal 14 16" xfId="1960"/>
    <cellStyle name="Normal 14 17" xfId="1961"/>
    <cellStyle name="Normal 14 2" xfId="1962"/>
    <cellStyle name="Normal 14 2 2" xfId="1963"/>
    <cellStyle name="Normal 14 2 3" xfId="1964"/>
    <cellStyle name="Normal 14 2 3 2" xfId="30638"/>
    <cellStyle name="Normal 14 2 4" xfId="1965"/>
    <cellStyle name="Normal 14 2 4 2" xfId="30639"/>
    <cellStyle name="Normal 14 2 5" xfId="1966"/>
    <cellStyle name="Normal 14 2 6" xfId="1967"/>
    <cellStyle name="Normal 14 2 7" xfId="1968"/>
    <cellStyle name="Normal 14 3" xfId="1969"/>
    <cellStyle name="Normal 14 3 2" xfId="1970"/>
    <cellStyle name="Normal 14 3 2 2" xfId="1971"/>
    <cellStyle name="Normal 14 3 2 2 2" xfId="30641"/>
    <cellStyle name="Normal 14 3 2 3" xfId="30640"/>
    <cellStyle name="Normal 14 3 3" xfId="1972"/>
    <cellStyle name="Normal 14 3 3 2" xfId="1973"/>
    <cellStyle name="Normal 14 3 3 3" xfId="1974"/>
    <cellStyle name="Normal 14 3 3 3 2" xfId="30642"/>
    <cellStyle name="Normal 14 3 4" xfId="1975"/>
    <cellStyle name="Normal 14 4" xfId="1976"/>
    <cellStyle name="Normal 14 4 2" xfId="1977"/>
    <cellStyle name="Normal 14 4 2 2" xfId="1978"/>
    <cellStyle name="Normal 14 4 2 2 2" xfId="30644"/>
    <cellStyle name="Normal 14 4 2 3" xfId="30643"/>
    <cellStyle name="Normal 14 4 3" xfId="1979"/>
    <cellStyle name="Normal 14 4 3 2" xfId="1980"/>
    <cellStyle name="Normal 14 4 3 2 2" xfId="30646"/>
    <cellStyle name="Normal 14 4 3 3" xfId="1981"/>
    <cellStyle name="Normal 14 4 3 3 2" xfId="30647"/>
    <cellStyle name="Normal 14 4 3 4" xfId="30645"/>
    <cellStyle name="Normal 14 4 4" xfId="1982"/>
    <cellStyle name="Normal 14 5" xfId="1983"/>
    <cellStyle name="Normal 14 5 2" xfId="1984"/>
    <cellStyle name="Normal 14 5 2 2" xfId="30648"/>
    <cellStyle name="Normal 14 5 3" xfId="1985"/>
    <cellStyle name="Normal 14 5 4" xfId="1986"/>
    <cellStyle name="Normal 14 5 5" xfId="1987"/>
    <cellStyle name="Normal 14 6" xfId="1988"/>
    <cellStyle name="Normal 14 6 2" xfId="1989"/>
    <cellStyle name="Normal 14 6 2 2" xfId="1990"/>
    <cellStyle name="Normal 14 6 2 2 2" xfId="30650"/>
    <cellStyle name="Normal 14 6 2 3" xfId="30649"/>
    <cellStyle name="Normal 14 6 3" xfId="1991"/>
    <cellStyle name="Normal 14 6 3 2" xfId="30651"/>
    <cellStyle name="Normal 14 6 4" xfId="1992"/>
    <cellStyle name="Normal 14 6 4 2" xfId="30652"/>
    <cellStyle name="Normal 14 6 5" xfId="1993"/>
    <cellStyle name="Normal 14 6 6" xfId="1994"/>
    <cellStyle name="Normal 14 6 7" xfId="1995"/>
    <cellStyle name="Normal 14 7" xfId="1996"/>
    <cellStyle name="Normal 14 7 2" xfId="1997"/>
    <cellStyle name="Normal 14 7 2 2" xfId="30653"/>
    <cellStyle name="Normal 14 7 3" xfId="1998"/>
    <cellStyle name="Normal 14 7 4" xfId="1999"/>
    <cellStyle name="Normal 14 7 5" xfId="2000"/>
    <cellStyle name="Normal 14 8" xfId="2001"/>
    <cellStyle name="Normal 14 8 2" xfId="2002"/>
    <cellStyle name="Normal 14 8 2 2" xfId="2003"/>
    <cellStyle name="Normal 14 8 2 2 2" xfId="30655"/>
    <cellStyle name="Normal 14 8 2 3" xfId="30654"/>
    <cellStyle name="Normal 14 8 3" xfId="2004"/>
    <cellStyle name="Normal 14 8 3 2" xfId="30656"/>
    <cellStyle name="Normal 14 8 4" xfId="2005"/>
    <cellStyle name="Normal 14 8 4 2" xfId="30657"/>
    <cellStyle name="Normal 14 8 5" xfId="2006"/>
    <cellStyle name="Normal 14 9" xfId="2007"/>
    <cellStyle name="Normal 14 9 2" xfId="2008"/>
    <cellStyle name="Normal 14 9 2 2" xfId="2009"/>
    <cellStyle name="Normal 14 9 2 2 2" xfId="30660"/>
    <cellStyle name="Normal 14 9 2 3" xfId="30659"/>
    <cellStyle name="Normal 14 9 3" xfId="2010"/>
    <cellStyle name="Normal 14 9 3 2" xfId="30661"/>
    <cellStyle name="Normal 14 9 4" xfId="2011"/>
    <cellStyle name="Normal 14 9 4 2" xfId="30662"/>
    <cellStyle name="Normal 14 9 5" xfId="30658"/>
    <cellStyle name="Normal 15" xfId="2012"/>
    <cellStyle name="Normal 15 10" xfId="2013"/>
    <cellStyle name="Normal 15 10 2" xfId="2014"/>
    <cellStyle name="Normal 15 10 2 2" xfId="2015"/>
    <cellStyle name="Normal 15 10 2 2 2" xfId="30665"/>
    <cellStyle name="Normal 15 10 2 3" xfId="30664"/>
    <cellStyle name="Normal 15 10 3" xfId="2016"/>
    <cellStyle name="Normal 15 10 3 2" xfId="2017"/>
    <cellStyle name="Normal 15 10 3 2 2" xfId="30667"/>
    <cellStyle name="Normal 15 10 3 3" xfId="30666"/>
    <cellStyle name="Normal 15 10 4" xfId="2018"/>
    <cellStyle name="Normal 15 10 4 2" xfId="30668"/>
    <cellStyle name="Normal 15 10 5" xfId="30663"/>
    <cellStyle name="Normal 15 11" xfId="2019"/>
    <cellStyle name="Normal 15 11 2" xfId="2020"/>
    <cellStyle name="Normal 15 11 2 2" xfId="30670"/>
    <cellStyle name="Normal 15 11 3" xfId="30669"/>
    <cellStyle name="Normal 15 12" xfId="2021"/>
    <cellStyle name="Normal 15 12 2" xfId="30671"/>
    <cellStyle name="Normal 15 13" xfId="2022"/>
    <cellStyle name="Normal 15 13 2" xfId="30672"/>
    <cellStyle name="Normal 15 14" xfId="2023"/>
    <cellStyle name="Normal 15 14 2" xfId="30673"/>
    <cellStyle name="Normal 15 15" xfId="2024"/>
    <cellStyle name="Normal 15 2" xfId="2025"/>
    <cellStyle name="Normal 15 2 2" xfId="2026"/>
    <cellStyle name="Normal 15 2 2 2" xfId="2027"/>
    <cellStyle name="Normal 15 2 2 2 2" xfId="30675"/>
    <cellStyle name="Normal 15 2 2 3" xfId="30674"/>
    <cellStyle name="Normal 15 2 3" xfId="2028"/>
    <cellStyle name="Normal 15 2 3 2" xfId="2029"/>
    <cellStyle name="Normal 15 2 3 2 2" xfId="30677"/>
    <cellStyle name="Normal 15 2 3 3" xfId="30676"/>
    <cellStyle name="Normal 15 2 4" xfId="2030"/>
    <cellStyle name="Normal 15 2 4 2" xfId="2031"/>
    <cellStyle name="Normal 15 2 4 3" xfId="2032"/>
    <cellStyle name="Normal 15 2 5" xfId="2033"/>
    <cellStyle name="Normal 15 2 5 2" xfId="30678"/>
    <cellStyle name="Normal 15 2 6" xfId="2034"/>
    <cellStyle name="Normal 15 3" xfId="2035"/>
    <cellStyle name="Normal 15 3 2" xfId="2036"/>
    <cellStyle name="Normal 15 3 2 2" xfId="2037"/>
    <cellStyle name="Normal 15 3 2 2 2" xfId="2038"/>
    <cellStyle name="Normal 15 3 2 2 2 2" xfId="30681"/>
    <cellStyle name="Normal 15 3 2 2 3" xfId="30680"/>
    <cellStyle name="Normal 15 3 2 3" xfId="2039"/>
    <cellStyle name="Normal 15 3 2 3 2" xfId="30682"/>
    <cellStyle name="Normal 15 3 2 4" xfId="30679"/>
    <cellStyle name="Normal 15 3 3" xfId="2040"/>
    <cellStyle name="Normal 15 3 3 2" xfId="2041"/>
    <cellStyle name="Normal 15 3 3 2 2" xfId="30684"/>
    <cellStyle name="Normal 15 3 3 3" xfId="30683"/>
    <cellStyle name="Normal 15 3 4" xfId="2042"/>
    <cellStyle name="Normal 15 3 4 2" xfId="30685"/>
    <cellStyle name="Normal 15 3 5" xfId="2043"/>
    <cellStyle name="Normal 15 3 5 2" xfId="30686"/>
    <cellStyle name="Normal 15 3 6" xfId="2044"/>
    <cellStyle name="Normal 15 4" xfId="2045"/>
    <cellStyle name="Normal 15 4 2" xfId="2046"/>
    <cellStyle name="Normal 15 4 2 2" xfId="2047"/>
    <cellStyle name="Normal 15 4 2 2 2" xfId="2048"/>
    <cellStyle name="Normal 15 4 2 2 2 2" xfId="30689"/>
    <cellStyle name="Normal 15 4 2 2 3" xfId="30688"/>
    <cellStyle name="Normal 15 4 2 3" xfId="2049"/>
    <cellStyle name="Normal 15 4 2 3 2" xfId="30690"/>
    <cellStyle name="Normal 15 4 2 4" xfId="30687"/>
    <cellStyle name="Normal 15 4 3" xfId="2050"/>
    <cellStyle name="Normal 15 4 3 2" xfId="2051"/>
    <cellStyle name="Normal 15 4 3 2 2" xfId="30692"/>
    <cellStyle name="Normal 15 4 3 3" xfId="30691"/>
    <cellStyle name="Normal 15 4 4" xfId="2052"/>
    <cellStyle name="Normal 15 4 4 2" xfId="30693"/>
    <cellStyle name="Normal 15 4 5" xfId="2053"/>
    <cellStyle name="Normal 15 4 5 2" xfId="30694"/>
    <cellStyle name="Normal 15 4 6" xfId="2054"/>
    <cellStyle name="Normal 15 5" xfId="2055"/>
    <cellStyle name="Normal 15 5 2" xfId="2056"/>
    <cellStyle name="Normal 15 5 2 2" xfId="2057"/>
    <cellStyle name="Normal 15 5 2 2 2" xfId="30696"/>
    <cellStyle name="Normal 15 5 2 3" xfId="30695"/>
    <cellStyle name="Normal 15 5 3" xfId="2058"/>
    <cellStyle name="Normal 15 5 3 2" xfId="2059"/>
    <cellStyle name="Normal 15 5 3 2 2" xfId="30698"/>
    <cellStyle name="Normal 15 5 3 3" xfId="30697"/>
    <cellStyle name="Normal 15 5 4" xfId="2060"/>
    <cellStyle name="Normal 15 5 4 2" xfId="2061"/>
    <cellStyle name="Normal 15 5 4 3" xfId="2062"/>
    <cellStyle name="Normal 15 5 5" xfId="2063"/>
    <cellStyle name="Normal 15 5 5 2" xfId="30699"/>
    <cellStyle name="Normal 15 5 6" xfId="2064"/>
    <cellStyle name="Normal 15 6" xfId="2065"/>
    <cellStyle name="Normal 15 6 2" xfId="2066"/>
    <cellStyle name="Normal 15 6 2 2" xfId="2067"/>
    <cellStyle name="Normal 15 6 2 2 2" xfId="30701"/>
    <cellStyle name="Normal 15 6 2 3" xfId="30700"/>
    <cellStyle name="Normal 15 6 3" xfId="2068"/>
    <cellStyle name="Normal 15 6 3 2" xfId="2069"/>
    <cellStyle name="Normal 15 6 3 2 2" xfId="30703"/>
    <cellStyle name="Normal 15 6 3 3" xfId="30702"/>
    <cellStyle name="Normal 15 6 4" xfId="2070"/>
    <cellStyle name="Normal 15 6 4 2" xfId="2071"/>
    <cellStyle name="Normal 15 6 4 3" xfId="2072"/>
    <cellStyle name="Normal 15 6 5" xfId="2073"/>
    <cellStyle name="Normal 15 6 5 2" xfId="30704"/>
    <cellStyle name="Normal 15 6 6" xfId="2074"/>
    <cellStyle name="Normal 15 7" xfId="2075"/>
    <cellStyle name="Normal 15 7 2" xfId="2076"/>
    <cellStyle name="Normal 15 7 2 2" xfId="2077"/>
    <cellStyle name="Normal 15 7 2 2 2" xfId="30707"/>
    <cellStyle name="Normal 15 7 2 3" xfId="30706"/>
    <cellStyle name="Normal 15 7 3" xfId="2078"/>
    <cellStyle name="Normal 15 7 3 2" xfId="2079"/>
    <cellStyle name="Normal 15 7 3 2 2" xfId="30709"/>
    <cellStyle name="Normal 15 7 3 3" xfId="30708"/>
    <cellStyle name="Normal 15 7 4" xfId="2080"/>
    <cellStyle name="Normal 15 7 4 2" xfId="2081"/>
    <cellStyle name="Normal 15 7 4 3" xfId="2082"/>
    <cellStyle name="Normal 15 7 5" xfId="2083"/>
    <cellStyle name="Normal 15 7 5 2" xfId="30710"/>
    <cellStyle name="Normal 15 7 6" xfId="30705"/>
    <cellStyle name="Normal 15 8" xfId="2084"/>
    <cellStyle name="Normal 15 8 2" xfId="2085"/>
    <cellStyle name="Normal 15 8 2 2" xfId="2086"/>
    <cellStyle name="Normal 15 8 2 2 2" xfId="2087"/>
    <cellStyle name="Normal 15 8 2 2 2 2" xfId="30714"/>
    <cellStyle name="Normal 15 8 2 2 3" xfId="30713"/>
    <cellStyle name="Normal 15 8 2 3" xfId="2088"/>
    <cellStyle name="Normal 15 8 2 3 2" xfId="30715"/>
    <cellStyle name="Normal 15 8 2 4" xfId="30712"/>
    <cellStyle name="Normal 15 8 3" xfId="2089"/>
    <cellStyle name="Normal 15 8 3 2" xfId="2090"/>
    <cellStyle name="Normal 15 8 3 2 2" xfId="30717"/>
    <cellStyle name="Normal 15 8 3 3" xfId="30716"/>
    <cellStyle name="Normal 15 8 4" xfId="2091"/>
    <cellStyle name="Normal 15 8 4 2" xfId="30718"/>
    <cellStyle name="Normal 15 8 5" xfId="2092"/>
    <cellStyle name="Normal 15 8 5 2" xfId="30719"/>
    <cellStyle name="Normal 15 8 6" xfId="30711"/>
    <cellStyle name="Normal 15 9" xfId="2093"/>
    <cellStyle name="Normal 15 9 2" xfId="2094"/>
    <cellStyle name="Normal 15 9 2 2" xfId="2095"/>
    <cellStyle name="Normal 15 9 2 2 2" xfId="2096"/>
    <cellStyle name="Normal 15 9 2 2 2 2" xfId="30723"/>
    <cellStyle name="Normal 15 9 2 2 3" xfId="30722"/>
    <cellStyle name="Normal 15 9 2 3" xfId="2097"/>
    <cellStyle name="Normal 15 9 2 3 2" xfId="30724"/>
    <cellStyle name="Normal 15 9 2 4" xfId="30721"/>
    <cellStyle name="Normal 15 9 3" xfId="2098"/>
    <cellStyle name="Normal 15 9 3 2" xfId="2099"/>
    <cellStyle name="Normal 15 9 3 2 2" xfId="30726"/>
    <cellStyle name="Normal 15 9 3 3" xfId="30725"/>
    <cellStyle name="Normal 15 9 4" xfId="2100"/>
    <cellStyle name="Normal 15 9 4 2" xfId="30727"/>
    <cellStyle name="Normal 15 9 5" xfId="30720"/>
    <cellStyle name="Normal 16" xfId="2101"/>
    <cellStyle name="Normal 16 10" xfId="2102"/>
    <cellStyle name="Normal 16 11" xfId="2103"/>
    <cellStyle name="Normal 16 12" xfId="2104"/>
    <cellStyle name="Normal 16 2" xfId="2105"/>
    <cellStyle name="Normal 16 2 2" xfId="2106"/>
    <cellStyle name="Normal 16 2 2 2" xfId="2107"/>
    <cellStyle name="Normal 16 2 2 2 2" xfId="30728"/>
    <cellStyle name="Normal 16 2 2 3" xfId="2108"/>
    <cellStyle name="Normal 16 2 3" xfId="2109"/>
    <cellStyle name="Normal 16 2 3 2" xfId="30729"/>
    <cellStyle name="Normal 16 2 4" xfId="2110"/>
    <cellStyle name="Normal 16 3" xfId="2111"/>
    <cellStyle name="Normal 16 3 2" xfId="2112"/>
    <cellStyle name="Normal 16 3 2 2" xfId="2113"/>
    <cellStyle name="Normal 16 3 2 2 2" xfId="30730"/>
    <cellStyle name="Normal 16 3 2 3" xfId="2114"/>
    <cellStyle name="Normal 16 3 3" xfId="2115"/>
    <cellStyle name="Normal 16 3 3 2" xfId="30731"/>
    <cellStyle name="Normal 16 3 4" xfId="2116"/>
    <cellStyle name="Normal 16 4" xfId="2117"/>
    <cellStyle name="Normal 16 4 2" xfId="2118"/>
    <cellStyle name="Normal 16 4 2 2" xfId="2119"/>
    <cellStyle name="Normal 16 4 2 2 2" xfId="30732"/>
    <cellStyle name="Normal 16 4 2 3" xfId="2120"/>
    <cellStyle name="Normal 16 4 3" xfId="2121"/>
    <cellStyle name="Normal 16 4 3 2" xfId="30733"/>
    <cellStyle name="Normal 16 4 4" xfId="2122"/>
    <cellStyle name="Normal 16 5" xfId="2123"/>
    <cellStyle name="Normal 16 5 2" xfId="2124"/>
    <cellStyle name="Normal 16 5 2 2" xfId="2125"/>
    <cellStyle name="Normal 16 5 2 2 2" xfId="30734"/>
    <cellStyle name="Normal 16 5 2 3" xfId="2126"/>
    <cellStyle name="Normal 16 5 3" xfId="2127"/>
    <cellStyle name="Normal 16 5 3 2" xfId="30735"/>
    <cellStyle name="Normal 16 5 4" xfId="2128"/>
    <cellStyle name="Normal 16 6" xfId="2129"/>
    <cellStyle name="Normal 16 6 2" xfId="2130"/>
    <cellStyle name="Normal 16 6 2 2" xfId="2131"/>
    <cellStyle name="Normal 16 6 2 3" xfId="2132"/>
    <cellStyle name="Normal 16 6 2 3 2" xfId="30736"/>
    <cellStyle name="Normal 16 6 3" xfId="2133"/>
    <cellStyle name="Normal 16 6 3 2" xfId="30737"/>
    <cellStyle name="Normal 16 6 4" xfId="2134"/>
    <cellStyle name="Normal 16 7" xfId="2135"/>
    <cellStyle name="Normal 16 7 2" xfId="2136"/>
    <cellStyle name="Normal 16 7 3" xfId="2137"/>
    <cellStyle name="Normal 16 7 3 2" xfId="2138"/>
    <cellStyle name="Normal 16 7 3 3" xfId="2139"/>
    <cellStyle name="Normal 16 7 4" xfId="2140"/>
    <cellStyle name="Normal 16 8" xfId="2141"/>
    <cellStyle name="Normal 16 8 2" xfId="2142"/>
    <cellStyle name="Normal 16 8 3" xfId="2143"/>
    <cellStyle name="Normal 16 8 4" xfId="2144"/>
    <cellStyle name="Normal 16 8 4 2" xfId="30738"/>
    <cellStyle name="Normal 16 9" xfId="2145"/>
    <cellStyle name="Normal 16 9 2" xfId="30739"/>
    <cellStyle name="Normal 17" xfId="2146"/>
    <cellStyle name="Normal 17 2" xfId="2147"/>
    <cellStyle name="Normal 17 2 2" xfId="2148"/>
    <cellStyle name="Normal 17 2 2 2" xfId="2149"/>
    <cellStyle name="Normal 17 2 2 2 2" xfId="30741"/>
    <cellStyle name="Normal 17 2 2 3" xfId="30740"/>
    <cellStyle name="Normal 17 2 3" xfId="2150"/>
    <cellStyle name="Normal 17 2 3 2" xfId="30742"/>
    <cellStyle name="Normal 17 2 4" xfId="2151"/>
    <cellStyle name="Normal 17 2 4 2" xfId="30743"/>
    <cellStyle name="Normal 17 2 5" xfId="2152"/>
    <cellStyle name="Normal 17 2 5 2" xfId="2153"/>
    <cellStyle name="Normal 17 2 5 3" xfId="2154"/>
    <cellStyle name="Normal 17 2 6" xfId="2155"/>
    <cellStyle name="Normal 17 2 6 2" xfId="2156"/>
    <cellStyle name="Normal 17 2 6 3" xfId="2157"/>
    <cellStyle name="Normal 17 2 7" xfId="2158"/>
    <cellStyle name="Normal 17 2 8" xfId="2159"/>
    <cellStyle name="Normal 17 2 9" xfId="2160"/>
    <cellStyle name="Normal 17 3" xfId="2161"/>
    <cellStyle name="Normal 17 3 2" xfId="2162"/>
    <cellStyle name="Normal 17 3 2 2" xfId="2163"/>
    <cellStyle name="Normal 17 3 2 2 2" xfId="30745"/>
    <cellStyle name="Normal 17 3 2 3" xfId="30744"/>
    <cellStyle name="Normal 17 3 3" xfId="2164"/>
    <cellStyle name="Normal 17 3 3 2" xfId="30746"/>
    <cellStyle name="Normal 17 3 4" xfId="2165"/>
    <cellStyle name="Normal 17 3 4 2" xfId="2166"/>
    <cellStyle name="Normal 17 3 4 3" xfId="2167"/>
    <cellStyle name="Normal 17 3 5" xfId="2168"/>
    <cellStyle name="Normal 17 3 6" xfId="2169"/>
    <cellStyle name="Normal 17 4" xfId="2170"/>
    <cellStyle name="Normal 17 4 2" xfId="2171"/>
    <cellStyle name="Normal 17 4 2 2" xfId="2172"/>
    <cellStyle name="Normal 17 4 2 2 2" xfId="30748"/>
    <cellStyle name="Normal 17 4 2 3" xfId="30747"/>
    <cellStyle name="Normal 17 4 3" xfId="2173"/>
    <cellStyle name="Normal 17 4 3 2" xfId="30749"/>
    <cellStyle name="Normal 17 4 4" xfId="2174"/>
    <cellStyle name="Normal 17 4 4 2" xfId="2175"/>
    <cellStyle name="Normal 17 4 4 3" xfId="2176"/>
    <cellStyle name="Normal 17 4 5" xfId="2177"/>
    <cellStyle name="Normal 17 4 6" xfId="2178"/>
    <cellStyle name="Normal 17 5" xfId="2179"/>
    <cellStyle name="Normal 17 5 2" xfId="2180"/>
    <cellStyle name="Normal 17 5 2 2" xfId="2181"/>
    <cellStyle name="Normal 17 5 2 2 2" xfId="30751"/>
    <cellStyle name="Normal 17 5 2 3" xfId="30750"/>
    <cellStyle name="Normal 17 5 3" xfId="2182"/>
    <cellStyle name="Normal 17 5 3 2" xfId="30752"/>
    <cellStyle name="Normal 17 5 4" xfId="2183"/>
    <cellStyle name="Normal 17 5 4 2" xfId="2184"/>
    <cellStyle name="Normal 17 5 4 3" xfId="2185"/>
    <cellStyle name="Normal 17 5 5" xfId="2186"/>
    <cellStyle name="Normal 17 5 6" xfId="2187"/>
    <cellStyle name="Normal 17 6" xfId="2188"/>
    <cellStyle name="Normal 17 6 2" xfId="2189"/>
    <cellStyle name="Normal 17 6 2 2" xfId="30754"/>
    <cellStyle name="Normal 17 6 3" xfId="30753"/>
    <cellStyle name="Normal 17 7" xfId="2190"/>
    <cellStyle name="Normal 17 7 2" xfId="2191"/>
    <cellStyle name="Normal 17 7 2 2" xfId="30756"/>
    <cellStyle name="Normal 17 7 3" xfId="2192"/>
    <cellStyle name="Normal 17 7 3 2" xfId="30757"/>
    <cellStyle name="Normal 17 7 4" xfId="30755"/>
    <cellStyle name="Normal 17 8" xfId="2193"/>
    <cellStyle name="Normal 17 8 2" xfId="30758"/>
    <cellStyle name="Normal 17 9" xfId="2194"/>
    <cellStyle name="Normal 18" xfId="2195"/>
    <cellStyle name="Normal 18 10" xfId="2196"/>
    <cellStyle name="Normal 18 11" xfId="2197"/>
    <cellStyle name="Normal 18 2" xfId="2198"/>
    <cellStyle name="Normal 18 2 2" xfId="2199"/>
    <cellStyle name="Normal 18 2 2 2" xfId="2200"/>
    <cellStyle name="Normal 18 2 2 2 2" xfId="2201"/>
    <cellStyle name="Normal 18 2 2 2 2 2" xfId="30759"/>
    <cellStyle name="Normal 18 2 2 2 3" xfId="2202"/>
    <cellStyle name="Normal 18 2 2 3" xfId="2203"/>
    <cellStyle name="Normal 18 2 2 3 2" xfId="2204"/>
    <cellStyle name="Normal 18 2 2 3 3" xfId="2205"/>
    <cellStyle name="Normal 18 2 2 4" xfId="2206"/>
    <cellStyle name="Normal 18 2 2 5" xfId="2207"/>
    <cellStyle name="Normal 18 2 3" xfId="2208"/>
    <cellStyle name="Normal 18 2 3 2" xfId="2209"/>
    <cellStyle name="Normal 18 2 3 2 2" xfId="30760"/>
    <cellStyle name="Normal 18 2 3 3" xfId="2210"/>
    <cellStyle name="Normal 18 2 4" xfId="2211"/>
    <cellStyle name="Normal 18 2 5" xfId="2212"/>
    <cellStyle name="Normal 18 2 6" xfId="2213"/>
    <cellStyle name="Normal 18 3" xfId="2214"/>
    <cellStyle name="Normal 18 3 2" xfId="2215"/>
    <cellStyle name="Normal 18 3 2 2" xfId="2216"/>
    <cellStyle name="Normal 18 3 2 2 2" xfId="30762"/>
    <cellStyle name="Normal 18 3 2 3" xfId="30761"/>
    <cellStyle name="Normal 18 3 3" xfId="2217"/>
    <cellStyle name="Normal 18 3 3 2" xfId="30763"/>
    <cellStyle name="Normal 18 3 4" xfId="2218"/>
    <cellStyle name="Normal 18 4" xfId="2219"/>
    <cellStyle name="Normal 18 4 2" xfId="2220"/>
    <cellStyle name="Normal 18 4 2 2" xfId="2221"/>
    <cellStyle name="Normal 18 4 2 2 2" xfId="30766"/>
    <cellStyle name="Normal 18 4 2 3" xfId="30765"/>
    <cellStyle name="Normal 18 4 3" xfId="2222"/>
    <cellStyle name="Normal 18 4 3 2" xfId="30767"/>
    <cellStyle name="Normal 18 4 4" xfId="30764"/>
    <cellStyle name="Normal 18 5" xfId="2223"/>
    <cellStyle name="Normal 18 5 2" xfId="2224"/>
    <cellStyle name="Normal 18 5 2 2" xfId="2225"/>
    <cellStyle name="Normal 18 5 2 2 2" xfId="30770"/>
    <cellStyle name="Normal 18 5 2 3" xfId="30769"/>
    <cellStyle name="Normal 18 5 3" xfId="2226"/>
    <cellStyle name="Normal 18 5 3 2" xfId="30771"/>
    <cellStyle name="Normal 18 5 4" xfId="30768"/>
    <cellStyle name="Normal 18 6" xfId="2227"/>
    <cellStyle name="Normal 18 6 2" xfId="2228"/>
    <cellStyle name="Normal 18 6 2 2" xfId="30773"/>
    <cellStyle name="Normal 18 6 3" xfId="30772"/>
    <cellStyle name="Normal 18 7" xfId="2229"/>
    <cellStyle name="Normal 18 7 2" xfId="30774"/>
    <cellStyle name="Normal 18 8" xfId="2230"/>
    <cellStyle name="Normal 18 8 2" xfId="30775"/>
    <cellStyle name="Normal 18 9" xfId="2231"/>
    <cellStyle name="Normal 19" xfId="2232"/>
    <cellStyle name="Normal 19 10" xfId="2233"/>
    <cellStyle name="Normal 19 11" xfId="2234"/>
    <cellStyle name="Normal 19 2" xfId="2235"/>
    <cellStyle name="Normal 19 2 2" xfId="2236"/>
    <cellStyle name="Normal 19 2 2 2" xfId="2237"/>
    <cellStyle name="Normal 19 2 2 2 2" xfId="30777"/>
    <cellStyle name="Normal 19 2 2 3" xfId="30776"/>
    <cellStyle name="Normal 19 2 3" xfId="2238"/>
    <cellStyle name="Normal 19 2 3 2" xfId="30778"/>
    <cellStyle name="Normal 19 2 4" xfId="2239"/>
    <cellStyle name="Normal 19 3" xfId="2240"/>
    <cellStyle name="Normal 19 3 2" xfId="2241"/>
    <cellStyle name="Normal 19 3 2 2" xfId="2242"/>
    <cellStyle name="Normal 19 3 2 2 2" xfId="30781"/>
    <cellStyle name="Normal 19 3 2 3" xfId="30780"/>
    <cellStyle name="Normal 19 3 3" xfId="2243"/>
    <cellStyle name="Normal 19 3 3 2" xfId="30782"/>
    <cellStyle name="Normal 19 3 4" xfId="30779"/>
    <cellStyle name="Normal 19 4" xfId="2244"/>
    <cellStyle name="Normal 19 4 2" xfId="2245"/>
    <cellStyle name="Normal 19 4 2 2" xfId="2246"/>
    <cellStyle name="Normal 19 4 2 2 2" xfId="30785"/>
    <cellStyle name="Normal 19 4 2 3" xfId="30784"/>
    <cellStyle name="Normal 19 4 3" xfId="2247"/>
    <cellStyle name="Normal 19 4 3 2" xfId="30786"/>
    <cellStyle name="Normal 19 4 4" xfId="30783"/>
    <cellStyle name="Normal 19 5" xfId="2248"/>
    <cellStyle name="Normal 19 5 2" xfId="2249"/>
    <cellStyle name="Normal 19 5 2 2" xfId="2250"/>
    <cellStyle name="Normal 19 5 2 2 2" xfId="30789"/>
    <cellStyle name="Normal 19 5 2 3" xfId="30788"/>
    <cellStyle name="Normal 19 5 3" xfId="2251"/>
    <cellStyle name="Normal 19 5 3 2" xfId="30790"/>
    <cellStyle name="Normal 19 5 4" xfId="30787"/>
    <cellStyle name="Normal 19 6" xfId="2252"/>
    <cellStyle name="Normal 19 6 2" xfId="2253"/>
    <cellStyle name="Normal 19 6 2 2" xfId="30792"/>
    <cellStyle name="Normal 19 6 3" xfId="30791"/>
    <cellStyle name="Normal 19 7" xfId="2254"/>
    <cellStyle name="Normal 19 7 2" xfId="30793"/>
    <cellStyle name="Normal 19 8" xfId="2255"/>
    <cellStyle name="Normal 19 8 2" xfId="2256"/>
    <cellStyle name="Normal 19 8 3" xfId="2257"/>
    <cellStyle name="Normal 19 9" xfId="2258"/>
    <cellStyle name="Normal 2" xfId="2259"/>
    <cellStyle name="Normal 2 10" xfId="2260"/>
    <cellStyle name="Normal 2 10 10" xfId="2261"/>
    <cellStyle name="Normal 2 10 10 2" xfId="2262"/>
    <cellStyle name="Normal 2 10 10 2 2" xfId="30796"/>
    <cellStyle name="Normal 2 10 10 3" xfId="30795"/>
    <cellStyle name="Normal 2 10 11" xfId="2263"/>
    <cellStyle name="Normal 2 10 11 2" xfId="2264"/>
    <cellStyle name="Normal 2 10 11 2 2" xfId="30798"/>
    <cellStyle name="Normal 2 10 11 3" xfId="30797"/>
    <cellStyle name="Normal 2 10 12" xfId="2265"/>
    <cellStyle name="Normal 2 10 12 2" xfId="2266"/>
    <cellStyle name="Normal 2 10 12 2 2" xfId="30800"/>
    <cellStyle name="Normal 2 10 12 3" xfId="30799"/>
    <cellStyle name="Normal 2 10 13" xfId="2267"/>
    <cellStyle name="Normal 2 10 13 2" xfId="2268"/>
    <cellStyle name="Normal 2 10 13 2 2" xfId="30802"/>
    <cellStyle name="Normal 2 10 13 3" xfId="30801"/>
    <cellStyle name="Normal 2 10 14" xfId="2269"/>
    <cellStyle name="Normal 2 10 14 2" xfId="2270"/>
    <cellStyle name="Normal 2 10 14 2 2" xfId="30804"/>
    <cellStyle name="Normal 2 10 14 3" xfId="30803"/>
    <cellStyle name="Normal 2 10 15" xfId="2271"/>
    <cellStyle name="Normal 2 10 15 2" xfId="2272"/>
    <cellStyle name="Normal 2 10 15 2 2" xfId="30806"/>
    <cellStyle name="Normal 2 10 15 3" xfId="30805"/>
    <cellStyle name="Normal 2 10 16" xfId="2273"/>
    <cellStyle name="Normal 2 10 16 2" xfId="2274"/>
    <cellStyle name="Normal 2 10 16 2 2" xfId="30808"/>
    <cellStyle name="Normal 2 10 16 3" xfId="30807"/>
    <cellStyle name="Normal 2 10 17" xfId="2275"/>
    <cellStyle name="Normal 2 10 17 2" xfId="2276"/>
    <cellStyle name="Normal 2 10 17 2 2" xfId="30810"/>
    <cellStyle name="Normal 2 10 17 3" xfId="30809"/>
    <cellStyle name="Normal 2 10 18" xfId="2277"/>
    <cellStyle name="Normal 2 10 18 2" xfId="2278"/>
    <cellStyle name="Normal 2 10 18 2 2" xfId="30812"/>
    <cellStyle name="Normal 2 10 18 3" xfId="30811"/>
    <cellStyle name="Normal 2 10 19" xfId="2279"/>
    <cellStyle name="Normal 2 10 19 2" xfId="2280"/>
    <cellStyle name="Normal 2 10 19 2 2" xfId="30814"/>
    <cellStyle name="Normal 2 10 19 3" xfId="30813"/>
    <cellStyle name="Normal 2 10 2" xfId="2281"/>
    <cellStyle name="Normal 2 10 2 10" xfId="2282"/>
    <cellStyle name="Normal 2 10 2 10 2" xfId="30815"/>
    <cellStyle name="Normal 2 10 2 11" xfId="2283"/>
    <cellStyle name="Normal 2 10 2 11 2" xfId="30816"/>
    <cellStyle name="Normal 2 10 2 12" xfId="2284"/>
    <cellStyle name="Normal 2 10 2 12 2" xfId="30817"/>
    <cellStyle name="Normal 2 10 2 13" xfId="2285"/>
    <cellStyle name="Normal 2 10 2 13 2" xfId="30818"/>
    <cellStyle name="Normal 2 10 2 14" xfId="2286"/>
    <cellStyle name="Normal 2 10 2 14 2" xfId="30819"/>
    <cellStyle name="Normal 2 10 2 15" xfId="2287"/>
    <cellStyle name="Normal 2 10 2 15 2" xfId="30820"/>
    <cellStyle name="Normal 2 10 2 16" xfId="2288"/>
    <cellStyle name="Normal 2 10 2 16 2" xfId="30821"/>
    <cellStyle name="Normal 2 10 2 17" xfId="2289"/>
    <cellStyle name="Normal 2 10 2 17 2" xfId="30822"/>
    <cellStyle name="Normal 2 10 2 18" xfId="2290"/>
    <cellStyle name="Normal 2 10 2 18 2" xfId="30823"/>
    <cellStyle name="Normal 2 10 2 19" xfId="2291"/>
    <cellStyle name="Normal 2 10 2 19 2" xfId="30824"/>
    <cellStyle name="Normal 2 10 2 2" xfId="2292"/>
    <cellStyle name="Normal 2 10 2 2 2" xfId="30825"/>
    <cellStyle name="Normal 2 10 2 20" xfId="2293"/>
    <cellStyle name="Normal 2 10 2 21" xfId="2294"/>
    <cellStyle name="Normal 2 10 2 22" xfId="2295"/>
    <cellStyle name="Normal 2 10 2 22 2" xfId="30826"/>
    <cellStyle name="Normal 2 10 2 23" xfId="2296"/>
    <cellStyle name="Normal 2 10 2 3" xfId="2297"/>
    <cellStyle name="Normal 2 10 2 3 2" xfId="30827"/>
    <cellStyle name="Normal 2 10 2 4" xfId="2298"/>
    <cellStyle name="Normal 2 10 2 4 2" xfId="30828"/>
    <cellStyle name="Normal 2 10 2 5" xfId="2299"/>
    <cellStyle name="Normal 2 10 2 5 2" xfId="30829"/>
    <cellStyle name="Normal 2 10 2 6" xfId="2300"/>
    <cellStyle name="Normal 2 10 2 6 2" xfId="30830"/>
    <cellStyle name="Normal 2 10 2 7" xfId="2301"/>
    <cellStyle name="Normal 2 10 2 7 2" xfId="30831"/>
    <cellStyle name="Normal 2 10 2 8" xfId="2302"/>
    <cellStyle name="Normal 2 10 2 8 2" xfId="30832"/>
    <cellStyle name="Normal 2 10 2 9" xfId="2303"/>
    <cellStyle name="Normal 2 10 2 9 2" xfId="30833"/>
    <cellStyle name="Normal 2 10 20" xfId="2304"/>
    <cellStyle name="Normal 2 10 20 2" xfId="2305"/>
    <cellStyle name="Normal 2 10 20 2 2" xfId="30835"/>
    <cellStyle name="Normal 2 10 20 3" xfId="30834"/>
    <cellStyle name="Normal 2 10 21" xfId="2306"/>
    <cellStyle name="Normal 2 10 21 2" xfId="2307"/>
    <cellStyle name="Normal 2 10 21 2 2" xfId="30837"/>
    <cellStyle name="Normal 2 10 21 3" xfId="30836"/>
    <cellStyle name="Normal 2 10 22" xfId="2308"/>
    <cellStyle name="Normal 2 10 22 2" xfId="2309"/>
    <cellStyle name="Normal 2 10 22 2 2" xfId="30839"/>
    <cellStyle name="Normal 2 10 22 3" xfId="30838"/>
    <cellStyle name="Normal 2 10 23" xfId="2310"/>
    <cellStyle name="Normal 2 10 24" xfId="2311"/>
    <cellStyle name="Normal 2 10 25" xfId="2312"/>
    <cellStyle name="Normal 2 10 25 2" xfId="30840"/>
    <cellStyle name="Normal 2 10 26" xfId="2313"/>
    <cellStyle name="Normal 2 10 26 2" xfId="30841"/>
    <cellStyle name="Normal 2 10 27" xfId="2314"/>
    <cellStyle name="Normal 2 10 27 2" xfId="2315"/>
    <cellStyle name="Normal 2 10 27 2 2" xfId="30843"/>
    <cellStyle name="Normal 2 10 27 3" xfId="30842"/>
    <cellStyle name="Normal 2 10 28" xfId="2316"/>
    <cellStyle name="Normal 2 10 28 2" xfId="30844"/>
    <cellStyle name="Normal 2 10 29" xfId="2317"/>
    <cellStyle name="Normal 2 10 3" xfId="2318"/>
    <cellStyle name="Normal 2 10 3 2" xfId="2319"/>
    <cellStyle name="Normal 2 10 3 3" xfId="2320"/>
    <cellStyle name="Normal 2 10 3 3 2" xfId="30845"/>
    <cellStyle name="Normal 2 10 3 4" xfId="2321"/>
    <cellStyle name="Normal 2 10 3 4 2" xfId="30846"/>
    <cellStyle name="Normal 2 10 3 5" xfId="2322"/>
    <cellStyle name="Normal 2 10 4" xfId="2323"/>
    <cellStyle name="Normal 2 10 4 2" xfId="2324"/>
    <cellStyle name="Normal 2 10 4 2 2" xfId="2325"/>
    <cellStyle name="Normal 2 10 4 2 2 2" xfId="30847"/>
    <cellStyle name="Normal 2 10 4 2 3" xfId="2326"/>
    <cellStyle name="Normal 2 10 4 2 3 2" xfId="30848"/>
    <cellStyle name="Normal 2 10 4 2 4" xfId="2327"/>
    <cellStyle name="Normal 2 10 4 3" xfId="2328"/>
    <cellStyle name="Normal 2 10 4 3 2" xfId="2329"/>
    <cellStyle name="Normal 2 10 4 3 2 2" xfId="30849"/>
    <cellStyle name="Normal 2 10 4 3 3" xfId="2330"/>
    <cellStyle name="Normal 2 10 4 4" xfId="2331"/>
    <cellStyle name="Normal 2 10 4 4 2" xfId="30850"/>
    <cellStyle name="Normal 2 10 4 5" xfId="2332"/>
    <cellStyle name="Normal 2 10 5" xfId="2333"/>
    <cellStyle name="Normal 2 10 5 2" xfId="2334"/>
    <cellStyle name="Normal 2 10 5 2 2" xfId="2335"/>
    <cellStyle name="Normal 2 10 5 2 2 2" xfId="30851"/>
    <cellStyle name="Normal 2 10 5 2 3" xfId="2336"/>
    <cellStyle name="Normal 2 10 5 3" xfId="2337"/>
    <cellStyle name="Normal 2 10 5 3 2" xfId="30852"/>
    <cellStyle name="Normal 2 10 5 4" xfId="2338"/>
    <cellStyle name="Normal 2 10 5 4 2" xfId="30853"/>
    <cellStyle name="Normal 2 10 5 5" xfId="2339"/>
    <cellStyle name="Normal 2 10 6" xfId="2340"/>
    <cellStyle name="Normal 2 10 6 2" xfId="2341"/>
    <cellStyle name="Normal 2 10 6 3" xfId="2342"/>
    <cellStyle name="Normal 2 10 6 3 2" xfId="30855"/>
    <cellStyle name="Normal 2 10 6 4" xfId="30854"/>
    <cellStyle name="Normal 2 10 7" xfId="2343"/>
    <cellStyle name="Normal 2 10 7 2" xfId="30856"/>
    <cellStyle name="Normal 2 10 8" xfId="2344"/>
    <cellStyle name="Normal 2 10 8 2" xfId="2345"/>
    <cellStyle name="Normal 2 10 8 2 2" xfId="30858"/>
    <cellStyle name="Normal 2 10 8 3" xfId="30857"/>
    <cellStyle name="Normal 2 10 9" xfId="2346"/>
    <cellStyle name="Normal 2 10 9 2" xfId="2347"/>
    <cellStyle name="Normal 2 10 9 2 2" xfId="30860"/>
    <cellStyle name="Normal 2 10 9 3" xfId="30859"/>
    <cellStyle name="Normal 2 11" xfId="2348"/>
    <cellStyle name="Normal 2 11 10" xfId="2349"/>
    <cellStyle name="Normal 2 11 10 2" xfId="2350"/>
    <cellStyle name="Normal 2 11 10 2 2" xfId="30862"/>
    <cellStyle name="Normal 2 11 10 3" xfId="30861"/>
    <cellStyle name="Normal 2 11 11" xfId="2351"/>
    <cellStyle name="Normal 2 11 11 2" xfId="2352"/>
    <cellStyle name="Normal 2 11 11 2 2" xfId="30864"/>
    <cellStyle name="Normal 2 11 11 3" xfId="30863"/>
    <cellStyle name="Normal 2 11 12" xfId="2353"/>
    <cellStyle name="Normal 2 11 12 2" xfId="2354"/>
    <cellStyle name="Normal 2 11 12 2 2" xfId="30866"/>
    <cellStyle name="Normal 2 11 12 3" xfId="30865"/>
    <cellStyle name="Normal 2 11 13" xfId="2355"/>
    <cellStyle name="Normal 2 11 13 2" xfId="2356"/>
    <cellStyle name="Normal 2 11 13 2 2" xfId="30868"/>
    <cellStyle name="Normal 2 11 13 3" xfId="30867"/>
    <cellStyle name="Normal 2 11 14" xfId="2357"/>
    <cellStyle name="Normal 2 11 14 2" xfId="2358"/>
    <cellStyle name="Normal 2 11 14 2 2" xfId="30870"/>
    <cellStyle name="Normal 2 11 14 3" xfId="30869"/>
    <cellStyle name="Normal 2 11 15" xfId="2359"/>
    <cellStyle name="Normal 2 11 15 2" xfId="2360"/>
    <cellStyle name="Normal 2 11 15 2 2" xfId="30872"/>
    <cellStyle name="Normal 2 11 15 3" xfId="30871"/>
    <cellStyle name="Normal 2 11 16" xfId="2361"/>
    <cellStyle name="Normal 2 11 16 2" xfId="2362"/>
    <cellStyle name="Normal 2 11 16 2 2" xfId="30874"/>
    <cellStyle name="Normal 2 11 16 3" xfId="30873"/>
    <cellStyle name="Normal 2 11 17" xfId="2363"/>
    <cellStyle name="Normal 2 11 17 2" xfId="2364"/>
    <cellStyle name="Normal 2 11 17 2 2" xfId="30876"/>
    <cellStyle name="Normal 2 11 17 3" xfId="30875"/>
    <cellStyle name="Normal 2 11 18" xfId="2365"/>
    <cellStyle name="Normal 2 11 18 2" xfId="2366"/>
    <cellStyle name="Normal 2 11 18 2 2" xfId="30878"/>
    <cellStyle name="Normal 2 11 18 3" xfId="30877"/>
    <cellStyle name="Normal 2 11 19" xfId="2367"/>
    <cellStyle name="Normal 2 11 19 2" xfId="2368"/>
    <cellStyle name="Normal 2 11 19 2 2" xfId="30880"/>
    <cellStyle name="Normal 2 11 19 3" xfId="30879"/>
    <cellStyle name="Normal 2 11 2" xfId="2369"/>
    <cellStyle name="Normal 2 11 2 10" xfId="2370"/>
    <cellStyle name="Normal 2 11 2 10 2" xfId="30882"/>
    <cellStyle name="Normal 2 11 2 11" xfId="2371"/>
    <cellStyle name="Normal 2 11 2 11 2" xfId="30883"/>
    <cellStyle name="Normal 2 11 2 12" xfId="2372"/>
    <cellStyle name="Normal 2 11 2 12 2" xfId="30884"/>
    <cellStyle name="Normal 2 11 2 13" xfId="2373"/>
    <cellStyle name="Normal 2 11 2 13 2" xfId="30885"/>
    <cellStyle name="Normal 2 11 2 14" xfId="2374"/>
    <cellStyle name="Normal 2 11 2 14 2" xfId="30886"/>
    <cellStyle name="Normal 2 11 2 15" xfId="2375"/>
    <cellStyle name="Normal 2 11 2 15 2" xfId="30887"/>
    <cellStyle name="Normal 2 11 2 16" xfId="2376"/>
    <cellStyle name="Normal 2 11 2 16 2" xfId="30888"/>
    <cellStyle name="Normal 2 11 2 17" xfId="2377"/>
    <cellStyle name="Normal 2 11 2 17 2" xfId="30889"/>
    <cellStyle name="Normal 2 11 2 18" xfId="2378"/>
    <cellStyle name="Normal 2 11 2 18 2" xfId="30890"/>
    <cellStyle name="Normal 2 11 2 19" xfId="2379"/>
    <cellStyle name="Normal 2 11 2 19 2" xfId="30891"/>
    <cellStyle name="Normal 2 11 2 2" xfId="2380"/>
    <cellStyle name="Normal 2 11 2 2 2" xfId="30892"/>
    <cellStyle name="Normal 2 11 2 20" xfId="2381"/>
    <cellStyle name="Normal 2 11 2 21" xfId="2382"/>
    <cellStyle name="Normal 2 11 2 21 2" xfId="30893"/>
    <cellStyle name="Normal 2 11 2 22" xfId="30881"/>
    <cellStyle name="Normal 2 11 2 3" xfId="2383"/>
    <cellStyle name="Normal 2 11 2 3 2" xfId="30894"/>
    <cellStyle name="Normal 2 11 2 4" xfId="2384"/>
    <cellStyle name="Normal 2 11 2 4 2" xfId="30895"/>
    <cellStyle name="Normal 2 11 2 5" xfId="2385"/>
    <cellStyle name="Normal 2 11 2 5 2" xfId="30896"/>
    <cellStyle name="Normal 2 11 2 6" xfId="2386"/>
    <cellStyle name="Normal 2 11 2 6 2" xfId="30897"/>
    <cellStyle name="Normal 2 11 2 7" xfId="2387"/>
    <cellStyle name="Normal 2 11 2 7 2" xfId="30898"/>
    <cellStyle name="Normal 2 11 2 8" xfId="2388"/>
    <cellStyle name="Normal 2 11 2 8 2" xfId="30899"/>
    <cellStyle name="Normal 2 11 2 9" xfId="2389"/>
    <cellStyle name="Normal 2 11 2 9 2" xfId="30900"/>
    <cellStyle name="Normal 2 11 20" xfId="2390"/>
    <cellStyle name="Normal 2 11 20 2" xfId="2391"/>
    <cellStyle name="Normal 2 11 20 2 2" xfId="30902"/>
    <cellStyle name="Normal 2 11 20 3" xfId="30901"/>
    <cellStyle name="Normal 2 11 21" xfId="2392"/>
    <cellStyle name="Normal 2 11 21 2" xfId="2393"/>
    <cellStyle name="Normal 2 11 21 2 2" xfId="30904"/>
    <cellStyle name="Normal 2 11 21 3" xfId="30903"/>
    <cellStyle name="Normal 2 11 22" xfId="2394"/>
    <cellStyle name="Normal 2 11 22 2" xfId="2395"/>
    <cellStyle name="Normal 2 11 22 2 2" xfId="30906"/>
    <cellStyle name="Normal 2 11 22 3" xfId="30905"/>
    <cellStyle name="Normal 2 11 23" xfId="2396"/>
    <cellStyle name="Normal 2 11 24" xfId="2397"/>
    <cellStyle name="Normal 2 11 25" xfId="2398"/>
    <cellStyle name="Normal 2 11 25 2" xfId="30907"/>
    <cellStyle name="Normal 2 11 26" xfId="2399"/>
    <cellStyle name="Normal 2 11 26 2" xfId="30908"/>
    <cellStyle name="Normal 2 11 27" xfId="2400"/>
    <cellStyle name="Normal 2 11 3" xfId="2401"/>
    <cellStyle name="Normal 2 11 3 2" xfId="2402"/>
    <cellStyle name="Normal 2 11 3 3" xfId="2403"/>
    <cellStyle name="Normal 2 11 3 3 2" xfId="30910"/>
    <cellStyle name="Normal 2 11 3 4" xfId="30909"/>
    <cellStyle name="Normal 2 11 4" xfId="2404"/>
    <cellStyle name="Normal 2 11 4 2" xfId="2405"/>
    <cellStyle name="Normal 2 11 4 3" xfId="2406"/>
    <cellStyle name="Normal 2 11 4 3 2" xfId="30912"/>
    <cellStyle name="Normal 2 11 4 4" xfId="30911"/>
    <cellStyle name="Normal 2 11 5" xfId="2407"/>
    <cellStyle name="Normal 2 11 5 2" xfId="2408"/>
    <cellStyle name="Normal 2 11 5 3" xfId="2409"/>
    <cellStyle name="Normal 2 11 5 3 2" xfId="30914"/>
    <cellStyle name="Normal 2 11 5 4" xfId="30913"/>
    <cellStyle name="Normal 2 11 6" xfId="2410"/>
    <cellStyle name="Normal 2 11 6 2" xfId="2411"/>
    <cellStyle name="Normal 2 11 6 3" xfId="2412"/>
    <cellStyle name="Normal 2 11 6 3 2" xfId="30916"/>
    <cellStyle name="Normal 2 11 6 4" xfId="30915"/>
    <cellStyle name="Normal 2 11 7" xfId="2413"/>
    <cellStyle name="Normal 2 11 7 2" xfId="30917"/>
    <cellStyle name="Normal 2 11 8" xfId="2414"/>
    <cellStyle name="Normal 2 11 8 2" xfId="2415"/>
    <cellStyle name="Normal 2 11 8 2 2" xfId="30919"/>
    <cellStyle name="Normal 2 11 8 3" xfId="30918"/>
    <cellStyle name="Normal 2 11 9" xfId="2416"/>
    <cellStyle name="Normal 2 11 9 2" xfId="2417"/>
    <cellStyle name="Normal 2 11 9 2 2" xfId="30921"/>
    <cellStyle name="Normal 2 11 9 3" xfId="30920"/>
    <cellStyle name="Normal 2 12" xfId="2418"/>
    <cellStyle name="Normal 2 12 10" xfId="2419"/>
    <cellStyle name="Normal 2 12 10 2" xfId="30922"/>
    <cellStyle name="Normal 2 12 11" xfId="2420"/>
    <cellStyle name="Normal 2 12 11 2" xfId="2421"/>
    <cellStyle name="Normal 2 12 11 2 2" xfId="30924"/>
    <cellStyle name="Normal 2 12 11 3" xfId="30923"/>
    <cellStyle name="Normal 2 12 12" xfId="2422"/>
    <cellStyle name="Normal 2 12 12 2" xfId="2423"/>
    <cellStyle name="Normal 2 12 12 2 2" xfId="30926"/>
    <cellStyle name="Normal 2 12 12 3" xfId="30925"/>
    <cellStyle name="Normal 2 12 13" xfId="2424"/>
    <cellStyle name="Normal 2 12 13 2" xfId="2425"/>
    <cellStyle name="Normal 2 12 13 2 2" xfId="30928"/>
    <cellStyle name="Normal 2 12 13 3" xfId="30927"/>
    <cellStyle name="Normal 2 12 14" xfId="2426"/>
    <cellStyle name="Normal 2 12 14 2" xfId="2427"/>
    <cellStyle name="Normal 2 12 14 2 2" xfId="30930"/>
    <cellStyle name="Normal 2 12 14 3" xfId="30929"/>
    <cellStyle name="Normal 2 12 15" xfId="2428"/>
    <cellStyle name="Normal 2 12 15 2" xfId="2429"/>
    <cellStyle name="Normal 2 12 15 2 2" xfId="30932"/>
    <cellStyle name="Normal 2 12 15 3" xfId="30931"/>
    <cellStyle name="Normal 2 12 16" xfId="2430"/>
    <cellStyle name="Normal 2 12 16 2" xfId="2431"/>
    <cellStyle name="Normal 2 12 16 2 2" xfId="30934"/>
    <cellStyle name="Normal 2 12 16 3" xfId="30933"/>
    <cellStyle name="Normal 2 12 17" xfId="2432"/>
    <cellStyle name="Normal 2 12 17 2" xfId="2433"/>
    <cellStyle name="Normal 2 12 17 2 2" xfId="30936"/>
    <cellStyle name="Normal 2 12 17 3" xfId="30935"/>
    <cellStyle name="Normal 2 12 18" xfId="2434"/>
    <cellStyle name="Normal 2 12 18 2" xfId="2435"/>
    <cellStyle name="Normal 2 12 18 2 2" xfId="30938"/>
    <cellStyle name="Normal 2 12 18 3" xfId="30937"/>
    <cellStyle name="Normal 2 12 19" xfId="2436"/>
    <cellStyle name="Normal 2 12 19 2" xfId="2437"/>
    <cellStyle name="Normal 2 12 19 2 2" xfId="30940"/>
    <cellStyle name="Normal 2 12 19 3" xfId="30939"/>
    <cellStyle name="Normal 2 12 2" xfId="2438"/>
    <cellStyle name="Normal 2 12 2 10" xfId="2439"/>
    <cellStyle name="Normal 2 12 2 10 2" xfId="2440"/>
    <cellStyle name="Normal 2 12 2 10 2 2" xfId="30943"/>
    <cellStyle name="Normal 2 12 2 10 3" xfId="30942"/>
    <cellStyle name="Normal 2 12 2 11" xfId="2441"/>
    <cellStyle name="Normal 2 12 2 11 2" xfId="2442"/>
    <cellStyle name="Normal 2 12 2 11 2 2" xfId="30945"/>
    <cellStyle name="Normal 2 12 2 11 3" xfId="30944"/>
    <cellStyle name="Normal 2 12 2 12" xfId="2443"/>
    <cellStyle name="Normal 2 12 2 12 2" xfId="2444"/>
    <cellStyle name="Normal 2 12 2 12 2 2" xfId="30947"/>
    <cellStyle name="Normal 2 12 2 12 3" xfId="30946"/>
    <cellStyle name="Normal 2 12 2 13" xfId="2445"/>
    <cellStyle name="Normal 2 12 2 13 2" xfId="2446"/>
    <cellStyle name="Normal 2 12 2 13 2 2" xfId="30949"/>
    <cellStyle name="Normal 2 12 2 13 3" xfId="30948"/>
    <cellStyle name="Normal 2 12 2 14" xfId="2447"/>
    <cellStyle name="Normal 2 12 2 14 2" xfId="2448"/>
    <cellStyle name="Normal 2 12 2 14 2 2" xfId="30951"/>
    <cellStyle name="Normal 2 12 2 14 3" xfId="30950"/>
    <cellStyle name="Normal 2 12 2 15" xfId="2449"/>
    <cellStyle name="Normal 2 12 2 15 2" xfId="2450"/>
    <cellStyle name="Normal 2 12 2 15 2 2" xfId="30953"/>
    <cellStyle name="Normal 2 12 2 15 3" xfId="30952"/>
    <cellStyle name="Normal 2 12 2 16" xfId="2451"/>
    <cellStyle name="Normal 2 12 2 16 2" xfId="2452"/>
    <cellStyle name="Normal 2 12 2 16 2 2" xfId="30955"/>
    <cellStyle name="Normal 2 12 2 16 3" xfId="30954"/>
    <cellStyle name="Normal 2 12 2 17" xfId="2453"/>
    <cellStyle name="Normal 2 12 2 17 2" xfId="2454"/>
    <cellStyle name="Normal 2 12 2 17 2 2" xfId="30957"/>
    <cellStyle name="Normal 2 12 2 17 3" xfId="30956"/>
    <cellStyle name="Normal 2 12 2 18" xfId="2455"/>
    <cellStyle name="Normal 2 12 2 18 2" xfId="2456"/>
    <cellStyle name="Normal 2 12 2 18 2 2" xfId="30959"/>
    <cellStyle name="Normal 2 12 2 18 3" xfId="30958"/>
    <cellStyle name="Normal 2 12 2 19" xfId="2457"/>
    <cellStyle name="Normal 2 12 2 19 2" xfId="2458"/>
    <cellStyle name="Normal 2 12 2 19 2 2" xfId="30961"/>
    <cellStyle name="Normal 2 12 2 19 3" xfId="30960"/>
    <cellStyle name="Normal 2 12 2 2" xfId="2459"/>
    <cellStyle name="Normal 2 12 2 2 10" xfId="2460"/>
    <cellStyle name="Normal 2 12 2 2 10 2" xfId="30963"/>
    <cellStyle name="Normal 2 12 2 2 11" xfId="2461"/>
    <cellStyle name="Normal 2 12 2 2 11 2" xfId="30964"/>
    <cellStyle name="Normal 2 12 2 2 12" xfId="2462"/>
    <cellStyle name="Normal 2 12 2 2 12 2" xfId="30965"/>
    <cellStyle name="Normal 2 12 2 2 13" xfId="2463"/>
    <cellStyle name="Normal 2 12 2 2 13 2" xfId="30966"/>
    <cellStyle name="Normal 2 12 2 2 14" xfId="2464"/>
    <cellStyle name="Normal 2 12 2 2 14 2" xfId="30967"/>
    <cellStyle name="Normal 2 12 2 2 15" xfId="2465"/>
    <cellStyle name="Normal 2 12 2 2 15 2" xfId="30968"/>
    <cellStyle name="Normal 2 12 2 2 16" xfId="2466"/>
    <cellStyle name="Normal 2 12 2 2 16 2" xfId="30969"/>
    <cellStyle name="Normal 2 12 2 2 17" xfId="2467"/>
    <cellStyle name="Normal 2 12 2 2 17 2" xfId="30970"/>
    <cellStyle name="Normal 2 12 2 2 18" xfId="2468"/>
    <cellStyle name="Normal 2 12 2 2 18 2" xfId="30971"/>
    <cellStyle name="Normal 2 12 2 2 19" xfId="2469"/>
    <cellStyle name="Normal 2 12 2 2 19 2" xfId="30972"/>
    <cellStyle name="Normal 2 12 2 2 2" xfId="2470"/>
    <cellStyle name="Normal 2 12 2 2 2 2" xfId="30973"/>
    <cellStyle name="Normal 2 12 2 2 20" xfId="30962"/>
    <cellStyle name="Normal 2 12 2 2 3" xfId="2471"/>
    <cellStyle name="Normal 2 12 2 2 3 2" xfId="30974"/>
    <cellStyle name="Normal 2 12 2 2 4" xfId="2472"/>
    <cellStyle name="Normal 2 12 2 2 4 2" xfId="30975"/>
    <cellStyle name="Normal 2 12 2 2 5" xfId="2473"/>
    <cellStyle name="Normal 2 12 2 2 5 2" xfId="30976"/>
    <cellStyle name="Normal 2 12 2 2 6" xfId="2474"/>
    <cellStyle name="Normal 2 12 2 2 6 2" xfId="30977"/>
    <cellStyle name="Normal 2 12 2 2 7" xfId="2475"/>
    <cellStyle name="Normal 2 12 2 2 7 2" xfId="30978"/>
    <cellStyle name="Normal 2 12 2 2 8" xfId="2476"/>
    <cellStyle name="Normal 2 12 2 2 8 2" xfId="30979"/>
    <cellStyle name="Normal 2 12 2 2 9" xfId="2477"/>
    <cellStyle name="Normal 2 12 2 2 9 2" xfId="30980"/>
    <cellStyle name="Normal 2 12 2 20" xfId="2478"/>
    <cellStyle name="Normal 2 12 2 20 2" xfId="2479"/>
    <cellStyle name="Normal 2 12 2 20 2 2" xfId="30982"/>
    <cellStyle name="Normal 2 12 2 20 3" xfId="30981"/>
    <cellStyle name="Normal 2 12 2 21" xfId="2480"/>
    <cellStyle name="Normal 2 12 2 21 2" xfId="2481"/>
    <cellStyle name="Normal 2 12 2 21 2 2" xfId="30984"/>
    <cellStyle name="Normal 2 12 2 21 3" xfId="30983"/>
    <cellStyle name="Normal 2 12 2 22" xfId="2482"/>
    <cellStyle name="Normal 2 12 2 22 2" xfId="2483"/>
    <cellStyle name="Normal 2 12 2 22 2 2" xfId="30986"/>
    <cellStyle name="Normal 2 12 2 22 3" xfId="30985"/>
    <cellStyle name="Normal 2 12 2 23" xfId="30941"/>
    <cellStyle name="Normal 2 12 2 3" xfId="2484"/>
    <cellStyle name="Normal 2 12 2 3 2" xfId="30987"/>
    <cellStyle name="Normal 2 12 2 4" xfId="2485"/>
    <cellStyle name="Normal 2 12 2 4 2" xfId="30988"/>
    <cellStyle name="Normal 2 12 2 5" xfId="2486"/>
    <cellStyle name="Normal 2 12 2 5 2" xfId="30989"/>
    <cellStyle name="Normal 2 12 2 6" xfId="2487"/>
    <cellStyle name="Normal 2 12 2 6 2" xfId="30990"/>
    <cellStyle name="Normal 2 12 2 7" xfId="2488"/>
    <cellStyle name="Normal 2 12 2 7 2" xfId="30991"/>
    <cellStyle name="Normal 2 12 2 8" xfId="2489"/>
    <cellStyle name="Normal 2 12 2 8 2" xfId="2490"/>
    <cellStyle name="Normal 2 12 2 8 2 2" xfId="30993"/>
    <cellStyle name="Normal 2 12 2 8 3" xfId="30992"/>
    <cellStyle name="Normal 2 12 2 9" xfId="2491"/>
    <cellStyle name="Normal 2 12 2 9 2" xfId="2492"/>
    <cellStyle name="Normal 2 12 2 9 2 2" xfId="30995"/>
    <cellStyle name="Normal 2 12 2 9 3" xfId="30994"/>
    <cellStyle name="Normal 2 12 20" xfId="2493"/>
    <cellStyle name="Normal 2 12 20 2" xfId="2494"/>
    <cellStyle name="Normal 2 12 20 2 2" xfId="30997"/>
    <cellStyle name="Normal 2 12 20 3" xfId="30996"/>
    <cellStyle name="Normal 2 12 21" xfId="2495"/>
    <cellStyle name="Normal 2 12 21 2" xfId="2496"/>
    <cellStyle name="Normal 2 12 21 2 2" xfId="30999"/>
    <cellStyle name="Normal 2 12 21 3" xfId="30998"/>
    <cellStyle name="Normal 2 12 22" xfId="2497"/>
    <cellStyle name="Normal 2 12 22 2" xfId="2498"/>
    <cellStyle name="Normal 2 12 22 2 2" xfId="31001"/>
    <cellStyle name="Normal 2 12 22 3" xfId="31000"/>
    <cellStyle name="Normal 2 12 23" xfId="2499"/>
    <cellStyle name="Normal 2 12 23 2" xfId="2500"/>
    <cellStyle name="Normal 2 12 23 2 2" xfId="31003"/>
    <cellStyle name="Normal 2 12 23 3" xfId="31002"/>
    <cellStyle name="Normal 2 12 24" xfId="2501"/>
    <cellStyle name="Normal 2 12 24 2" xfId="2502"/>
    <cellStyle name="Normal 2 12 24 2 2" xfId="31005"/>
    <cellStyle name="Normal 2 12 24 3" xfId="31004"/>
    <cellStyle name="Normal 2 12 25" xfId="2503"/>
    <cellStyle name="Normal 2 12 25 2" xfId="2504"/>
    <cellStyle name="Normal 2 12 25 2 2" xfId="31007"/>
    <cellStyle name="Normal 2 12 25 3" xfId="31006"/>
    <cellStyle name="Normal 2 12 26" xfId="2505"/>
    <cellStyle name="Normal 2 12 27" xfId="2506"/>
    <cellStyle name="Normal 2 12 28" xfId="2507"/>
    <cellStyle name="Normal 2 12 28 2" xfId="31008"/>
    <cellStyle name="Normal 2 12 29" xfId="2508"/>
    <cellStyle name="Normal 2 12 29 2" xfId="31009"/>
    <cellStyle name="Normal 2 12 3" xfId="2509"/>
    <cellStyle name="Normal 2 12 3 10" xfId="2510"/>
    <cellStyle name="Normal 2 12 3 10 2" xfId="2511"/>
    <cellStyle name="Normal 2 12 3 10 2 2" xfId="31012"/>
    <cellStyle name="Normal 2 12 3 10 3" xfId="31011"/>
    <cellStyle name="Normal 2 12 3 11" xfId="2512"/>
    <cellStyle name="Normal 2 12 3 11 2" xfId="2513"/>
    <cellStyle name="Normal 2 12 3 11 2 2" xfId="31014"/>
    <cellStyle name="Normal 2 12 3 11 3" xfId="31013"/>
    <cellStyle name="Normal 2 12 3 12" xfId="2514"/>
    <cellStyle name="Normal 2 12 3 12 2" xfId="2515"/>
    <cellStyle name="Normal 2 12 3 12 2 2" xfId="31016"/>
    <cellStyle name="Normal 2 12 3 12 3" xfId="31015"/>
    <cellStyle name="Normal 2 12 3 13" xfId="2516"/>
    <cellStyle name="Normal 2 12 3 13 2" xfId="2517"/>
    <cellStyle name="Normal 2 12 3 13 2 2" xfId="31018"/>
    <cellStyle name="Normal 2 12 3 13 3" xfId="31017"/>
    <cellStyle name="Normal 2 12 3 14" xfId="2518"/>
    <cellStyle name="Normal 2 12 3 14 2" xfId="2519"/>
    <cellStyle name="Normal 2 12 3 14 2 2" xfId="31020"/>
    <cellStyle name="Normal 2 12 3 14 3" xfId="31019"/>
    <cellStyle name="Normal 2 12 3 15" xfId="2520"/>
    <cellStyle name="Normal 2 12 3 15 2" xfId="2521"/>
    <cellStyle name="Normal 2 12 3 15 2 2" xfId="31022"/>
    <cellStyle name="Normal 2 12 3 15 3" xfId="31021"/>
    <cellStyle name="Normal 2 12 3 16" xfId="2522"/>
    <cellStyle name="Normal 2 12 3 16 2" xfId="2523"/>
    <cellStyle name="Normal 2 12 3 16 2 2" xfId="31024"/>
    <cellStyle name="Normal 2 12 3 16 3" xfId="31023"/>
    <cellStyle name="Normal 2 12 3 17" xfId="2524"/>
    <cellStyle name="Normal 2 12 3 17 2" xfId="2525"/>
    <cellStyle name="Normal 2 12 3 17 2 2" xfId="31026"/>
    <cellStyle name="Normal 2 12 3 17 3" xfId="31025"/>
    <cellStyle name="Normal 2 12 3 18" xfId="2526"/>
    <cellStyle name="Normal 2 12 3 18 2" xfId="2527"/>
    <cellStyle name="Normal 2 12 3 18 2 2" xfId="31028"/>
    <cellStyle name="Normal 2 12 3 18 3" xfId="31027"/>
    <cellStyle name="Normal 2 12 3 19" xfId="2528"/>
    <cellStyle name="Normal 2 12 3 19 2" xfId="2529"/>
    <cellStyle name="Normal 2 12 3 19 2 2" xfId="31030"/>
    <cellStyle name="Normal 2 12 3 19 3" xfId="31029"/>
    <cellStyle name="Normal 2 12 3 2" xfId="2530"/>
    <cellStyle name="Normal 2 12 3 2 10" xfId="2531"/>
    <cellStyle name="Normal 2 12 3 2 10 2" xfId="31032"/>
    <cellStyle name="Normal 2 12 3 2 11" xfId="2532"/>
    <cellStyle name="Normal 2 12 3 2 11 2" xfId="31033"/>
    <cellStyle name="Normal 2 12 3 2 12" xfId="2533"/>
    <cellStyle name="Normal 2 12 3 2 12 2" xfId="31034"/>
    <cellStyle name="Normal 2 12 3 2 13" xfId="2534"/>
    <cellStyle name="Normal 2 12 3 2 13 2" xfId="31035"/>
    <cellStyle name="Normal 2 12 3 2 14" xfId="2535"/>
    <cellStyle name="Normal 2 12 3 2 14 2" xfId="31036"/>
    <cellStyle name="Normal 2 12 3 2 15" xfId="2536"/>
    <cellStyle name="Normal 2 12 3 2 15 2" xfId="31037"/>
    <cellStyle name="Normal 2 12 3 2 16" xfId="2537"/>
    <cellStyle name="Normal 2 12 3 2 16 2" xfId="31038"/>
    <cellStyle name="Normal 2 12 3 2 17" xfId="2538"/>
    <cellStyle name="Normal 2 12 3 2 17 2" xfId="31039"/>
    <cellStyle name="Normal 2 12 3 2 18" xfId="2539"/>
    <cellStyle name="Normal 2 12 3 2 18 2" xfId="31040"/>
    <cellStyle name="Normal 2 12 3 2 19" xfId="2540"/>
    <cellStyle name="Normal 2 12 3 2 19 2" xfId="31041"/>
    <cellStyle name="Normal 2 12 3 2 2" xfId="2541"/>
    <cellStyle name="Normal 2 12 3 2 2 2" xfId="31042"/>
    <cellStyle name="Normal 2 12 3 2 20" xfId="31031"/>
    <cellStyle name="Normal 2 12 3 2 3" xfId="2542"/>
    <cellStyle name="Normal 2 12 3 2 3 2" xfId="31043"/>
    <cellStyle name="Normal 2 12 3 2 4" xfId="2543"/>
    <cellStyle name="Normal 2 12 3 2 4 2" xfId="31044"/>
    <cellStyle name="Normal 2 12 3 2 5" xfId="2544"/>
    <cellStyle name="Normal 2 12 3 2 5 2" xfId="31045"/>
    <cellStyle name="Normal 2 12 3 2 6" xfId="2545"/>
    <cellStyle name="Normal 2 12 3 2 6 2" xfId="31046"/>
    <cellStyle name="Normal 2 12 3 2 7" xfId="2546"/>
    <cellStyle name="Normal 2 12 3 2 7 2" xfId="31047"/>
    <cellStyle name="Normal 2 12 3 2 8" xfId="2547"/>
    <cellStyle name="Normal 2 12 3 2 8 2" xfId="31048"/>
    <cellStyle name="Normal 2 12 3 2 9" xfId="2548"/>
    <cellStyle name="Normal 2 12 3 2 9 2" xfId="31049"/>
    <cellStyle name="Normal 2 12 3 20" xfId="2549"/>
    <cellStyle name="Normal 2 12 3 20 2" xfId="2550"/>
    <cellStyle name="Normal 2 12 3 20 2 2" xfId="31051"/>
    <cellStyle name="Normal 2 12 3 20 3" xfId="31050"/>
    <cellStyle name="Normal 2 12 3 21" xfId="2551"/>
    <cellStyle name="Normal 2 12 3 21 2" xfId="2552"/>
    <cellStyle name="Normal 2 12 3 21 2 2" xfId="31053"/>
    <cellStyle name="Normal 2 12 3 21 3" xfId="31052"/>
    <cellStyle name="Normal 2 12 3 22" xfId="2553"/>
    <cellStyle name="Normal 2 12 3 22 2" xfId="2554"/>
    <cellStyle name="Normal 2 12 3 22 2 2" xfId="31055"/>
    <cellStyle name="Normal 2 12 3 22 3" xfId="31054"/>
    <cellStyle name="Normal 2 12 3 23" xfId="31010"/>
    <cellStyle name="Normal 2 12 3 3" xfId="2555"/>
    <cellStyle name="Normal 2 12 3 3 2" xfId="31056"/>
    <cellStyle name="Normal 2 12 3 4" xfId="2556"/>
    <cellStyle name="Normal 2 12 3 4 2" xfId="31057"/>
    <cellStyle name="Normal 2 12 3 5" xfId="2557"/>
    <cellStyle name="Normal 2 12 3 5 2" xfId="31058"/>
    <cellStyle name="Normal 2 12 3 6" xfId="2558"/>
    <cellStyle name="Normal 2 12 3 6 2" xfId="31059"/>
    <cellStyle name="Normal 2 12 3 7" xfId="2559"/>
    <cellStyle name="Normal 2 12 3 7 2" xfId="31060"/>
    <cellStyle name="Normal 2 12 3 8" xfId="2560"/>
    <cellStyle name="Normal 2 12 3 8 2" xfId="2561"/>
    <cellStyle name="Normal 2 12 3 8 2 2" xfId="31062"/>
    <cellStyle name="Normal 2 12 3 8 3" xfId="31061"/>
    <cellStyle name="Normal 2 12 3 9" xfId="2562"/>
    <cellStyle name="Normal 2 12 3 9 2" xfId="2563"/>
    <cellStyle name="Normal 2 12 3 9 2 2" xfId="31064"/>
    <cellStyle name="Normal 2 12 3 9 3" xfId="31063"/>
    <cellStyle name="Normal 2 12 30" xfId="2564"/>
    <cellStyle name="Normal 2 12 4" xfId="2565"/>
    <cellStyle name="Normal 2 12 4 10" xfId="2566"/>
    <cellStyle name="Normal 2 12 4 10 2" xfId="2567"/>
    <cellStyle name="Normal 2 12 4 10 2 2" xfId="31067"/>
    <cellStyle name="Normal 2 12 4 10 3" xfId="31066"/>
    <cellStyle name="Normal 2 12 4 11" xfId="2568"/>
    <cellStyle name="Normal 2 12 4 11 2" xfId="2569"/>
    <cellStyle name="Normal 2 12 4 11 2 2" xfId="31069"/>
    <cellStyle name="Normal 2 12 4 11 3" xfId="31068"/>
    <cellStyle name="Normal 2 12 4 12" xfId="2570"/>
    <cellStyle name="Normal 2 12 4 12 2" xfId="2571"/>
    <cellStyle name="Normal 2 12 4 12 2 2" xfId="31071"/>
    <cellStyle name="Normal 2 12 4 12 3" xfId="31070"/>
    <cellStyle name="Normal 2 12 4 13" xfId="2572"/>
    <cellStyle name="Normal 2 12 4 13 2" xfId="2573"/>
    <cellStyle name="Normal 2 12 4 13 2 2" xfId="31073"/>
    <cellStyle name="Normal 2 12 4 13 3" xfId="31072"/>
    <cellStyle name="Normal 2 12 4 14" xfId="2574"/>
    <cellStyle name="Normal 2 12 4 14 2" xfId="2575"/>
    <cellStyle name="Normal 2 12 4 14 2 2" xfId="31075"/>
    <cellStyle name="Normal 2 12 4 14 3" xfId="31074"/>
    <cellStyle name="Normal 2 12 4 15" xfId="2576"/>
    <cellStyle name="Normal 2 12 4 15 2" xfId="2577"/>
    <cellStyle name="Normal 2 12 4 15 2 2" xfId="31077"/>
    <cellStyle name="Normal 2 12 4 15 3" xfId="31076"/>
    <cellStyle name="Normal 2 12 4 16" xfId="2578"/>
    <cellStyle name="Normal 2 12 4 16 2" xfId="2579"/>
    <cellStyle name="Normal 2 12 4 16 2 2" xfId="31079"/>
    <cellStyle name="Normal 2 12 4 16 3" xfId="31078"/>
    <cellStyle name="Normal 2 12 4 17" xfId="2580"/>
    <cellStyle name="Normal 2 12 4 17 2" xfId="2581"/>
    <cellStyle name="Normal 2 12 4 17 2 2" xfId="31081"/>
    <cellStyle name="Normal 2 12 4 17 3" xfId="31080"/>
    <cellStyle name="Normal 2 12 4 18" xfId="2582"/>
    <cellStyle name="Normal 2 12 4 18 2" xfId="2583"/>
    <cellStyle name="Normal 2 12 4 18 2 2" xfId="31083"/>
    <cellStyle name="Normal 2 12 4 18 3" xfId="31082"/>
    <cellStyle name="Normal 2 12 4 19" xfId="2584"/>
    <cellStyle name="Normal 2 12 4 19 2" xfId="2585"/>
    <cellStyle name="Normal 2 12 4 19 2 2" xfId="31085"/>
    <cellStyle name="Normal 2 12 4 19 3" xfId="31084"/>
    <cellStyle name="Normal 2 12 4 2" xfId="2586"/>
    <cellStyle name="Normal 2 12 4 2 10" xfId="2587"/>
    <cellStyle name="Normal 2 12 4 2 10 2" xfId="31087"/>
    <cellStyle name="Normal 2 12 4 2 11" xfId="2588"/>
    <cellStyle name="Normal 2 12 4 2 11 2" xfId="31088"/>
    <cellStyle name="Normal 2 12 4 2 12" xfId="2589"/>
    <cellStyle name="Normal 2 12 4 2 12 2" xfId="31089"/>
    <cellStyle name="Normal 2 12 4 2 13" xfId="2590"/>
    <cellStyle name="Normal 2 12 4 2 13 2" xfId="31090"/>
    <cellStyle name="Normal 2 12 4 2 14" xfId="2591"/>
    <cellStyle name="Normal 2 12 4 2 14 2" xfId="31091"/>
    <cellStyle name="Normal 2 12 4 2 15" xfId="2592"/>
    <cellStyle name="Normal 2 12 4 2 15 2" xfId="31092"/>
    <cellStyle name="Normal 2 12 4 2 16" xfId="2593"/>
    <cellStyle name="Normal 2 12 4 2 16 2" xfId="31093"/>
    <cellStyle name="Normal 2 12 4 2 17" xfId="2594"/>
    <cellStyle name="Normal 2 12 4 2 17 2" xfId="31094"/>
    <cellStyle name="Normal 2 12 4 2 18" xfId="2595"/>
    <cellStyle name="Normal 2 12 4 2 18 2" xfId="31095"/>
    <cellStyle name="Normal 2 12 4 2 19" xfId="2596"/>
    <cellStyle name="Normal 2 12 4 2 19 2" xfId="31096"/>
    <cellStyle name="Normal 2 12 4 2 2" xfId="2597"/>
    <cellStyle name="Normal 2 12 4 2 2 2" xfId="31097"/>
    <cellStyle name="Normal 2 12 4 2 20" xfId="31086"/>
    <cellStyle name="Normal 2 12 4 2 3" xfId="2598"/>
    <cellStyle name="Normal 2 12 4 2 3 2" xfId="31098"/>
    <cellStyle name="Normal 2 12 4 2 4" xfId="2599"/>
    <cellStyle name="Normal 2 12 4 2 4 2" xfId="31099"/>
    <cellStyle name="Normal 2 12 4 2 5" xfId="2600"/>
    <cellStyle name="Normal 2 12 4 2 5 2" xfId="31100"/>
    <cellStyle name="Normal 2 12 4 2 6" xfId="2601"/>
    <cellStyle name="Normal 2 12 4 2 6 2" xfId="31101"/>
    <cellStyle name="Normal 2 12 4 2 7" xfId="2602"/>
    <cellStyle name="Normal 2 12 4 2 7 2" xfId="31102"/>
    <cellStyle name="Normal 2 12 4 2 8" xfId="2603"/>
    <cellStyle name="Normal 2 12 4 2 8 2" xfId="31103"/>
    <cellStyle name="Normal 2 12 4 2 9" xfId="2604"/>
    <cellStyle name="Normal 2 12 4 2 9 2" xfId="31104"/>
    <cellStyle name="Normal 2 12 4 20" xfId="2605"/>
    <cellStyle name="Normal 2 12 4 20 2" xfId="2606"/>
    <cellStyle name="Normal 2 12 4 20 2 2" xfId="31106"/>
    <cellStyle name="Normal 2 12 4 20 3" xfId="31105"/>
    <cellStyle name="Normal 2 12 4 21" xfId="2607"/>
    <cellStyle name="Normal 2 12 4 21 2" xfId="2608"/>
    <cellStyle name="Normal 2 12 4 21 2 2" xfId="31108"/>
    <cellStyle name="Normal 2 12 4 21 3" xfId="31107"/>
    <cellStyle name="Normal 2 12 4 22" xfId="2609"/>
    <cellStyle name="Normal 2 12 4 22 2" xfId="2610"/>
    <cellStyle name="Normal 2 12 4 22 2 2" xfId="31110"/>
    <cellStyle name="Normal 2 12 4 22 3" xfId="31109"/>
    <cellStyle name="Normal 2 12 4 23" xfId="31065"/>
    <cellStyle name="Normal 2 12 4 3" xfId="2611"/>
    <cellStyle name="Normal 2 12 4 3 2" xfId="31111"/>
    <cellStyle name="Normal 2 12 4 4" xfId="2612"/>
    <cellStyle name="Normal 2 12 4 4 2" xfId="31112"/>
    <cellStyle name="Normal 2 12 4 5" xfId="2613"/>
    <cellStyle name="Normal 2 12 4 5 2" xfId="31113"/>
    <cellStyle name="Normal 2 12 4 6" xfId="2614"/>
    <cellStyle name="Normal 2 12 4 6 2" xfId="31114"/>
    <cellStyle name="Normal 2 12 4 7" xfId="2615"/>
    <cellStyle name="Normal 2 12 4 7 2" xfId="31115"/>
    <cellStyle name="Normal 2 12 4 8" xfId="2616"/>
    <cellStyle name="Normal 2 12 4 8 2" xfId="2617"/>
    <cellStyle name="Normal 2 12 4 8 2 2" xfId="31117"/>
    <cellStyle name="Normal 2 12 4 8 3" xfId="31116"/>
    <cellStyle name="Normal 2 12 4 9" xfId="2618"/>
    <cellStyle name="Normal 2 12 4 9 2" xfId="2619"/>
    <cellStyle name="Normal 2 12 4 9 2 2" xfId="31119"/>
    <cellStyle name="Normal 2 12 4 9 3" xfId="31118"/>
    <cellStyle name="Normal 2 12 5" xfId="2620"/>
    <cellStyle name="Normal 2 12 5 10" xfId="2621"/>
    <cellStyle name="Normal 2 12 5 10 2" xfId="31121"/>
    <cellStyle name="Normal 2 12 5 11" xfId="2622"/>
    <cellStyle name="Normal 2 12 5 11 2" xfId="31122"/>
    <cellStyle name="Normal 2 12 5 12" xfId="2623"/>
    <cellStyle name="Normal 2 12 5 12 2" xfId="31123"/>
    <cellStyle name="Normal 2 12 5 13" xfId="2624"/>
    <cellStyle name="Normal 2 12 5 13 2" xfId="31124"/>
    <cellStyle name="Normal 2 12 5 14" xfId="2625"/>
    <cellStyle name="Normal 2 12 5 14 2" xfId="31125"/>
    <cellStyle name="Normal 2 12 5 15" xfId="2626"/>
    <cellStyle name="Normal 2 12 5 15 2" xfId="31126"/>
    <cellStyle name="Normal 2 12 5 16" xfId="2627"/>
    <cellStyle name="Normal 2 12 5 16 2" xfId="31127"/>
    <cellStyle name="Normal 2 12 5 17" xfId="2628"/>
    <cellStyle name="Normal 2 12 5 17 2" xfId="31128"/>
    <cellStyle name="Normal 2 12 5 18" xfId="2629"/>
    <cellStyle name="Normal 2 12 5 18 2" xfId="31129"/>
    <cellStyle name="Normal 2 12 5 19" xfId="2630"/>
    <cellStyle name="Normal 2 12 5 19 2" xfId="31130"/>
    <cellStyle name="Normal 2 12 5 2" xfId="2631"/>
    <cellStyle name="Normal 2 12 5 2 2" xfId="31131"/>
    <cellStyle name="Normal 2 12 5 20" xfId="31120"/>
    <cellStyle name="Normal 2 12 5 3" xfId="2632"/>
    <cellStyle name="Normal 2 12 5 3 2" xfId="31132"/>
    <cellStyle name="Normal 2 12 5 4" xfId="2633"/>
    <cellStyle name="Normal 2 12 5 4 2" xfId="31133"/>
    <cellStyle name="Normal 2 12 5 5" xfId="2634"/>
    <cellStyle name="Normal 2 12 5 5 2" xfId="31134"/>
    <cellStyle name="Normal 2 12 5 6" xfId="2635"/>
    <cellStyle name="Normal 2 12 5 6 2" xfId="31135"/>
    <cellStyle name="Normal 2 12 5 7" xfId="2636"/>
    <cellStyle name="Normal 2 12 5 7 2" xfId="31136"/>
    <cellStyle name="Normal 2 12 5 8" xfId="2637"/>
    <cellStyle name="Normal 2 12 5 8 2" xfId="31137"/>
    <cellStyle name="Normal 2 12 5 9" xfId="2638"/>
    <cellStyle name="Normal 2 12 5 9 2" xfId="31138"/>
    <cellStyle name="Normal 2 12 6" xfId="2639"/>
    <cellStyle name="Normal 2 12 6 2" xfId="31139"/>
    <cellStyle name="Normal 2 12 7" xfId="2640"/>
    <cellStyle name="Normal 2 12 7 2" xfId="31140"/>
    <cellStyle name="Normal 2 12 8" xfId="2641"/>
    <cellStyle name="Normal 2 12 8 2" xfId="31141"/>
    <cellStyle name="Normal 2 12 9" xfId="2642"/>
    <cellStyle name="Normal 2 12 9 2" xfId="31142"/>
    <cellStyle name="Normal 2 13" xfId="47"/>
    <cellStyle name="Normal 2 13 10" xfId="2643"/>
    <cellStyle name="Normal 2 13 2" xfId="2644"/>
    <cellStyle name="Normal 2 13 2 2" xfId="2645"/>
    <cellStyle name="Normal 2 13 2 2 2" xfId="31143"/>
    <cellStyle name="Normal 2 13 2 3" xfId="2646"/>
    <cellStyle name="Normal 2 13 2 3 2" xfId="31144"/>
    <cellStyle name="Normal 2 13 2 4" xfId="2647"/>
    <cellStyle name="Normal 2 13 2 4 2" xfId="31145"/>
    <cellStyle name="Normal 2 13 2 5" xfId="2648"/>
    <cellStyle name="Normal 2 13 2 5 2" xfId="31146"/>
    <cellStyle name="Normal 2 13 2 6" xfId="2649"/>
    <cellStyle name="Normal 2 13 2 6 2" xfId="31147"/>
    <cellStyle name="Normal 2 13 2 7" xfId="2650"/>
    <cellStyle name="Normal 2 13 3" xfId="2651"/>
    <cellStyle name="Normal 2 13 3 2" xfId="2652"/>
    <cellStyle name="Normal 2 13 3 2 2" xfId="31148"/>
    <cellStyle name="Normal 2 13 3 3" xfId="2653"/>
    <cellStyle name="Normal 2 13 4" xfId="2654"/>
    <cellStyle name="Normal 2 13 4 2" xfId="2655"/>
    <cellStyle name="Normal 2 13 4 2 2" xfId="31149"/>
    <cellStyle name="Normal 2 13 4 3" xfId="2656"/>
    <cellStyle name="Normal 2 13 5" xfId="2657"/>
    <cellStyle name="Normal 2 13 5 2" xfId="2658"/>
    <cellStyle name="Normal 2 13 5 2 2" xfId="31150"/>
    <cellStyle name="Normal 2 13 5 3" xfId="2659"/>
    <cellStyle name="Normal 2 13 6" xfId="2660"/>
    <cellStyle name="Normal 2 13 6 2" xfId="2661"/>
    <cellStyle name="Normal 2 13 6 2 2" xfId="31151"/>
    <cellStyle name="Normal 2 13 6 3" xfId="2662"/>
    <cellStyle name="Normal 2 13 7" xfId="2663"/>
    <cellStyle name="Normal 2 13 7 2" xfId="31152"/>
    <cellStyle name="Normal 2 13 8" xfId="2664"/>
    <cellStyle name="Normal 2 13 8 2" xfId="31153"/>
    <cellStyle name="Normal 2 13 9" xfId="2665"/>
    <cellStyle name="Normal 2 13 9 2" xfId="31154"/>
    <cellStyle name="Normal 2 14" xfId="2666"/>
    <cellStyle name="Normal 2 14 10" xfId="2667"/>
    <cellStyle name="Normal 2 14 10 2" xfId="2668"/>
    <cellStyle name="Normal 2 14 10 2 2" xfId="31156"/>
    <cellStyle name="Normal 2 14 10 3" xfId="31155"/>
    <cellStyle name="Normal 2 14 11" xfId="2669"/>
    <cellStyle name="Normal 2 14 11 2" xfId="2670"/>
    <cellStyle name="Normal 2 14 11 2 2" xfId="31158"/>
    <cellStyle name="Normal 2 14 11 3" xfId="31157"/>
    <cellStyle name="Normal 2 14 12" xfId="2671"/>
    <cellStyle name="Normal 2 14 12 2" xfId="2672"/>
    <cellStyle name="Normal 2 14 12 2 2" xfId="31160"/>
    <cellStyle name="Normal 2 14 12 3" xfId="31159"/>
    <cellStyle name="Normal 2 14 13" xfId="2673"/>
    <cellStyle name="Normal 2 14 13 2" xfId="2674"/>
    <cellStyle name="Normal 2 14 13 2 2" xfId="31162"/>
    <cellStyle name="Normal 2 14 13 3" xfId="31161"/>
    <cellStyle name="Normal 2 14 14" xfId="2675"/>
    <cellStyle name="Normal 2 14 14 2" xfId="2676"/>
    <cellStyle name="Normal 2 14 14 2 2" xfId="31164"/>
    <cellStyle name="Normal 2 14 14 3" xfId="31163"/>
    <cellStyle name="Normal 2 14 15" xfId="2677"/>
    <cellStyle name="Normal 2 14 15 2" xfId="2678"/>
    <cellStyle name="Normal 2 14 15 2 2" xfId="31166"/>
    <cellStyle name="Normal 2 14 15 3" xfId="31165"/>
    <cellStyle name="Normal 2 14 16" xfId="2679"/>
    <cellStyle name="Normal 2 14 16 2" xfId="2680"/>
    <cellStyle name="Normal 2 14 16 2 2" xfId="31168"/>
    <cellStyle name="Normal 2 14 16 3" xfId="31167"/>
    <cellStyle name="Normal 2 14 17" xfId="2681"/>
    <cellStyle name="Normal 2 14 17 2" xfId="2682"/>
    <cellStyle name="Normal 2 14 17 2 2" xfId="31170"/>
    <cellStyle name="Normal 2 14 17 3" xfId="31169"/>
    <cellStyle name="Normal 2 14 18" xfId="2683"/>
    <cellStyle name="Normal 2 14 18 2" xfId="2684"/>
    <cellStyle name="Normal 2 14 18 2 2" xfId="31172"/>
    <cellStyle name="Normal 2 14 18 3" xfId="31171"/>
    <cellStyle name="Normal 2 14 19" xfId="2685"/>
    <cellStyle name="Normal 2 14 19 2" xfId="2686"/>
    <cellStyle name="Normal 2 14 19 2 2" xfId="31174"/>
    <cellStyle name="Normal 2 14 19 3" xfId="31173"/>
    <cellStyle name="Normal 2 14 2" xfId="2687"/>
    <cellStyle name="Normal 2 14 2 10" xfId="2688"/>
    <cellStyle name="Normal 2 14 2 10 2" xfId="31175"/>
    <cellStyle name="Normal 2 14 2 11" xfId="2689"/>
    <cellStyle name="Normal 2 14 2 11 2" xfId="31176"/>
    <cellStyle name="Normal 2 14 2 12" xfId="2690"/>
    <cellStyle name="Normal 2 14 2 12 2" xfId="31177"/>
    <cellStyle name="Normal 2 14 2 13" xfId="2691"/>
    <cellStyle name="Normal 2 14 2 13 2" xfId="31178"/>
    <cellStyle name="Normal 2 14 2 14" xfId="2692"/>
    <cellStyle name="Normal 2 14 2 14 2" xfId="31179"/>
    <cellStyle name="Normal 2 14 2 15" xfId="2693"/>
    <cellStyle name="Normal 2 14 2 15 2" xfId="31180"/>
    <cellStyle name="Normal 2 14 2 16" xfId="2694"/>
    <cellStyle name="Normal 2 14 2 16 2" xfId="31181"/>
    <cellStyle name="Normal 2 14 2 17" xfId="2695"/>
    <cellStyle name="Normal 2 14 2 17 2" xfId="31182"/>
    <cellStyle name="Normal 2 14 2 18" xfId="2696"/>
    <cellStyle name="Normal 2 14 2 18 2" xfId="31183"/>
    <cellStyle name="Normal 2 14 2 19" xfId="2697"/>
    <cellStyle name="Normal 2 14 2 19 2" xfId="31184"/>
    <cellStyle name="Normal 2 14 2 2" xfId="2698"/>
    <cellStyle name="Normal 2 14 2 2 2" xfId="31185"/>
    <cellStyle name="Normal 2 14 2 20" xfId="2699"/>
    <cellStyle name="Normal 2 14 2 21" xfId="2700"/>
    <cellStyle name="Normal 2 14 2 21 2" xfId="31186"/>
    <cellStyle name="Normal 2 14 2 22" xfId="2701"/>
    <cellStyle name="Normal 2 14 2 22 2" xfId="31187"/>
    <cellStyle name="Normal 2 14 2 23" xfId="2702"/>
    <cellStyle name="Normal 2 14 2 3" xfId="2703"/>
    <cellStyle name="Normal 2 14 2 3 2" xfId="31188"/>
    <cellStyle name="Normal 2 14 2 4" xfId="2704"/>
    <cellStyle name="Normal 2 14 2 4 2" xfId="31189"/>
    <cellStyle name="Normal 2 14 2 5" xfId="2705"/>
    <cellStyle name="Normal 2 14 2 5 2" xfId="31190"/>
    <cellStyle name="Normal 2 14 2 6" xfId="2706"/>
    <cellStyle name="Normal 2 14 2 6 2" xfId="31191"/>
    <cellStyle name="Normal 2 14 2 7" xfId="2707"/>
    <cellStyle name="Normal 2 14 2 7 2" xfId="31192"/>
    <cellStyle name="Normal 2 14 2 8" xfId="2708"/>
    <cellStyle name="Normal 2 14 2 8 2" xfId="31193"/>
    <cellStyle name="Normal 2 14 2 9" xfId="2709"/>
    <cellStyle name="Normal 2 14 2 9 2" xfId="31194"/>
    <cellStyle name="Normal 2 14 20" xfId="2710"/>
    <cellStyle name="Normal 2 14 20 2" xfId="2711"/>
    <cellStyle name="Normal 2 14 20 2 2" xfId="31196"/>
    <cellStyle name="Normal 2 14 20 3" xfId="31195"/>
    <cellStyle name="Normal 2 14 21" xfId="2712"/>
    <cellStyle name="Normal 2 14 21 2" xfId="2713"/>
    <cellStyle name="Normal 2 14 21 2 2" xfId="31198"/>
    <cellStyle name="Normal 2 14 21 3" xfId="31197"/>
    <cellStyle name="Normal 2 14 22" xfId="2714"/>
    <cellStyle name="Normal 2 14 22 2" xfId="2715"/>
    <cellStyle name="Normal 2 14 22 2 2" xfId="31200"/>
    <cellStyle name="Normal 2 14 22 3" xfId="31199"/>
    <cellStyle name="Normal 2 14 23" xfId="2716"/>
    <cellStyle name="Normal 2 14 24" xfId="2717"/>
    <cellStyle name="Normal 2 14 24 2" xfId="31201"/>
    <cellStyle name="Normal 2 14 25" xfId="2718"/>
    <cellStyle name="Normal 2 14 25 2" xfId="31202"/>
    <cellStyle name="Normal 2 14 26" xfId="2719"/>
    <cellStyle name="Normal 2 14 26 2" xfId="31203"/>
    <cellStyle name="Normal 2 14 27" xfId="2720"/>
    <cellStyle name="Normal 2 14 3" xfId="2721"/>
    <cellStyle name="Normal 2 14 3 2" xfId="2722"/>
    <cellStyle name="Normal 2 14 3 3" xfId="2723"/>
    <cellStyle name="Normal 2 14 3 3 2" xfId="31204"/>
    <cellStyle name="Normal 2 14 3 4" xfId="2724"/>
    <cellStyle name="Normal 2 14 3 4 2" xfId="31205"/>
    <cellStyle name="Normal 2 14 3 5" xfId="2725"/>
    <cellStyle name="Normal 2 14 4" xfId="2726"/>
    <cellStyle name="Normal 2 14 4 2" xfId="2727"/>
    <cellStyle name="Normal 2 14 4 3" xfId="2728"/>
    <cellStyle name="Normal 2 14 4 3 2" xfId="31206"/>
    <cellStyle name="Normal 2 14 4 4" xfId="2729"/>
    <cellStyle name="Normal 2 14 4 4 2" xfId="31207"/>
    <cellStyle name="Normal 2 14 4 5" xfId="2730"/>
    <cellStyle name="Normal 2 14 5" xfId="2731"/>
    <cellStyle name="Normal 2 14 5 2" xfId="2732"/>
    <cellStyle name="Normal 2 14 5 3" xfId="2733"/>
    <cellStyle name="Normal 2 14 5 3 2" xfId="31208"/>
    <cellStyle name="Normal 2 14 5 4" xfId="2734"/>
    <cellStyle name="Normal 2 14 5 4 2" xfId="31209"/>
    <cellStyle name="Normal 2 14 5 5" xfId="2735"/>
    <cellStyle name="Normal 2 14 6" xfId="2736"/>
    <cellStyle name="Normal 2 14 6 2" xfId="2737"/>
    <cellStyle name="Normal 2 14 6 2 2" xfId="31210"/>
    <cellStyle name="Normal 2 14 6 3" xfId="2738"/>
    <cellStyle name="Normal 2 14 7" xfId="2739"/>
    <cellStyle name="Normal 2 14 7 2" xfId="31211"/>
    <cellStyle name="Normal 2 14 8" xfId="2740"/>
    <cellStyle name="Normal 2 14 8 2" xfId="2741"/>
    <cellStyle name="Normal 2 14 8 2 2" xfId="31213"/>
    <cellStyle name="Normal 2 14 8 3" xfId="31212"/>
    <cellStyle name="Normal 2 14 9" xfId="2742"/>
    <cellStyle name="Normal 2 14 9 2" xfId="2743"/>
    <cellStyle name="Normal 2 14 9 2 2" xfId="31215"/>
    <cellStyle name="Normal 2 14 9 3" xfId="31214"/>
    <cellStyle name="Normal 2 15" xfId="2744"/>
    <cellStyle name="Normal 2 15 10" xfId="2745"/>
    <cellStyle name="Normal 2 15 10 2" xfId="2746"/>
    <cellStyle name="Normal 2 15 10 2 2" xfId="31217"/>
    <cellStyle name="Normal 2 15 10 3" xfId="31216"/>
    <cellStyle name="Normal 2 15 11" xfId="2747"/>
    <cellStyle name="Normal 2 15 11 2" xfId="2748"/>
    <cellStyle name="Normal 2 15 11 2 2" xfId="31219"/>
    <cellStyle name="Normal 2 15 11 3" xfId="31218"/>
    <cellStyle name="Normal 2 15 12" xfId="2749"/>
    <cellStyle name="Normal 2 15 12 2" xfId="2750"/>
    <cellStyle name="Normal 2 15 12 2 2" xfId="31221"/>
    <cellStyle name="Normal 2 15 12 3" xfId="31220"/>
    <cellStyle name="Normal 2 15 13" xfId="2751"/>
    <cellStyle name="Normal 2 15 13 2" xfId="2752"/>
    <cellStyle name="Normal 2 15 13 2 2" xfId="31223"/>
    <cellStyle name="Normal 2 15 13 3" xfId="31222"/>
    <cellStyle name="Normal 2 15 14" xfId="2753"/>
    <cellStyle name="Normal 2 15 14 2" xfId="2754"/>
    <cellStyle name="Normal 2 15 14 2 2" xfId="31225"/>
    <cellStyle name="Normal 2 15 14 3" xfId="31224"/>
    <cellStyle name="Normal 2 15 15" xfId="2755"/>
    <cellStyle name="Normal 2 15 15 2" xfId="2756"/>
    <cellStyle name="Normal 2 15 15 2 2" xfId="31227"/>
    <cellStyle name="Normal 2 15 15 3" xfId="31226"/>
    <cellStyle name="Normal 2 15 16" xfId="2757"/>
    <cellStyle name="Normal 2 15 16 2" xfId="2758"/>
    <cellStyle name="Normal 2 15 16 2 2" xfId="31229"/>
    <cellStyle name="Normal 2 15 16 3" xfId="31228"/>
    <cellStyle name="Normal 2 15 17" xfId="2759"/>
    <cellStyle name="Normal 2 15 17 2" xfId="2760"/>
    <cellStyle name="Normal 2 15 17 2 2" xfId="31231"/>
    <cellStyle name="Normal 2 15 17 3" xfId="31230"/>
    <cellStyle name="Normal 2 15 18" xfId="2761"/>
    <cellStyle name="Normal 2 15 18 2" xfId="2762"/>
    <cellStyle name="Normal 2 15 18 2 2" xfId="31233"/>
    <cellStyle name="Normal 2 15 18 3" xfId="31232"/>
    <cellStyle name="Normal 2 15 19" xfId="2763"/>
    <cellStyle name="Normal 2 15 19 2" xfId="2764"/>
    <cellStyle name="Normal 2 15 19 2 2" xfId="31235"/>
    <cellStyle name="Normal 2 15 19 3" xfId="31234"/>
    <cellStyle name="Normal 2 15 2" xfId="2765"/>
    <cellStyle name="Normal 2 15 2 10" xfId="2766"/>
    <cellStyle name="Normal 2 15 2 10 2" xfId="31236"/>
    <cellStyle name="Normal 2 15 2 11" xfId="2767"/>
    <cellStyle name="Normal 2 15 2 11 2" xfId="31237"/>
    <cellStyle name="Normal 2 15 2 12" xfId="2768"/>
    <cellStyle name="Normal 2 15 2 12 2" xfId="31238"/>
    <cellStyle name="Normal 2 15 2 13" xfId="2769"/>
    <cellStyle name="Normal 2 15 2 13 2" xfId="31239"/>
    <cellStyle name="Normal 2 15 2 14" xfId="2770"/>
    <cellStyle name="Normal 2 15 2 14 2" xfId="31240"/>
    <cellStyle name="Normal 2 15 2 15" xfId="2771"/>
    <cellStyle name="Normal 2 15 2 15 2" xfId="31241"/>
    <cellStyle name="Normal 2 15 2 16" xfId="2772"/>
    <cellStyle name="Normal 2 15 2 16 2" xfId="31242"/>
    <cellStyle name="Normal 2 15 2 17" xfId="2773"/>
    <cellStyle name="Normal 2 15 2 17 2" xfId="31243"/>
    <cellStyle name="Normal 2 15 2 18" xfId="2774"/>
    <cellStyle name="Normal 2 15 2 18 2" xfId="31244"/>
    <cellStyle name="Normal 2 15 2 19" xfId="2775"/>
    <cellStyle name="Normal 2 15 2 19 2" xfId="31245"/>
    <cellStyle name="Normal 2 15 2 2" xfId="2776"/>
    <cellStyle name="Normal 2 15 2 2 2" xfId="2777"/>
    <cellStyle name="Normal 2 15 2 2 2 2" xfId="2778"/>
    <cellStyle name="Normal 2 15 2 2 3" xfId="2779"/>
    <cellStyle name="Normal 2 15 2 2 4" xfId="2780"/>
    <cellStyle name="Normal 2 15 2 2 5" xfId="2781"/>
    <cellStyle name="Normal 2 15 2 2 5 2" xfId="31247"/>
    <cellStyle name="Normal 2 15 2 2 6" xfId="31246"/>
    <cellStyle name="Normal 2 15 2 20" xfId="2782"/>
    <cellStyle name="Normal 2 15 2 21" xfId="2783"/>
    <cellStyle name="Normal 2 15 2 21 2" xfId="31248"/>
    <cellStyle name="Normal 2 15 2 22" xfId="2784"/>
    <cellStyle name="Normal 2 15 2 22 2" xfId="31249"/>
    <cellStyle name="Normal 2 15 2 23" xfId="2785"/>
    <cellStyle name="Normal 2 15 2 3" xfId="2786"/>
    <cellStyle name="Normal 2 15 2 3 2" xfId="2787"/>
    <cellStyle name="Normal 2 15 2 3 3" xfId="2788"/>
    <cellStyle name="Normal 2 15 2 3 3 2" xfId="31251"/>
    <cellStyle name="Normal 2 15 2 3 4" xfId="31250"/>
    <cellStyle name="Normal 2 15 2 4" xfId="2789"/>
    <cellStyle name="Normal 2 15 2 4 2" xfId="2790"/>
    <cellStyle name="Normal 2 15 2 4 3" xfId="2791"/>
    <cellStyle name="Normal 2 15 2 4 4" xfId="2792"/>
    <cellStyle name="Normal 2 15 2 4 4 2" xfId="31253"/>
    <cellStyle name="Normal 2 15 2 4 5" xfId="31252"/>
    <cellStyle name="Normal 2 15 2 5" xfId="2793"/>
    <cellStyle name="Normal 2 15 2 5 2" xfId="2794"/>
    <cellStyle name="Normal 2 15 2 5 3" xfId="2795"/>
    <cellStyle name="Normal 2 15 2 5 3 2" xfId="31255"/>
    <cellStyle name="Normal 2 15 2 5 4" xfId="31254"/>
    <cellStyle name="Normal 2 15 2 6" xfId="2796"/>
    <cellStyle name="Normal 2 15 2 6 2" xfId="31256"/>
    <cellStyle name="Normal 2 15 2 7" xfId="2797"/>
    <cellStyle name="Normal 2 15 2 7 2" xfId="31257"/>
    <cellStyle name="Normal 2 15 2 8" xfId="2798"/>
    <cellStyle name="Normal 2 15 2 8 2" xfId="31258"/>
    <cellStyle name="Normal 2 15 2 9" xfId="2799"/>
    <cellStyle name="Normal 2 15 2 9 2" xfId="31259"/>
    <cellStyle name="Normal 2 15 20" xfId="2800"/>
    <cellStyle name="Normal 2 15 20 2" xfId="2801"/>
    <cellStyle name="Normal 2 15 20 2 2" xfId="31261"/>
    <cellStyle name="Normal 2 15 20 3" xfId="31260"/>
    <cellStyle name="Normal 2 15 21" xfId="2802"/>
    <cellStyle name="Normal 2 15 21 2" xfId="2803"/>
    <cellStyle name="Normal 2 15 21 2 2" xfId="31263"/>
    <cellStyle name="Normal 2 15 21 3" xfId="31262"/>
    <cellStyle name="Normal 2 15 22" xfId="2804"/>
    <cellStyle name="Normal 2 15 22 2" xfId="2805"/>
    <cellStyle name="Normal 2 15 22 2 2" xfId="31265"/>
    <cellStyle name="Normal 2 15 22 3" xfId="31264"/>
    <cellStyle name="Normal 2 15 23" xfId="2806"/>
    <cellStyle name="Normal 2 15 24" xfId="2807"/>
    <cellStyle name="Normal 2 15 24 2" xfId="31266"/>
    <cellStyle name="Normal 2 15 25" xfId="2808"/>
    <cellStyle name="Normal 2 15 25 2" xfId="31267"/>
    <cellStyle name="Normal 2 15 26" xfId="2809"/>
    <cellStyle name="Normal 2 15 26 2" xfId="31268"/>
    <cellStyle name="Normal 2 15 27" xfId="2810"/>
    <cellStyle name="Normal 2 15 3" xfId="2811"/>
    <cellStyle name="Normal 2 15 3 2" xfId="2812"/>
    <cellStyle name="Normal 2 15 3 3" xfId="2813"/>
    <cellStyle name="Normal 2 15 3 4" xfId="2814"/>
    <cellStyle name="Normal 2 15 3 4 2" xfId="31269"/>
    <cellStyle name="Normal 2 15 3 5" xfId="2815"/>
    <cellStyle name="Normal 2 15 3 5 2" xfId="31270"/>
    <cellStyle name="Normal 2 15 3 6" xfId="2816"/>
    <cellStyle name="Normal 2 15 4" xfId="2817"/>
    <cellStyle name="Normal 2 15 4 2" xfId="2818"/>
    <cellStyle name="Normal 2 15 4 3" xfId="2819"/>
    <cellStyle name="Normal 2 15 4 3 2" xfId="31271"/>
    <cellStyle name="Normal 2 15 4 4" xfId="2820"/>
    <cellStyle name="Normal 2 15 4 4 2" xfId="31272"/>
    <cellStyle name="Normal 2 15 4 5" xfId="2821"/>
    <cellStyle name="Normal 2 15 5" xfId="2822"/>
    <cellStyle name="Normal 2 15 5 2" xfId="2823"/>
    <cellStyle name="Normal 2 15 5 2 2" xfId="2824"/>
    <cellStyle name="Normal 2 15 5 3" xfId="2825"/>
    <cellStyle name="Normal 2 15 5 4" xfId="2826"/>
    <cellStyle name="Normal 2 15 5 5" xfId="2827"/>
    <cellStyle name="Normal 2 15 5 5 2" xfId="31273"/>
    <cellStyle name="Normal 2 15 5 6" xfId="2828"/>
    <cellStyle name="Normal 2 15 5 6 2" xfId="31274"/>
    <cellStyle name="Normal 2 15 5 7" xfId="2829"/>
    <cellStyle name="Normal 2 15 6" xfId="2830"/>
    <cellStyle name="Normal 2 15 6 2" xfId="2831"/>
    <cellStyle name="Normal 2 15 6 3" xfId="2832"/>
    <cellStyle name="Normal 2 15 6 4" xfId="2833"/>
    <cellStyle name="Normal 2 15 6 4 2" xfId="31275"/>
    <cellStyle name="Normal 2 15 6 5" xfId="2834"/>
    <cellStyle name="Normal 2 15 6 5 2" xfId="31276"/>
    <cellStyle name="Normal 2 15 6 6" xfId="2835"/>
    <cellStyle name="Normal 2 15 7" xfId="2836"/>
    <cellStyle name="Normal 2 15 7 2" xfId="31277"/>
    <cellStyle name="Normal 2 15 8" xfId="2837"/>
    <cellStyle name="Normal 2 15 8 2" xfId="2838"/>
    <cellStyle name="Normal 2 15 8 2 2" xfId="31279"/>
    <cellStyle name="Normal 2 15 8 3" xfId="31278"/>
    <cellStyle name="Normal 2 15 9" xfId="2839"/>
    <cellStyle name="Normal 2 15 9 2" xfId="2840"/>
    <cellStyle name="Normal 2 15 9 2 2" xfId="31281"/>
    <cellStyle name="Normal 2 15 9 3" xfId="31280"/>
    <cellStyle name="Normal 2 16" xfId="2841"/>
    <cellStyle name="Normal 2 16 10" xfId="2842"/>
    <cellStyle name="Normal 2 16 10 2" xfId="31282"/>
    <cellStyle name="Normal 2 16 11" xfId="2843"/>
    <cellStyle name="Normal 2 16 11 2" xfId="31283"/>
    <cellStyle name="Normal 2 16 12" xfId="2844"/>
    <cellStyle name="Normal 2 16 12 2" xfId="31284"/>
    <cellStyle name="Normal 2 16 13" xfId="2845"/>
    <cellStyle name="Normal 2 16 13 2" xfId="31285"/>
    <cellStyle name="Normal 2 16 14" xfId="2846"/>
    <cellStyle name="Normal 2 16 14 2" xfId="31286"/>
    <cellStyle name="Normal 2 16 15" xfId="2847"/>
    <cellStyle name="Normal 2 16 15 2" xfId="31287"/>
    <cellStyle name="Normal 2 16 16" xfId="2848"/>
    <cellStyle name="Normal 2 16 16 2" xfId="31288"/>
    <cellStyle name="Normal 2 16 17" xfId="2849"/>
    <cellStyle name="Normal 2 16 17 2" xfId="31289"/>
    <cellStyle name="Normal 2 16 18" xfId="2850"/>
    <cellStyle name="Normal 2 16 18 2" xfId="31290"/>
    <cellStyle name="Normal 2 16 19" xfId="2851"/>
    <cellStyle name="Normal 2 16 19 2" xfId="31291"/>
    <cellStyle name="Normal 2 16 2" xfId="2852"/>
    <cellStyle name="Normal 2 16 2 2" xfId="2853"/>
    <cellStyle name="Normal 2 16 2 3" xfId="2854"/>
    <cellStyle name="Normal 2 16 2 3 2" xfId="31292"/>
    <cellStyle name="Normal 2 16 2 4" xfId="2855"/>
    <cellStyle name="Normal 2 16 2 4 2" xfId="31293"/>
    <cellStyle name="Normal 2 16 2 5" xfId="2856"/>
    <cellStyle name="Normal 2 16 20" xfId="2857"/>
    <cellStyle name="Normal 2 16 20 2" xfId="31294"/>
    <cellStyle name="Normal 2 16 21" xfId="2858"/>
    <cellStyle name="Normal 2 16 22" xfId="2859"/>
    <cellStyle name="Normal 2 16 22 2" xfId="31295"/>
    <cellStyle name="Normal 2 16 23" xfId="2860"/>
    <cellStyle name="Normal 2 16 23 2" xfId="31296"/>
    <cellStyle name="Normal 2 16 24" xfId="2861"/>
    <cellStyle name="Normal 2 16 24 2" xfId="31297"/>
    <cellStyle name="Normal 2 16 25" xfId="2862"/>
    <cellStyle name="Normal 2 16 3" xfId="2863"/>
    <cellStyle name="Normal 2 16 3 2" xfId="2864"/>
    <cellStyle name="Normal 2 16 3 3" xfId="2865"/>
    <cellStyle name="Normal 2 16 3 3 2" xfId="31298"/>
    <cellStyle name="Normal 2 16 3 4" xfId="2866"/>
    <cellStyle name="Normal 2 16 3 4 2" xfId="31299"/>
    <cellStyle name="Normal 2 16 3 5" xfId="2867"/>
    <cellStyle name="Normal 2 16 4" xfId="2868"/>
    <cellStyle name="Normal 2 16 4 2" xfId="2869"/>
    <cellStyle name="Normal 2 16 4 3" xfId="2870"/>
    <cellStyle name="Normal 2 16 4 3 2" xfId="31300"/>
    <cellStyle name="Normal 2 16 4 4" xfId="2871"/>
    <cellStyle name="Normal 2 16 4 4 2" xfId="31301"/>
    <cellStyle name="Normal 2 16 4 5" xfId="2872"/>
    <cellStyle name="Normal 2 16 5" xfId="2873"/>
    <cellStyle name="Normal 2 16 5 2" xfId="2874"/>
    <cellStyle name="Normal 2 16 5 3" xfId="2875"/>
    <cellStyle name="Normal 2 16 5 3 2" xfId="31302"/>
    <cellStyle name="Normal 2 16 5 4" xfId="2876"/>
    <cellStyle name="Normal 2 16 5 4 2" xfId="31303"/>
    <cellStyle name="Normal 2 16 5 5" xfId="2877"/>
    <cellStyle name="Normal 2 16 6" xfId="2878"/>
    <cellStyle name="Normal 2 16 6 2" xfId="2879"/>
    <cellStyle name="Normal 2 16 6 2 2" xfId="31304"/>
    <cellStyle name="Normal 2 16 6 3" xfId="2880"/>
    <cellStyle name="Normal 2 16 7" xfId="2881"/>
    <cellStyle name="Normal 2 16 7 2" xfId="31305"/>
    <cellStyle name="Normal 2 16 8" xfId="2882"/>
    <cellStyle name="Normal 2 16 8 2" xfId="31306"/>
    <cellStyle name="Normal 2 16 9" xfId="2883"/>
    <cellStyle name="Normal 2 16 9 2" xfId="31307"/>
    <cellStyle name="Normal 2 17" xfId="2884"/>
    <cellStyle name="Normal 2 17 10" xfId="2885"/>
    <cellStyle name="Normal 2 17 2" xfId="2886"/>
    <cellStyle name="Normal 2 17 2 2" xfId="2887"/>
    <cellStyle name="Normal 2 17 2 2 2" xfId="31308"/>
    <cellStyle name="Normal 2 17 2 3" xfId="2888"/>
    <cellStyle name="Normal 2 17 3" xfId="2889"/>
    <cellStyle name="Normal 2 17 3 2" xfId="2890"/>
    <cellStyle name="Normal 2 17 3 2 2" xfId="31309"/>
    <cellStyle name="Normal 2 17 3 3" xfId="2891"/>
    <cellStyle name="Normal 2 17 4" xfId="2892"/>
    <cellStyle name="Normal 2 17 4 2" xfId="2893"/>
    <cellStyle name="Normal 2 17 4 2 2" xfId="31310"/>
    <cellStyle name="Normal 2 17 4 3" xfId="2894"/>
    <cellStyle name="Normal 2 17 5" xfId="2895"/>
    <cellStyle name="Normal 2 17 5 2" xfId="2896"/>
    <cellStyle name="Normal 2 17 5 2 2" xfId="31311"/>
    <cellStyle name="Normal 2 17 5 3" xfId="2897"/>
    <cellStyle name="Normal 2 17 6" xfId="2898"/>
    <cellStyle name="Normal 2 17 6 2" xfId="2899"/>
    <cellStyle name="Normal 2 17 6 2 2" xfId="31312"/>
    <cellStyle name="Normal 2 17 6 3" xfId="2900"/>
    <cellStyle name="Normal 2 17 7" xfId="2901"/>
    <cellStyle name="Normal 2 17 7 2" xfId="31313"/>
    <cellStyle name="Normal 2 17 8" xfId="2902"/>
    <cellStyle name="Normal 2 17 8 2" xfId="31314"/>
    <cellStyle name="Normal 2 17 9" xfId="2903"/>
    <cellStyle name="Normal 2 17 9 2" xfId="31315"/>
    <cellStyle name="Normal 2 18" xfId="2904"/>
    <cellStyle name="Normal 2 18 10" xfId="2905"/>
    <cellStyle name="Normal 2 18 2" xfId="2906"/>
    <cellStyle name="Normal 2 18 2 2" xfId="2907"/>
    <cellStyle name="Normal 2 18 2 2 2" xfId="31316"/>
    <cellStyle name="Normal 2 18 2 3" xfId="2908"/>
    <cellStyle name="Normal 2 18 3" xfId="2909"/>
    <cellStyle name="Normal 2 18 3 2" xfId="2910"/>
    <cellStyle name="Normal 2 18 3 2 2" xfId="31317"/>
    <cellStyle name="Normal 2 18 3 3" xfId="2911"/>
    <cellStyle name="Normal 2 18 4" xfId="2912"/>
    <cellStyle name="Normal 2 18 4 2" xfId="2913"/>
    <cellStyle name="Normal 2 18 4 2 2" xfId="31318"/>
    <cellStyle name="Normal 2 18 4 3" xfId="2914"/>
    <cellStyle name="Normal 2 18 5" xfId="2915"/>
    <cellStyle name="Normal 2 18 5 2" xfId="2916"/>
    <cellStyle name="Normal 2 18 5 2 2" xfId="31319"/>
    <cellStyle name="Normal 2 18 5 3" xfId="2917"/>
    <cellStyle name="Normal 2 18 6" xfId="2918"/>
    <cellStyle name="Normal 2 18 6 2" xfId="2919"/>
    <cellStyle name="Normal 2 18 6 2 2" xfId="31320"/>
    <cellStyle name="Normal 2 18 6 3" xfId="2920"/>
    <cellStyle name="Normal 2 18 7" xfId="2921"/>
    <cellStyle name="Normal 2 18 7 2" xfId="31321"/>
    <cellStyle name="Normal 2 18 8" xfId="2922"/>
    <cellStyle name="Normal 2 18 8 2" xfId="31322"/>
    <cellStyle name="Normal 2 18 9" xfId="2923"/>
    <cellStyle name="Normal 2 18 9 2" xfId="31323"/>
    <cellStyle name="Normal 2 19" xfId="2924"/>
    <cellStyle name="Normal 2 19 10" xfId="2925"/>
    <cellStyle name="Normal 2 19 2" xfId="2926"/>
    <cellStyle name="Normal 2 19 2 2" xfId="2927"/>
    <cellStyle name="Normal 2 19 2 2 2" xfId="31324"/>
    <cellStyle name="Normal 2 19 2 3" xfId="2928"/>
    <cellStyle name="Normal 2 19 3" xfId="2929"/>
    <cellStyle name="Normal 2 19 3 2" xfId="2930"/>
    <cellStyle name="Normal 2 19 3 2 2" xfId="31325"/>
    <cellStyle name="Normal 2 19 3 3" xfId="2931"/>
    <cellStyle name="Normal 2 19 4" xfId="2932"/>
    <cellStyle name="Normal 2 19 4 2" xfId="2933"/>
    <cellStyle name="Normal 2 19 4 2 2" xfId="31326"/>
    <cellStyle name="Normal 2 19 4 3" xfId="2934"/>
    <cellStyle name="Normal 2 19 5" xfId="2935"/>
    <cellStyle name="Normal 2 19 5 2" xfId="2936"/>
    <cellStyle name="Normal 2 19 5 2 2" xfId="31327"/>
    <cellStyle name="Normal 2 19 5 3" xfId="2937"/>
    <cellStyle name="Normal 2 19 6" xfId="2938"/>
    <cellStyle name="Normal 2 19 6 2" xfId="2939"/>
    <cellStyle name="Normal 2 19 6 2 2" xfId="31328"/>
    <cellStyle name="Normal 2 19 6 3" xfId="2940"/>
    <cellStyle name="Normal 2 19 7" xfId="2941"/>
    <cellStyle name="Normal 2 19 7 2" xfId="31329"/>
    <cellStyle name="Normal 2 19 8" xfId="2942"/>
    <cellStyle name="Normal 2 19 8 2" xfId="31330"/>
    <cellStyle name="Normal 2 19 9" xfId="2943"/>
    <cellStyle name="Normal 2 19 9 2" xfId="31331"/>
    <cellStyle name="Normal 2 2" xfId="2944"/>
    <cellStyle name="Normal 2 2 10" xfId="2945"/>
    <cellStyle name="Normal 2 2 10 10" xfId="2946"/>
    <cellStyle name="Normal 2 2 10 2" xfId="2947"/>
    <cellStyle name="Normal 2 2 10 3" xfId="2948"/>
    <cellStyle name="Normal 2 2 10 4" xfId="2949"/>
    <cellStyle name="Normal 2 2 10 5" xfId="2950"/>
    <cellStyle name="Normal 2 2 10 6" xfId="2951"/>
    <cellStyle name="Normal 2 2 10 7" xfId="2952"/>
    <cellStyle name="Normal 2 2 10 8" xfId="2953"/>
    <cellStyle name="Normal 2 2 10 8 2" xfId="31332"/>
    <cellStyle name="Normal 2 2 10 9" xfId="2954"/>
    <cellStyle name="Normal 2 2 10 9 2" xfId="31333"/>
    <cellStyle name="Normal 2 2 11" xfId="2955"/>
    <cellStyle name="Normal 2 2 11 10" xfId="2956"/>
    <cellStyle name="Normal 2 2 11 2" xfId="2957"/>
    <cellStyle name="Normal 2 2 11 3" xfId="2958"/>
    <cellStyle name="Normal 2 2 11 4" xfId="2959"/>
    <cellStyle name="Normal 2 2 11 5" xfId="2960"/>
    <cellStyle name="Normal 2 2 11 6" xfId="2961"/>
    <cellStyle name="Normal 2 2 11 7" xfId="2962"/>
    <cellStyle name="Normal 2 2 11 8" xfId="2963"/>
    <cellStyle name="Normal 2 2 11 8 2" xfId="31334"/>
    <cellStyle name="Normal 2 2 11 9" xfId="2964"/>
    <cellStyle name="Normal 2 2 11 9 2" xfId="31335"/>
    <cellStyle name="Normal 2 2 12" xfId="2965"/>
    <cellStyle name="Normal 2 2 12 10" xfId="2966"/>
    <cellStyle name="Normal 2 2 12 2" xfId="2967"/>
    <cellStyle name="Normal 2 2 12 3" xfId="2968"/>
    <cellStyle name="Normal 2 2 12 4" xfId="2969"/>
    <cellStyle name="Normal 2 2 12 5" xfId="2970"/>
    <cellStyle name="Normal 2 2 12 6" xfId="2971"/>
    <cellStyle name="Normal 2 2 12 7" xfId="2972"/>
    <cellStyle name="Normal 2 2 12 8" xfId="2973"/>
    <cellStyle name="Normal 2 2 12 8 2" xfId="31336"/>
    <cellStyle name="Normal 2 2 12 9" xfId="2974"/>
    <cellStyle name="Normal 2 2 12 9 2" xfId="31337"/>
    <cellStyle name="Normal 2 2 13" xfId="2975"/>
    <cellStyle name="Normal 2 2 13 2" xfId="2976"/>
    <cellStyle name="Normal 2 2 13 2 2" xfId="2977"/>
    <cellStyle name="Normal 2 2 13 2 2 2" xfId="31339"/>
    <cellStyle name="Normal 2 2 13 2 3" xfId="31338"/>
    <cellStyle name="Normal 2 2 13 3" xfId="2978"/>
    <cellStyle name="Normal 2 2 13 3 2" xfId="31340"/>
    <cellStyle name="Normal 2 2 13 4" xfId="2979"/>
    <cellStyle name="Normal 2 2 13 5" xfId="2980"/>
    <cellStyle name="Normal 2 2 13 5 2" xfId="31341"/>
    <cellStyle name="Normal 2 2 13 6" xfId="2981"/>
    <cellStyle name="Normal 2 2 13 6 2" xfId="31342"/>
    <cellStyle name="Normal 2 2 13 7" xfId="2982"/>
    <cellStyle name="Normal 2 2 14" xfId="2983"/>
    <cellStyle name="Normal 2 2 14 2" xfId="2984"/>
    <cellStyle name="Normal 2 2 14 2 2" xfId="2985"/>
    <cellStyle name="Normal 2 2 14 2 2 2" xfId="31343"/>
    <cellStyle name="Normal 2 2 14 2 3" xfId="2986"/>
    <cellStyle name="Normal 2 2 14 2 4" xfId="2987"/>
    <cellStyle name="Normal 2 2 14 3" xfId="2988"/>
    <cellStyle name="Normal 2 2 14 3 2" xfId="2989"/>
    <cellStyle name="Normal 2 2 14 3 3" xfId="2990"/>
    <cellStyle name="Normal 2 2 14 4" xfId="2991"/>
    <cellStyle name="Normal 2 2 14 5" xfId="2992"/>
    <cellStyle name="Normal 2 2 14 5 2" xfId="31344"/>
    <cellStyle name="Normal 2 2 14 6" xfId="2993"/>
    <cellStyle name="Normal 2 2 14 6 2" xfId="31345"/>
    <cellStyle name="Normal 2 2 14 7" xfId="2994"/>
    <cellStyle name="Normal 2 2 15" xfId="2995"/>
    <cellStyle name="Normal 2 2 15 2" xfId="2996"/>
    <cellStyle name="Normal 2 2 15 3" xfId="2997"/>
    <cellStyle name="Normal 2 2 15 3 2" xfId="31346"/>
    <cellStyle name="Normal 2 2 15 4" xfId="2998"/>
    <cellStyle name="Normal 2 2 15 4 2" xfId="31347"/>
    <cellStyle name="Normal 2 2 15 5" xfId="2999"/>
    <cellStyle name="Normal 2 2 15 5 2" xfId="31348"/>
    <cellStyle name="Normal 2 2 15 6" xfId="3000"/>
    <cellStyle name="Normal 2 2 15 7" xfId="3001"/>
    <cellStyle name="Normal 2 2 16" xfId="3002"/>
    <cellStyle name="Normal 2 2 16 2" xfId="3003"/>
    <cellStyle name="Normal 2 2 16 3" xfId="3004"/>
    <cellStyle name="Normal 2 2 16 3 2" xfId="31349"/>
    <cellStyle name="Normal 2 2 16 4" xfId="3005"/>
    <cellStyle name="Normal 2 2 16 5" xfId="3006"/>
    <cellStyle name="Normal 2 2 17" xfId="3007"/>
    <cellStyle name="Normal 2 2 17 2" xfId="3008"/>
    <cellStyle name="Normal 2 2 17 2 2" xfId="3009"/>
    <cellStyle name="Normal 2 2 17 2 2 2" xfId="31351"/>
    <cellStyle name="Normal 2 2 17 2 3" xfId="3010"/>
    <cellStyle name="Normal 2 2 17 2 3 2" xfId="31352"/>
    <cellStyle name="Normal 2 2 17 2 4" xfId="3011"/>
    <cellStyle name="Normal 2 2 17 2 5" xfId="3012"/>
    <cellStyle name="Normal 2 2 17 2 6" xfId="3013"/>
    <cellStyle name="Normal 2 2 17 3" xfId="3014"/>
    <cellStyle name="Normal 2 2 17 3 2" xfId="3015"/>
    <cellStyle name="Normal 2 2 17 3 2 2" xfId="31353"/>
    <cellStyle name="Normal 2 2 17 3 3" xfId="3016"/>
    <cellStyle name="Normal 2 2 17 3 4" xfId="3017"/>
    <cellStyle name="Normal 2 2 17 3 5" xfId="3018"/>
    <cellStyle name="Normal 2 2 17 4" xfId="3019"/>
    <cellStyle name="Normal 2 2 17 4 2" xfId="3020"/>
    <cellStyle name="Normal 2 2 17 4 3" xfId="3021"/>
    <cellStyle name="Normal 2 2 17 5" xfId="3022"/>
    <cellStyle name="Normal 2 2 17 5 2" xfId="3023"/>
    <cellStyle name="Normal 2 2 17 5 3" xfId="3024"/>
    <cellStyle name="Normal 2 2 17 6" xfId="3025"/>
    <cellStyle name="Normal 2 2 17 7" xfId="3026"/>
    <cellStyle name="Normal 2 2 17 7 2" xfId="31354"/>
    <cellStyle name="Normal 2 2 17 8" xfId="31350"/>
    <cellStyle name="Normal 2 2 18" xfId="3027"/>
    <cellStyle name="Normal 2 2 18 2" xfId="3028"/>
    <cellStyle name="Normal 2 2 18 2 2" xfId="3029"/>
    <cellStyle name="Normal 2 2 18 2 2 2" xfId="31356"/>
    <cellStyle name="Normal 2 2 18 2 3" xfId="3030"/>
    <cellStyle name="Normal 2 2 18 3" xfId="3031"/>
    <cellStyle name="Normal 2 2 18 3 2" xfId="31357"/>
    <cellStyle name="Normal 2 2 18 4" xfId="3032"/>
    <cellStyle name="Normal 2 2 18 5" xfId="31355"/>
    <cellStyle name="Normal 2 2 19" xfId="3033"/>
    <cellStyle name="Normal 2 2 19 2" xfId="3034"/>
    <cellStyle name="Normal 2 2 19 3" xfId="3035"/>
    <cellStyle name="Normal 2 2 19 3 2" xfId="31358"/>
    <cellStyle name="Normal 2 2 19 4" xfId="3036"/>
    <cellStyle name="Normal 2 2 19 4 2" xfId="31359"/>
    <cellStyle name="Normal 2 2 19 5" xfId="3037"/>
    <cellStyle name="Normal 2 2 2" xfId="3038"/>
    <cellStyle name="Normal 2 2 2 10" xfId="3039"/>
    <cellStyle name="Normal 2 2 2 10 10" xfId="3040"/>
    <cellStyle name="Normal 2 2 2 10 10 2" xfId="3041"/>
    <cellStyle name="Normal 2 2 2 10 10 3" xfId="3042"/>
    <cellStyle name="Normal 2 2 2 10 11" xfId="3043"/>
    <cellStyle name="Normal 2 2 2 10 12" xfId="3044"/>
    <cellStyle name="Normal 2 2 2 10 13" xfId="3045"/>
    <cellStyle name="Normal 2 2 2 10 2" xfId="48"/>
    <cellStyle name="Normal 2 2 2 10 2 2" xfId="3046"/>
    <cellStyle name="Normal 2 2 2 10 2 2 2" xfId="3047"/>
    <cellStyle name="Normal 2 2 2 10 2 2 2 2" xfId="3048"/>
    <cellStyle name="Normal 2 2 2 10 2 2 2 3" xfId="3049"/>
    <cellStyle name="Normal 2 2 2 10 2 2 2 3 2" xfId="31362"/>
    <cellStyle name="Normal 2 2 2 10 2 2 2 4" xfId="31361"/>
    <cellStyle name="Normal 2 2 2 10 2 2 3" xfId="3050"/>
    <cellStyle name="Normal 2 2 2 10 2 3" xfId="3051"/>
    <cellStyle name="Normal 2 2 2 10 2 4" xfId="3052"/>
    <cellStyle name="Normal 2 2 2 10 2 4 2" xfId="3053"/>
    <cellStyle name="Normal 2 2 2 10 2 4 2 2" xfId="3054"/>
    <cellStyle name="Normal 2 2 2 10 2 4 2 2 2" xfId="31364"/>
    <cellStyle name="Normal 2 2 2 10 2 4 2 3" xfId="31363"/>
    <cellStyle name="Normal 2 2 2 10 2 5" xfId="3055"/>
    <cellStyle name="Normal 2 2 2 10 2 5 2" xfId="3056"/>
    <cellStyle name="Normal 2 2 2 10 2 5 2 2" xfId="31366"/>
    <cellStyle name="Normal 2 2 2 10 2 5 3" xfId="31365"/>
    <cellStyle name="Normal 2 2 2 10 2 6" xfId="3057"/>
    <cellStyle name="Normal 2 2 2 10 2 6 2" xfId="31367"/>
    <cellStyle name="Normal 2 2 2 10 2 7" xfId="3058"/>
    <cellStyle name="Normal 2 2 2 10 3" xfId="3059"/>
    <cellStyle name="Normal 2 2 2 10 3 2" xfId="3060"/>
    <cellStyle name="Normal 2 2 2 10 3 2 2" xfId="31368"/>
    <cellStyle name="Normal 2 2 2 10 3 3" xfId="3061"/>
    <cellStyle name="Normal 2 2 2 10 4" xfId="3062"/>
    <cellStyle name="Normal 2 2 2 10 4 2" xfId="3063"/>
    <cellStyle name="Normal 2 2 2 10 4 2 2" xfId="31369"/>
    <cellStyle name="Normal 2 2 2 10 4 3" xfId="3064"/>
    <cellStyle name="Normal 2 2 2 10 5" xfId="3065"/>
    <cellStyle name="Normal 2 2 2 10 5 2" xfId="3066"/>
    <cellStyle name="Normal 2 2 2 10 5 2 2" xfId="3067"/>
    <cellStyle name="Normal 2 2 2 10 5 2 2 2" xfId="3068"/>
    <cellStyle name="Normal 2 2 2 10 5 2 2 2 2" xfId="31371"/>
    <cellStyle name="Normal 2 2 2 10 5 2 2 3" xfId="31370"/>
    <cellStyle name="Normal 2 2 2 10 5 3" xfId="3069"/>
    <cellStyle name="Normal 2 2 2 10 5 3 2" xfId="3070"/>
    <cellStyle name="Normal 2 2 2 10 5 3 2 2" xfId="31373"/>
    <cellStyle name="Normal 2 2 2 10 5 3 3" xfId="31372"/>
    <cellStyle name="Normal 2 2 2 10 5 4" xfId="3071"/>
    <cellStyle name="Normal 2 2 2 10 5 4 2" xfId="3072"/>
    <cellStyle name="Normal 2 2 2 10 5 4 2 2" xfId="31375"/>
    <cellStyle name="Normal 2 2 2 10 5 4 3" xfId="31374"/>
    <cellStyle name="Normal 2 2 2 10 5 5" xfId="3073"/>
    <cellStyle name="Normal 2 2 2 10 5 5 2" xfId="31376"/>
    <cellStyle name="Normal 2 2 2 10 5 6" xfId="3074"/>
    <cellStyle name="Normal 2 2 2 10 6" xfId="3075"/>
    <cellStyle name="Normal 2 2 2 10 6 2" xfId="3076"/>
    <cellStyle name="Normal 2 2 2 10 6 3" xfId="3077"/>
    <cellStyle name="Normal 2 2 2 10 6 3 2" xfId="31377"/>
    <cellStyle name="Normal 2 2 2 10 6 4" xfId="3078"/>
    <cellStyle name="Normal 2 2 2 10 6 4 2" xfId="31378"/>
    <cellStyle name="Normal 2 2 2 10 6 5" xfId="3079"/>
    <cellStyle name="Normal 2 2 2 10 7" xfId="3080"/>
    <cellStyle name="Normal 2 2 2 10 8" xfId="3081"/>
    <cellStyle name="Normal 2 2 2 10 8 2" xfId="31379"/>
    <cellStyle name="Normal 2 2 2 10 9" xfId="3082"/>
    <cellStyle name="Normal 2 2 2 10 9 2" xfId="3083"/>
    <cellStyle name="Normal 2 2 2 10 9 3" xfId="3084"/>
    <cellStyle name="Normal 2 2 2 11" xfId="3085"/>
    <cellStyle name="Normal 2 2 2 11 10" xfId="3086"/>
    <cellStyle name="Normal 2 2 2 11 2" xfId="3087"/>
    <cellStyle name="Normal 2 2 2 11 2 2" xfId="3088"/>
    <cellStyle name="Normal 2 2 2 11 2 2 2" xfId="3089"/>
    <cellStyle name="Normal 2 2 2 11 2 2 2 2" xfId="3090"/>
    <cellStyle name="Normal 2 2 2 11 2 2 2 3" xfId="3091"/>
    <cellStyle name="Normal 2 2 2 11 2 2 2 3 2" xfId="31381"/>
    <cellStyle name="Normal 2 2 2 11 2 2 2 4" xfId="31380"/>
    <cellStyle name="Normal 2 2 2 11 2 2 3" xfId="3092"/>
    <cellStyle name="Normal 2 2 2 11 2 3" xfId="3093"/>
    <cellStyle name="Normal 2 2 2 11 2 4" xfId="3094"/>
    <cellStyle name="Normal 2 2 2 11 2 4 2" xfId="3095"/>
    <cellStyle name="Normal 2 2 2 11 2 4 2 2" xfId="3096"/>
    <cellStyle name="Normal 2 2 2 11 2 4 2 2 2" xfId="31383"/>
    <cellStyle name="Normal 2 2 2 11 2 4 2 3" xfId="31382"/>
    <cellStyle name="Normal 2 2 2 11 2 5" xfId="3097"/>
    <cellStyle name="Normal 2 2 2 11 2 5 2" xfId="3098"/>
    <cellStyle name="Normal 2 2 2 11 2 5 2 2" xfId="31385"/>
    <cellStyle name="Normal 2 2 2 11 2 5 3" xfId="31384"/>
    <cellStyle name="Normal 2 2 2 11 2 6" xfId="3099"/>
    <cellStyle name="Normal 2 2 2 11 2 6 2" xfId="31386"/>
    <cellStyle name="Normal 2 2 2 11 2 7" xfId="3100"/>
    <cellStyle name="Normal 2 2 2 11 3" xfId="3101"/>
    <cellStyle name="Normal 2 2 2 11 3 2" xfId="3102"/>
    <cellStyle name="Normal 2 2 2 11 3 2 2" xfId="31387"/>
    <cellStyle name="Normal 2 2 2 11 3 3" xfId="3103"/>
    <cellStyle name="Normal 2 2 2 11 4" xfId="3104"/>
    <cellStyle name="Normal 2 2 2 11 4 2" xfId="3105"/>
    <cellStyle name="Normal 2 2 2 11 4 2 2" xfId="31388"/>
    <cellStyle name="Normal 2 2 2 11 4 3" xfId="3106"/>
    <cellStyle name="Normal 2 2 2 11 5" xfId="3107"/>
    <cellStyle name="Normal 2 2 2 11 5 2" xfId="3108"/>
    <cellStyle name="Normal 2 2 2 11 5 2 2" xfId="3109"/>
    <cellStyle name="Normal 2 2 2 11 5 2 2 2" xfId="3110"/>
    <cellStyle name="Normal 2 2 2 11 5 2 2 2 2" xfId="31390"/>
    <cellStyle name="Normal 2 2 2 11 5 2 2 3" xfId="31389"/>
    <cellStyle name="Normal 2 2 2 11 5 3" xfId="3111"/>
    <cellStyle name="Normal 2 2 2 11 5 3 2" xfId="3112"/>
    <cellStyle name="Normal 2 2 2 11 5 3 2 2" xfId="31392"/>
    <cellStyle name="Normal 2 2 2 11 5 3 3" xfId="31391"/>
    <cellStyle name="Normal 2 2 2 11 5 4" xfId="3113"/>
    <cellStyle name="Normal 2 2 2 11 5 4 2" xfId="3114"/>
    <cellStyle name="Normal 2 2 2 11 5 4 2 2" xfId="31394"/>
    <cellStyle name="Normal 2 2 2 11 5 4 3" xfId="31393"/>
    <cellStyle name="Normal 2 2 2 11 5 5" xfId="3115"/>
    <cellStyle name="Normal 2 2 2 11 5 5 2" xfId="31395"/>
    <cellStyle name="Normal 2 2 2 11 5 6" xfId="3116"/>
    <cellStyle name="Normal 2 2 2 11 6" xfId="3117"/>
    <cellStyle name="Normal 2 2 2 11 6 2" xfId="3118"/>
    <cellStyle name="Normal 2 2 2 11 6 3" xfId="3119"/>
    <cellStyle name="Normal 2 2 2 11 6 3 2" xfId="31396"/>
    <cellStyle name="Normal 2 2 2 11 6 4" xfId="3120"/>
    <cellStyle name="Normal 2 2 2 11 6 4 2" xfId="31397"/>
    <cellStyle name="Normal 2 2 2 11 6 5" xfId="3121"/>
    <cellStyle name="Normal 2 2 2 11 7" xfId="3122"/>
    <cellStyle name="Normal 2 2 2 11 8" xfId="3123"/>
    <cellStyle name="Normal 2 2 2 11 8 2" xfId="31398"/>
    <cellStyle name="Normal 2 2 2 11 9" xfId="3124"/>
    <cellStyle name="Normal 2 2 2 11 9 2" xfId="31399"/>
    <cellStyle name="Normal 2 2 2 12" xfId="3125"/>
    <cellStyle name="Normal 2 2 2 12 10" xfId="3126"/>
    <cellStyle name="Normal 2 2 2 12 10 2" xfId="3127"/>
    <cellStyle name="Normal 2 2 2 12 10 3" xfId="3128"/>
    <cellStyle name="Normal 2 2 2 12 11" xfId="3129"/>
    <cellStyle name="Normal 2 2 2 12 12" xfId="3130"/>
    <cellStyle name="Normal 2 2 2 12 13" xfId="3131"/>
    <cellStyle name="Normal 2 2 2 12 2" xfId="3132"/>
    <cellStyle name="Normal 2 2 2 12 2 2" xfId="3133"/>
    <cellStyle name="Normal 2 2 2 12 2 2 2" xfId="3134"/>
    <cellStyle name="Normal 2 2 2 12 2 2 2 2" xfId="3135"/>
    <cellStyle name="Normal 2 2 2 12 2 2 2 3" xfId="3136"/>
    <cellStyle name="Normal 2 2 2 12 2 2 2 3 2" xfId="31401"/>
    <cellStyle name="Normal 2 2 2 12 2 2 2 4" xfId="31400"/>
    <cellStyle name="Normal 2 2 2 12 2 2 3" xfId="3137"/>
    <cellStyle name="Normal 2 2 2 12 2 3" xfId="3138"/>
    <cellStyle name="Normal 2 2 2 12 2 4" xfId="3139"/>
    <cellStyle name="Normal 2 2 2 12 2 4 2" xfId="3140"/>
    <cellStyle name="Normal 2 2 2 12 2 4 2 2" xfId="3141"/>
    <cellStyle name="Normal 2 2 2 12 2 4 2 2 2" xfId="31403"/>
    <cellStyle name="Normal 2 2 2 12 2 4 2 3" xfId="31402"/>
    <cellStyle name="Normal 2 2 2 12 2 5" xfId="3142"/>
    <cellStyle name="Normal 2 2 2 12 2 5 2" xfId="3143"/>
    <cellStyle name="Normal 2 2 2 12 2 5 2 2" xfId="31405"/>
    <cellStyle name="Normal 2 2 2 12 2 5 3" xfId="31404"/>
    <cellStyle name="Normal 2 2 2 12 2 6" xfId="3144"/>
    <cellStyle name="Normal 2 2 2 12 2 6 2" xfId="31406"/>
    <cellStyle name="Normal 2 2 2 12 2 7" xfId="3145"/>
    <cellStyle name="Normal 2 2 2 12 3" xfId="3146"/>
    <cellStyle name="Normal 2 2 2 12 3 2" xfId="3147"/>
    <cellStyle name="Normal 2 2 2 12 3 2 2" xfId="31407"/>
    <cellStyle name="Normal 2 2 2 12 3 3" xfId="3148"/>
    <cellStyle name="Normal 2 2 2 12 4" xfId="3149"/>
    <cellStyle name="Normal 2 2 2 12 4 2" xfId="3150"/>
    <cellStyle name="Normal 2 2 2 12 4 2 2" xfId="31408"/>
    <cellStyle name="Normal 2 2 2 12 4 3" xfId="3151"/>
    <cellStyle name="Normal 2 2 2 12 5" xfId="3152"/>
    <cellStyle name="Normal 2 2 2 12 5 2" xfId="3153"/>
    <cellStyle name="Normal 2 2 2 12 5 2 2" xfId="3154"/>
    <cellStyle name="Normal 2 2 2 12 5 2 2 2" xfId="3155"/>
    <cellStyle name="Normal 2 2 2 12 5 2 2 2 2" xfId="31410"/>
    <cellStyle name="Normal 2 2 2 12 5 2 2 3" xfId="31409"/>
    <cellStyle name="Normal 2 2 2 12 5 3" xfId="3156"/>
    <cellStyle name="Normal 2 2 2 12 5 3 2" xfId="3157"/>
    <cellStyle name="Normal 2 2 2 12 5 3 2 2" xfId="31412"/>
    <cellStyle name="Normal 2 2 2 12 5 3 3" xfId="31411"/>
    <cellStyle name="Normal 2 2 2 12 5 4" xfId="3158"/>
    <cellStyle name="Normal 2 2 2 12 5 4 2" xfId="3159"/>
    <cellStyle name="Normal 2 2 2 12 5 4 2 2" xfId="31414"/>
    <cellStyle name="Normal 2 2 2 12 5 4 3" xfId="31413"/>
    <cellStyle name="Normal 2 2 2 12 5 5" xfId="3160"/>
    <cellStyle name="Normal 2 2 2 12 5 5 2" xfId="31415"/>
    <cellStyle name="Normal 2 2 2 12 5 6" xfId="3161"/>
    <cellStyle name="Normal 2 2 2 12 6" xfId="3162"/>
    <cellStyle name="Normal 2 2 2 12 6 2" xfId="3163"/>
    <cellStyle name="Normal 2 2 2 12 6 3" xfId="3164"/>
    <cellStyle name="Normal 2 2 2 12 6 3 2" xfId="31416"/>
    <cellStyle name="Normal 2 2 2 12 6 4" xfId="3165"/>
    <cellStyle name="Normal 2 2 2 12 6 4 2" xfId="31417"/>
    <cellStyle name="Normal 2 2 2 12 6 5" xfId="3166"/>
    <cellStyle name="Normal 2 2 2 12 7" xfId="3167"/>
    <cellStyle name="Normal 2 2 2 12 8" xfId="3168"/>
    <cellStyle name="Normal 2 2 2 12 8 2" xfId="31418"/>
    <cellStyle name="Normal 2 2 2 12 9" xfId="3169"/>
    <cellStyle name="Normal 2 2 2 12 9 2" xfId="3170"/>
    <cellStyle name="Normal 2 2 2 12 9 3" xfId="3171"/>
    <cellStyle name="Normal 2 2 2 13" xfId="3172"/>
    <cellStyle name="Normal 2 2 2 13 2" xfId="3173"/>
    <cellStyle name="Normal 2 2 2 13 2 2" xfId="3174"/>
    <cellStyle name="Normal 2 2 2 13 2 2 2" xfId="31419"/>
    <cellStyle name="Normal 2 2 2 13 2 3" xfId="3175"/>
    <cellStyle name="Normal 2 2 2 13 2 3 2" xfId="31420"/>
    <cellStyle name="Normal 2 2 2 13 2 4" xfId="3176"/>
    <cellStyle name="Normal 2 2 2 13 3" xfId="3177"/>
    <cellStyle name="Normal 2 2 2 13 3 2" xfId="3178"/>
    <cellStyle name="Normal 2 2 2 13 3 2 2" xfId="31421"/>
    <cellStyle name="Normal 2 2 2 13 3 3" xfId="3179"/>
    <cellStyle name="Normal 2 2 2 13 4" xfId="3180"/>
    <cellStyle name="Normal 2 2 2 13 4 2" xfId="31422"/>
    <cellStyle name="Normal 2 2 2 13 5" xfId="3181"/>
    <cellStyle name="Normal 2 2 2 13 5 2" xfId="3182"/>
    <cellStyle name="Normal 2 2 2 13 5 2 2" xfId="31423"/>
    <cellStyle name="Normal 2 2 2 13 5 3" xfId="3183"/>
    <cellStyle name="Normal 2 2 2 13 5 4" xfId="3184"/>
    <cellStyle name="Normal 2 2 2 13 5 5" xfId="3185"/>
    <cellStyle name="Normal 2 2 2 13 6" xfId="3186"/>
    <cellStyle name="Normal 2 2 2 13 6 2" xfId="3187"/>
    <cellStyle name="Normal 2 2 2 13 6 2 2" xfId="31424"/>
    <cellStyle name="Normal 2 2 2 13 6 3" xfId="3188"/>
    <cellStyle name="Normal 2 2 2 13 6 4" xfId="3189"/>
    <cellStyle name="Normal 2 2 2 13 6 5" xfId="3190"/>
    <cellStyle name="Normal 2 2 2 13 7" xfId="3191"/>
    <cellStyle name="Normal 2 2 2 13 8" xfId="3192"/>
    <cellStyle name="Normal 2 2 2 13 9" xfId="3193"/>
    <cellStyle name="Normal 2 2 2 14" xfId="3194"/>
    <cellStyle name="Normal 2 2 2 14 2" xfId="3195"/>
    <cellStyle name="Normal 2 2 2 14 2 2" xfId="3196"/>
    <cellStyle name="Normal 2 2 2 14 2 2 2" xfId="31425"/>
    <cellStyle name="Normal 2 2 2 14 2 3" xfId="3197"/>
    <cellStyle name="Normal 2 2 2 14 2 3 2" xfId="3198"/>
    <cellStyle name="Normal 2 2 2 14 2 3 3" xfId="3199"/>
    <cellStyle name="Normal 2 2 2 14 2 4" xfId="3200"/>
    <cellStyle name="Normal 2 2 2 14 3" xfId="3201"/>
    <cellStyle name="Normal 2 2 2 14 3 2" xfId="3202"/>
    <cellStyle name="Normal 2 2 2 14 3 2 2" xfId="3203"/>
    <cellStyle name="Normal 2 2 2 14 3 2 3" xfId="3204"/>
    <cellStyle name="Normal 2 2 2 14 3 3" xfId="3205"/>
    <cellStyle name="Normal 2 2 2 14 3 3 2" xfId="31426"/>
    <cellStyle name="Normal 2 2 2 14 3 4" xfId="3206"/>
    <cellStyle name="Normal 2 2 2 14 3 5" xfId="3207"/>
    <cellStyle name="Normal 2 2 2 14 3 6" xfId="3208"/>
    <cellStyle name="Normal 2 2 2 14 3 7" xfId="3209"/>
    <cellStyle name="Normal 2 2 2 14 4" xfId="3210"/>
    <cellStyle name="Normal 2 2 2 14 4 2" xfId="31427"/>
    <cellStyle name="Normal 2 2 2 14 5" xfId="3211"/>
    <cellStyle name="Normal 2 2 2 15" xfId="3212"/>
    <cellStyle name="Normal 2 2 2 15 2" xfId="3213"/>
    <cellStyle name="Normal 2 2 2 15 2 2" xfId="3214"/>
    <cellStyle name="Normal 2 2 2 15 2 2 2" xfId="3215"/>
    <cellStyle name="Normal 2 2 2 15 2 2 2 2" xfId="3216"/>
    <cellStyle name="Normal 2 2 2 15 2 2 2 3" xfId="3217"/>
    <cellStyle name="Normal 2 2 2 15 2 2 3" xfId="3218"/>
    <cellStyle name="Normal 2 2 2 15 2 3" xfId="3219"/>
    <cellStyle name="Normal 2 2 2 15 2 4" xfId="3220"/>
    <cellStyle name="Normal 2 2 2 15 2 5" xfId="3221"/>
    <cellStyle name="Normal 2 2 2 15 3" xfId="3222"/>
    <cellStyle name="Normal 2 2 2 15 3 2" xfId="31428"/>
    <cellStyle name="Normal 2 2 2 15 4" xfId="3223"/>
    <cellStyle name="Normal 2 2 2 15 4 2" xfId="3224"/>
    <cellStyle name="Normal 2 2 2 15 4 3" xfId="3225"/>
    <cellStyle name="Normal 2 2 2 15 5" xfId="3226"/>
    <cellStyle name="Normal 2 2 2 16" xfId="3227"/>
    <cellStyle name="Normal 2 2 2 16 2" xfId="3228"/>
    <cellStyle name="Normal 2 2 2 16 2 2" xfId="3229"/>
    <cellStyle name="Normal 2 2 2 16 2 2 2" xfId="31430"/>
    <cellStyle name="Normal 2 2 2 16 2 3" xfId="31429"/>
    <cellStyle name="Normal 2 2 2 16 3" xfId="3230"/>
    <cellStyle name="Normal 2 2 2 16 3 2" xfId="31431"/>
    <cellStyle name="Normal 2 2 2 16 4" xfId="3231"/>
    <cellStyle name="Normal 2 2 2 16 5" xfId="3232"/>
    <cellStyle name="Normal 2 2 2 17" xfId="3233"/>
    <cellStyle name="Normal 2 2 2 17 2" xfId="3234"/>
    <cellStyle name="Normal 2 2 2 17 2 2" xfId="3235"/>
    <cellStyle name="Normal 2 2 2 17 2 2 2" xfId="31433"/>
    <cellStyle name="Normal 2 2 2 17 2 3" xfId="31432"/>
    <cellStyle name="Normal 2 2 2 17 3" xfId="3236"/>
    <cellStyle name="Normal 2 2 2 17 3 2" xfId="31434"/>
    <cellStyle name="Normal 2 2 2 17 4" xfId="3237"/>
    <cellStyle name="Normal 2 2 2 17 4 2" xfId="3238"/>
    <cellStyle name="Normal 2 2 2 17 4 3" xfId="3239"/>
    <cellStyle name="Normal 2 2 2 17 5" xfId="3240"/>
    <cellStyle name="Normal 2 2 2 18" xfId="3241"/>
    <cellStyle name="Normal 2 2 2 18 2" xfId="3242"/>
    <cellStyle name="Normal 2 2 2 18 2 2" xfId="3243"/>
    <cellStyle name="Normal 2 2 2 18 2 2 2" xfId="31436"/>
    <cellStyle name="Normal 2 2 2 18 2 3" xfId="31435"/>
    <cellStyle name="Normal 2 2 2 18 3" xfId="3244"/>
    <cellStyle name="Normal 2 2 2 18 3 2" xfId="31437"/>
    <cellStyle name="Normal 2 2 2 18 4" xfId="3245"/>
    <cellStyle name="Normal 2 2 2 19" xfId="3246"/>
    <cellStyle name="Normal 2 2 2 19 2" xfId="3247"/>
    <cellStyle name="Normal 2 2 2 19 2 2" xfId="31439"/>
    <cellStyle name="Normal 2 2 2 19 3" xfId="31438"/>
    <cellStyle name="Normal 2 2 2 2" xfId="3248"/>
    <cellStyle name="Normal 2 2 2 2 10" xfId="3249"/>
    <cellStyle name="Normal 2 2 2 2 10 2" xfId="3250"/>
    <cellStyle name="Normal 2 2 2 2 10 2 2" xfId="31440"/>
    <cellStyle name="Normal 2 2 2 2 10 3" xfId="3251"/>
    <cellStyle name="Normal 2 2 2 2 11" xfId="3252"/>
    <cellStyle name="Normal 2 2 2 2 11 2" xfId="3253"/>
    <cellStyle name="Normal 2 2 2 2 11 2 2" xfId="31441"/>
    <cellStyle name="Normal 2 2 2 2 11 3" xfId="3254"/>
    <cellStyle name="Normal 2 2 2 2 11 3 2" xfId="31442"/>
    <cellStyle name="Normal 2 2 2 2 11 4" xfId="3255"/>
    <cellStyle name="Normal 2 2 2 2 12" xfId="3256"/>
    <cellStyle name="Normal 2 2 2 2 12 2" xfId="3257"/>
    <cellStyle name="Normal 2 2 2 2 12 2 2" xfId="31443"/>
    <cellStyle name="Normal 2 2 2 2 12 3" xfId="3258"/>
    <cellStyle name="Normal 2 2 2 2 13" xfId="3259"/>
    <cellStyle name="Normal 2 2 2 2 13 2" xfId="3260"/>
    <cellStyle name="Normal 2 2 2 2 13 2 2" xfId="31444"/>
    <cellStyle name="Normal 2 2 2 2 13 3" xfId="3261"/>
    <cellStyle name="Normal 2 2 2 2 14" xfId="3262"/>
    <cellStyle name="Normal 2 2 2 2 15" xfId="3263"/>
    <cellStyle name="Normal 2 2 2 2 15 2" xfId="3264"/>
    <cellStyle name="Normal 2 2 2 2 15 2 2" xfId="31446"/>
    <cellStyle name="Normal 2 2 2 2 15 3" xfId="3265"/>
    <cellStyle name="Normal 2 2 2 2 15 3 2" xfId="31447"/>
    <cellStyle name="Normal 2 2 2 2 15 4" xfId="31445"/>
    <cellStyle name="Normal 2 2 2 2 16" xfId="3266"/>
    <cellStyle name="Normal 2 2 2 2 16 2" xfId="31448"/>
    <cellStyle name="Normal 2 2 2 2 17" xfId="3267"/>
    <cellStyle name="Normal 2 2 2 2 2" xfId="3268"/>
    <cellStyle name="Normal 2 2 2 2 2 10" xfId="3269"/>
    <cellStyle name="Normal 2 2 2 2 2 10 2" xfId="3270"/>
    <cellStyle name="Normal 2 2 2 2 2 10 2 2" xfId="3271"/>
    <cellStyle name="Normal 2 2 2 2 2 10 2 2 2" xfId="31451"/>
    <cellStyle name="Normal 2 2 2 2 2 10 2 3" xfId="31450"/>
    <cellStyle name="Normal 2 2 2 2 2 10 3" xfId="3272"/>
    <cellStyle name="Normal 2 2 2 2 2 10 3 2" xfId="31452"/>
    <cellStyle name="Normal 2 2 2 2 2 10 4" xfId="31449"/>
    <cellStyle name="Normal 2 2 2 2 2 11" xfId="3273"/>
    <cellStyle name="Normal 2 2 2 2 2 11 2" xfId="3274"/>
    <cellStyle name="Normal 2 2 2 2 2 11 2 2" xfId="31454"/>
    <cellStyle name="Normal 2 2 2 2 2 11 3" xfId="31453"/>
    <cellStyle name="Normal 2 2 2 2 2 12" xfId="3275"/>
    <cellStyle name="Normal 2 2 2 2 2 12 2" xfId="3276"/>
    <cellStyle name="Normal 2 2 2 2 2 12 2 2" xfId="31456"/>
    <cellStyle name="Normal 2 2 2 2 2 12 3" xfId="31455"/>
    <cellStyle name="Normal 2 2 2 2 2 13" xfId="3277"/>
    <cellStyle name="Normal 2 2 2 2 2 13 2" xfId="3278"/>
    <cellStyle name="Normal 2 2 2 2 2 13 2 2" xfId="31458"/>
    <cellStyle name="Normal 2 2 2 2 2 13 3" xfId="31457"/>
    <cellStyle name="Normal 2 2 2 2 2 14" xfId="3279"/>
    <cellStyle name="Normal 2 2 2 2 2 15" xfId="3280"/>
    <cellStyle name="Normal 2 2 2 2 2 15 2" xfId="3281"/>
    <cellStyle name="Normal 2 2 2 2 2 15 3" xfId="3282"/>
    <cellStyle name="Normal 2 2 2 2 2 15 3 2" xfId="31459"/>
    <cellStyle name="Normal 2 2 2 2 2 16" xfId="3283"/>
    <cellStyle name="Normal 2 2 2 2 2 16 2" xfId="31460"/>
    <cellStyle name="Normal 2 2 2 2 2 17" xfId="3284"/>
    <cellStyle name="Normal 2 2 2 2 2 17 2" xfId="31461"/>
    <cellStyle name="Normal 2 2 2 2 2 18" xfId="3285"/>
    <cellStyle name="Normal 2 2 2 2 2 2" xfId="3286"/>
    <cellStyle name="Normal 2 2 2 2 2 2 10" xfId="3287"/>
    <cellStyle name="Normal 2 2 2 2 2 2 10 2" xfId="3288"/>
    <cellStyle name="Normal 2 2 2 2 2 2 10 2 2" xfId="31462"/>
    <cellStyle name="Normal 2 2 2 2 2 2 10 3" xfId="3289"/>
    <cellStyle name="Normal 2 2 2 2 2 2 11" xfId="3290"/>
    <cellStyle name="Normal 2 2 2 2 2 2 11 2" xfId="3291"/>
    <cellStyle name="Normal 2 2 2 2 2 2 11 2 2" xfId="31463"/>
    <cellStyle name="Normal 2 2 2 2 2 2 11 3" xfId="3292"/>
    <cellStyle name="Normal 2 2 2 2 2 2 12" xfId="3293"/>
    <cellStyle name="Normal 2 2 2 2 2 2 12 2" xfId="3294"/>
    <cellStyle name="Normal 2 2 2 2 2 2 12 2 2" xfId="31464"/>
    <cellStyle name="Normal 2 2 2 2 2 2 12 3" xfId="3295"/>
    <cellStyle name="Normal 2 2 2 2 2 2 13" xfId="3296"/>
    <cellStyle name="Normal 2 2 2 2 2 2 13 2" xfId="3297"/>
    <cellStyle name="Normal 2 2 2 2 2 2 13 2 2" xfId="31466"/>
    <cellStyle name="Normal 2 2 2 2 2 2 13 3" xfId="3298"/>
    <cellStyle name="Normal 2 2 2 2 2 2 13 3 2" xfId="31467"/>
    <cellStyle name="Normal 2 2 2 2 2 2 13 4" xfId="31465"/>
    <cellStyle name="Normal 2 2 2 2 2 2 14" xfId="3299"/>
    <cellStyle name="Normal 2 2 2 2 2 2 14 2" xfId="31468"/>
    <cellStyle name="Normal 2 2 2 2 2 2 15" xfId="3300"/>
    <cellStyle name="Normal 2 2 2 2 2 2 2" xfId="3301"/>
    <cellStyle name="Normal 2 2 2 2 2 2 2 2" xfId="3302"/>
    <cellStyle name="Normal 2 2 2 2 2 2 2 2 2" xfId="3303"/>
    <cellStyle name="Normal 2 2 2 2 2 2 2 2 3" xfId="3304"/>
    <cellStyle name="Normal 2 2 2 2 2 2 2 2 4" xfId="3305"/>
    <cellStyle name="Normal 2 2 2 2 2 2 2 2 4 2" xfId="31470"/>
    <cellStyle name="Normal 2 2 2 2 2 2 2 2 5" xfId="3306"/>
    <cellStyle name="Normal 2 2 2 2 2 2 2 2 5 2" xfId="31471"/>
    <cellStyle name="Normal 2 2 2 2 2 2 2 2 6" xfId="3307"/>
    <cellStyle name="Normal 2 2 2 2 2 2 2 2 6 2" xfId="31472"/>
    <cellStyle name="Normal 2 2 2 2 2 2 2 2 7" xfId="3308"/>
    <cellStyle name="Normal 2 2 2 2 2 2 2 2 7 2" xfId="31473"/>
    <cellStyle name="Normal 2 2 2 2 2 2 2 2 8" xfId="3309"/>
    <cellStyle name="Normal 2 2 2 2 2 2 2 2 8 2" xfId="31474"/>
    <cellStyle name="Normal 2 2 2 2 2 2 2 2 9" xfId="31469"/>
    <cellStyle name="Normal 2 2 2 2 2 2 2 3" xfId="3310"/>
    <cellStyle name="Normal 2 2 2 2 2 2 2 3 2" xfId="3311"/>
    <cellStyle name="Normal 2 2 2 2 2 2 2 3 2 2" xfId="31476"/>
    <cellStyle name="Normal 2 2 2 2 2 2 2 3 3" xfId="3312"/>
    <cellStyle name="Normal 2 2 2 2 2 2 2 3 3 2" xfId="31477"/>
    <cellStyle name="Normal 2 2 2 2 2 2 2 3 4" xfId="3313"/>
    <cellStyle name="Normal 2 2 2 2 2 2 2 3 4 2" xfId="31478"/>
    <cellStyle name="Normal 2 2 2 2 2 2 2 3 5" xfId="3314"/>
    <cellStyle name="Normal 2 2 2 2 2 2 2 3 5 2" xfId="31479"/>
    <cellStyle name="Normal 2 2 2 2 2 2 2 3 6" xfId="3315"/>
    <cellStyle name="Normal 2 2 2 2 2 2 2 3 6 2" xfId="31480"/>
    <cellStyle name="Normal 2 2 2 2 2 2 2 3 7" xfId="31475"/>
    <cellStyle name="Normal 2 2 2 2 2 2 2 4" xfId="3316"/>
    <cellStyle name="Normal 2 2 2 2 2 2 2 5" xfId="3317"/>
    <cellStyle name="Normal 2 2 2 2 2 2 2 6" xfId="3318"/>
    <cellStyle name="Normal 2 2 2 2 2 2 3" xfId="3319"/>
    <cellStyle name="Normal 2 2 2 2 2 2 3 2" xfId="3320"/>
    <cellStyle name="Normal 2 2 2 2 2 2 3 3" xfId="3321"/>
    <cellStyle name="Normal 2 2 2 2 2 2 3 4" xfId="3322"/>
    <cellStyle name="Normal 2 2 2 2 2 2 4" xfId="3323"/>
    <cellStyle name="Normal 2 2 2 2 2 2 4 2" xfId="3324"/>
    <cellStyle name="Normal 2 2 2 2 2 2 4 3" xfId="3325"/>
    <cellStyle name="Normal 2 2 2 2 2 2 4 4" xfId="3326"/>
    <cellStyle name="Normal 2 2 2 2 2 2 5" xfId="3327"/>
    <cellStyle name="Normal 2 2 2 2 2 2 5 2" xfId="3328"/>
    <cellStyle name="Normal 2 2 2 2 2 2 5 3" xfId="3329"/>
    <cellStyle name="Normal 2 2 2 2 2 2 5 4" xfId="3330"/>
    <cellStyle name="Normal 2 2 2 2 2 2 6" xfId="3331"/>
    <cellStyle name="Normal 2 2 2 2 2 2 6 2" xfId="3332"/>
    <cellStyle name="Normal 2 2 2 2 2 2 6 3" xfId="3333"/>
    <cellStyle name="Normal 2 2 2 2 2 2 6 4" xfId="3334"/>
    <cellStyle name="Normal 2 2 2 2 2 2 7" xfId="3335"/>
    <cellStyle name="Normal 2 2 2 2 2 2 7 2" xfId="3336"/>
    <cellStyle name="Normal 2 2 2 2 2 2 7 3" xfId="3337"/>
    <cellStyle name="Normal 2 2 2 2 2 2 7 4" xfId="3338"/>
    <cellStyle name="Normal 2 2 2 2 2 2 8" xfId="3339"/>
    <cellStyle name="Normal 2 2 2 2 2 2 8 2" xfId="3340"/>
    <cellStyle name="Normal 2 2 2 2 2 2 8 2 2" xfId="31481"/>
    <cellStyle name="Normal 2 2 2 2 2 2 8 3" xfId="3341"/>
    <cellStyle name="Normal 2 2 2 2 2 2 9" xfId="3342"/>
    <cellStyle name="Normal 2 2 2 2 2 2 9 2" xfId="3343"/>
    <cellStyle name="Normal 2 2 2 2 2 2 9 2 2" xfId="31482"/>
    <cellStyle name="Normal 2 2 2 2 2 2 9 3" xfId="3344"/>
    <cellStyle name="Normal 2 2 2 2 2 2 9 3 2" xfId="31483"/>
    <cellStyle name="Normal 2 2 2 2 2 2 9 4" xfId="3345"/>
    <cellStyle name="Normal 2 2 2 2 2 3" xfId="3346"/>
    <cellStyle name="Normal 2 2 2 2 2 3 2" xfId="3347"/>
    <cellStyle name="Normal 2 2 2 2 2 3 3" xfId="3348"/>
    <cellStyle name="Normal 2 2 2 2 2 3 4" xfId="3349"/>
    <cellStyle name="Normal 2 2 2 2 2 4" xfId="3350"/>
    <cellStyle name="Normal 2 2 2 2 2 4 2" xfId="3351"/>
    <cellStyle name="Normal 2 2 2 2 2 4 2 2" xfId="31484"/>
    <cellStyle name="Normal 2 2 2 2 2 4 3" xfId="3352"/>
    <cellStyle name="Normal 2 2 2 2 2 4 3 2" xfId="3353"/>
    <cellStyle name="Normal 2 2 2 2 2 4 3 2 2" xfId="31485"/>
    <cellStyle name="Normal 2 2 2 2 2 4 3 3" xfId="3354"/>
    <cellStyle name="Normal 2 2 2 2 2 4 4" xfId="3355"/>
    <cellStyle name="Normal 2 2 2 2 2 4 4 2" xfId="31486"/>
    <cellStyle name="Normal 2 2 2 2 2 4 5" xfId="3356"/>
    <cellStyle name="Normal 2 2 2 2 2 4 5 2" xfId="31487"/>
    <cellStyle name="Normal 2 2 2 2 2 4 6" xfId="3357"/>
    <cellStyle name="Normal 2 2 2 2 2 4 6 2" xfId="31488"/>
    <cellStyle name="Normal 2 2 2 2 2 4 7" xfId="3358"/>
    <cellStyle name="Normal 2 2 2 2 2 5" xfId="3359"/>
    <cellStyle name="Normal 2 2 2 2 2 5 2" xfId="3360"/>
    <cellStyle name="Normal 2 2 2 2 2 5 2 2" xfId="3361"/>
    <cellStyle name="Normal 2 2 2 2 2 5 2 2 2" xfId="31489"/>
    <cellStyle name="Normal 2 2 2 2 2 5 2 3" xfId="3362"/>
    <cellStyle name="Normal 2 2 2 2 2 5 2 3 2" xfId="31490"/>
    <cellStyle name="Normal 2 2 2 2 2 5 2 4" xfId="3363"/>
    <cellStyle name="Normal 2 2 2 2 2 5 3" xfId="3364"/>
    <cellStyle name="Normal 2 2 2 2 2 5 3 2" xfId="3365"/>
    <cellStyle name="Normal 2 2 2 2 2 5 3 2 2" xfId="31492"/>
    <cellStyle name="Normal 2 2 2 2 2 5 3 3" xfId="3366"/>
    <cellStyle name="Normal 2 2 2 2 2 5 3 3 2" xfId="31493"/>
    <cellStyle name="Normal 2 2 2 2 2 5 3 4" xfId="31491"/>
    <cellStyle name="Normal 2 2 2 2 2 5 4" xfId="3367"/>
    <cellStyle name="Normal 2 2 2 2 2 5 4 2" xfId="3368"/>
    <cellStyle name="Normal 2 2 2 2 2 5 4 2 2" xfId="31494"/>
    <cellStyle name="Normal 2 2 2 2 2 5 4 3" xfId="3369"/>
    <cellStyle name="Normal 2 2 2 2 2 5 5" xfId="3370"/>
    <cellStyle name="Normal 2 2 2 2 2 5 5 2" xfId="31495"/>
    <cellStyle name="Normal 2 2 2 2 2 5 6" xfId="3371"/>
    <cellStyle name="Normal 2 2 2 2 2 5 6 2" xfId="31496"/>
    <cellStyle name="Normal 2 2 2 2 2 5 7" xfId="3372"/>
    <cellStyle name="Normal 2 2 2 2 2 6" xfId="3373"/>
    <cellStyle name="Normal 2 2 2 2 2 6 2" xfId="3374"/>
    <cellStyle name="Normal 2 2 2 2 2 6 2 2" xfId="3375"/>
    <cellStyle name="Normal 2 2 2 2 2 6 2 2 2" xfId="31497"/>
    <cellStyle name="Normal 2 2 2 2 2 6 2 3" xfId="3376"/>
    <cellStyle name="Normal 2 2 2 2 2 6 2 3 2" xfId="31498"/>
    <cellStyle name="Normal 2 2 2 2 2 6 2 4" xfId="3377"/>
    <cellStyle name="Normal 2 2 2 2 2 6 3" xfId="3378"/>
    <cellStyle name="Normal 2 2 2 2 2 6 3 2" xfId="3379"/>
    <cellStyle name="Normal 2 2 2 2 2 6 3 2 2" xfId="31500"/>
    <cellStyle name="Normal 2 2 2 2 2 6 3 3" xfId="3380"/>
    <cellStyle name="Normal 2 2 2 2 2 6 3 3 2" xfId="31501"/>
    <cellStyle name="Normal 2 2 2 2 2 6 3 4" xfId="31499"/>
    <cellStyle name="Normal 2 2 2 2 2 6 4" xfId="3381"/>
    <cellStyle name="Normal 2 2 2 2 2 6 4 2" xfId="3382"/>
    <cellStyle name="Normal 2 2 2 2 2 6 4 2 2" xfId="31502"/>
    <cellStyle name="Normal 2 2 2 2 2 6 4 3" xfId="3383"/>
    <cellStyle name="Normal 2 2 2 2 2 6 5" xfId="3384"/>
    <cellStyle name="Normal 2 2 2 2 2 6 5 2" xfId="31503"/>
    <cellStyle name="Normal 2 2 2 2 2 6 6" xfId="3385"/>
    <cellStyle name="Normal 2 2 2 2 2 6 6 2" xfId="31504"/>
    <cellStyle name="Normal 2 2 2 2 2 6 7" xfId="3386"/>
    <cellStyle name="Normal 2 2 2 2 2 7" xfId="3387"/>
    <cellStyle name="Normal 2 2 2 2 2 7 2" xfId="3388"/>
    <cellStyle name="Normal 2 2 2 2 2 7 2 2" xfId="3389"/>
    <cellStyle name="Normal 2 2 2 2 2 7 2 2 2" xfId="31505"/>
    <cellStyle name="Normal 2 2 2 2 2 7 2 3" xfId="3390"/>
    <cellStyle name="Normal 2 2 2 2 2 7 2 3 2" xfId="31506"/>
    <cellStyle name="Normal 2 2 2 2 2 7 2 4" xfId="3391"/>
    <cellStyle name="Normal 2 2 2 2 2 7 3" xfId="3392"/>
    <cellStyle name="Normal 2 2 2 2 2 7 3 2" xfId="3393"/>
    <cellStyle name="Normal 2 2 2 2 2 7 3 2 2" xfId="31508"/>
    <cellStyle name="Normal 2 2 2 2 2 7 3 3" xfId="3394"/>
    <cellStyle name="Normal 2 2 2 2 2 7 3 3 2" xfId="31509"/>
    <cellStyle name="Normal 2 2 2 2 2 7 3 4" xfId="31507"/>
    <cellStyle name="Normal 2 2 2 2 2 7 4" xfId="3395"/>
    <cellStyle name="Normal 2 2 2 2 2 7 4 2" xfId="3396"/>
    <cellStyle name="Normal 2 2 2 2 2 7 4 2 2" xfId="31510"/>
    <cellStyle name="Normal 2 2 2 2 2 7 4 3" xfId="3397"/>
    <cellStyle name="Normal 2 2 2 2 2 7 5" xfId="3398"/>
    <cellStyle name="Normal 2 2 2 2 2 7 5 2" xfId="31511"/>
    <cellStyle name="Normal 2 2 2 2 2 7 6" xfId="3399"/>
    <cellStyle name="Normal 2 2 2 2 2 7 6 2" xfId="31512"/>
    <cellStyle name="Normal 2 2 2 2 2 7 7" xfId="3400"/>
    <cellStyle name="Normal 2 2 2 2 2 8" xfId="3401"/>
    <cellStyle name="Normal 2 2 2 2 2 8 2" xfId="3402"/>
    <cellStyle name="Normal 2 2 2 2 2 8 2 2" xfId="3403"/>
    <cellStyle name="Normal 2 2 2 2 2 8 2 2 2" xfId="31513"/>
    <cellStyle name="Normal 2 2 2 2 2 8 2 3" xfId="3404"/>
    <cellStyle name="Normal 2 2 2 2 2 8 2 3 2" xfId="31514"/>
    <cellStyle name="Normal 2 2 2 2 2 8 2 4" xfId="3405"/>
    <cellStyle name="Normal 2 2 2 2 2 8 3" xfId="3406"/>
    <cellStyle name="Normal 2 2 2 2 2 8 3 2" xfId="3407"/>
    <cellStyle name="Normal 2 2 2 2 2 8 3 2 2" xfId="31516"/>
    <cellStyle name="Normal 2 2 2 2 2 8 3 3" xfId="3408"/>
    <cellStyle name="Normal 2 2 2 2 2 8 3 3 2" xfId="31517"/>
    <cellStyle name="Normal 2 2 2 2 2 8 3 4" xfId="31515"/>
    <cellStyle name="Normal 2 2 2 2 2 8 4" xfId="3409"/>
    <cellStyle name="Normal 2 2 2 2 2 8 4 2" xfId="3410"/>
    <cellStyle name="Normal 2 2 2 2 2 8 4 2 2" xfId="31518"/>
    <cellStyle name="Normal 2 2 2 2 2 8 4 3" xfId="3411"/>
    <cellStyle name="Normal 2 2 2 2 2 8 5" xfId="3412"/>
    <cellStyle name="Normal 2 2 2 2 2 8 5 2" xfId="31519"/>
    <cellStyle name="Normal 2 2 2 2 2 8 6" xfId="3413"/>
    <cellStyle name="Normal 2 2 2 2 2 8 6 2" xfId="31520"/>
    <cellStyle name="Normal 2 2 2 2 2 8 7" xfId="3414"/>
    <cellStyle name="Normal 2 2 2 2 2 9" xfId="3415"/>
    <cellStyle name="Normal 2 2 2 2 2 9 2" xfId="3416"/>
    <cellStyle name="Normal 2 2 2 2 2 9 2 2" xfId="3417"/>
    <cellStyle name="Normal 2 2 2 2 2 9 2 2 2" xfId="31523"/>
    <cellStyle name="Normal 2 2 2 2 2 9 2 3" xfId="31522"/>
    <cellStyle name="Normal 2 2 2 2 2 9 3" xfId="3418"/>
    <cellStyle name="Normal 2 2 2 2 2 9 3 2" xfId="31524"/>
    <cellStyle name="Normal 2 2 2 2 2 9 4" xfId="31521"/>
    <cellStyle name="Normal 2 2 2 2 3" xfId="3419"/>
    <cellStyle name="Normal 2 2 2 2 3 2" xfId="3420"/>
    <cellStyle name="Normal 2 2 2 2 3 2 2" xfId="3421"/>
    <cellStyle name="Normal 2 2 2 2 3 2 2 2" xfId="3422"/>
    <cellStyle name="Normal 2 2 2 2 3 2 2 2 2" xfId="31526"/>
    <cellStyle name="Normal 2 2 2 2 3 2 2 3" xfId="3423"/>
    <cellStyle name="Normal 2 2 2 2 3 2 2 3 2" xfId="31527"/>
    <cellStyle name="Normal 2 2 2 2 3 2 2 4" xfId="31525"/>
    <cellStyle name="Normal 2 2 2 2 3 2 3" xfId="3424"/>
    <cellStyle name="Normal 2 2 2 2 3 2 3 2" xfId="3425"/>
    <cellStyle name="Normal 2 2 2 2 3 2 3 2 2" xfId="31528"/>
    <cellStyle name="Normal 2 2 2 2 3 2 3 3" xfId="3426"/>
    <cellStyle name="Normal 2 2 2 2 3 2 4" xfId="3427"/>
    <cellStyle name="Normal 2 2 2 2 3 2 4 2" xfId="31529"/>
    <cellStyle name="Normal 2 2 2 2 3 2 5" xfId="3428"/>
    <cellStyle name="Normal 2 2 2 2 3 2 5 2" xfId="31530"/>
    <cellStyle name="Normal 2 2 2 2 3 2 6" xfId="3429"/>
    <cellStyle name="Normal 2 2 2 2 3 2 6 2" xfId="31531"/>
    <cellStyle name="Normal 2 2 2 2 3 2 7" xfId="3430"/>
    <cellStyle name="Normal 2 2 2 2 3 3" xfId="3431"/>
    <cellStyle name="Normal 2 2 2 2 3 3 2" xfId="3432"/>
    <cellStyle name="Normal 2 2 2 2 3 3 2 2" xfId="3433"/>
    <cellStyle name="Normal 2 2 2 2 3 3 2 2 2" xfId="31533"/>
    <cellStyle name="Normal 2 2 2 2 3 3 2 3" xfId="3434"/>
    <cellStyle name="Normal 2 2 2 2 3 3 2 3 2" xfId="31534"/>
    <cellStyle name="Normal 2 2 2 2 3 3 2 4" xfId="31532"/>
    <cellStyle name="Normal 2 2 2 2 3 3 3" xfId="3435"/>
    <cellStyle name="Normal 2 2 2 2 3 3 3 2" xfId="3436"/>
    <cellStyle name="Normal 2 2 2 2 3 3 3 2 2" xfId="31535"/>
    <cellStyle name="Normal 2 2 2 2 3 3 3 3" xfId="3437"/>
    <cellStyle name="Normal 2 2 2 2 3 3 4" xfId="3438"/>
    <cellStyle name="Normal 2 2 2 2 3 3 4 2" xfId="31536"/>
    <cellStyle name="Normal 2 2 2 2 3 3 5" xfId="3439"/>
    <cellStyle name="Normal 2 2 2 2 3 3 5 2" xfId="31537"/>
    <cellStyle name="Normal 2 2 2 2 3 3 6" xfId="3440"/>
    <cellStyle name="Normal 2 2 2 2 3 3 6 2" xfId="31538"/>
    <cellStyle name="Normal 2 2 2 2 3 3 7" xfId="3441"/>
    <cellStyle name="Normal 2 2 2 2 3 4" xfId="3442"/>
    <cellStyle name="Normal 2 2 2 2 3 4 2" xfId="3443"/>
    <cellStyle name="Normal 2 2 2 2 3 4 2 2" xfId="3444"/>
    <cellStyle name="Normal 2 2 2 2 3 4 2 2 2" xfId="31540"/>
    <cellStyle name="Normal 2 2 2 2 3 4 2 3" xfId="3445"/>
    <cellStyle name="Normal 2 2 2 2 3 4 2 3 2" xfId="31541"/>
    <cellStyle name="Normal 2 2 2 2 3 4 2 4" xfId="31539"/>
    <cellStyle name="Normal 2 2 2 2 3 4 3" xfId="3446"/>
    <cellStyle name="Normal 2 2 2 2 3 4 3 2" xfId="3447"/>
    <cellStyle name="Normal 2 2 2 2 3 4 3 2 2" xfId="31542"/>
    <cellStyle name="Normal 2 2 2 2 3 4 3 3" xfId="3448"/>
    <cellStyle name="Normal 2 2 2 2 3 4 4" xfId="3449"/>
    <cellStyle name="Normal 2 2 2 2 3 4 4 2" xfId="31543"/>
    <cellStyle name="Normal 2 2 2 2 3 4 5" xfId="3450"/>
    <cellStyle name="Normal 2 2 2 2 3 4 5 2" xfId="31544"/>
    <cellStyle name="Normal 2 2 2 2 3 4 6" xfId="3451"/>
    <cellStyle name="Normal 2 2 2 2 3 4 6 2" xfId="31545"/>
    <cellStyle name="Normal 2 2 2 2 3 4 7" xfId="3452"/>
    <cellStyle name="Normal 2 2 2 2 3 5" xfId="3453"/>
    <cellStyle name="Normal 2 2 2 2 3 5 2" xfId="3454"/>
    <cellStyle name="Normal 2 2 2 2 3 5 2 2" xfId="3455"/>
    <cellStyle name="Normal 2 2 2 2 3 5 2 2 2" xfId="31547"/>
    <cellStyle name="Normal 2 2 2 2 3 5 2 3" xfId="3456"/>
    <cellStyle name="Normal 2 2 2 2 3 5 2 3 2" xfId="31548"/>
    <cellStyle name="Normal 2 2 2 2 3 5 2 4" xfId="31546"/>
    <cellStyle name="Normal 2 2 2 2 3 5 3" xfId="3457"/>
    <cellStyle name="Normal 2 2 2 2 3 5 3 2" xfId="3458"/>
    <cellStyle name="Normal 2 2 2 2 3 5 3 2 2" xfId="31549"/>
    <cellStyle name="Normal 2 2 2 2 3 5 3 3" xfId="3459"/>
    <cellStyle name="Normal 2 2 2 2 3 5 4" xfId="3460"/>
    <cellStyle name="Normal 2 2 2 2 3 5 4 2" xfId="31550"/>
    <cellStyle name="Normal 2 2 2 2 3 5 5" xfId="3461"/>
    <cellStyle name="Normal 2 2 2 2 3 5 5 2" xfId="31551"/>
    <cellStyle name="Normal 2 2 2 2 3 5 6" xfId="3462"/>
    <cellStyle name="Normal 2 2 2 2 3 5 6 2" xfId="31552"/>
    <cellStyle name="Normal 2 2 2 2 3 5 7" xfId="3463"/>
    <cellStyle name="Normal 2 2 2 2 3 6" xfId="3464"/>
    <cellStyle name="Normal 2 2 2 2 3 7" xfId="3465"/>
    <cellStyle name="Normal 2 2 2 2 3 7 2" xfId="3466"/>
    <cellStyle name="Normal 2 2 2 2 3 7 3" xfId="3467"/>
    <cellStyle name="Normal 2 2 2 2 3 7 3 2" xfId="31553"/>
    <cellStyle name="Normal 2 2 2 2 3 8" xfId="3468"/>
    <cellStyle name="Normal 2 2 2 2 3 8 2" xfId="31554"/>
    <cellStyle name="Normal 2 2 2 2 3 9" xfId="3469"/>
    <cellStyle name="Normal 2 2 2 2 4" xfId="3470"/>
    <cellStyle name="Normal 2 2 2 2 4 2" xfId="3471"/>
    <cellStyle name="Normal 2 2 2 2 4 2 2" xfId="3472"/>
    <cellStyle name="Normal 2 2 2 2 4 2 2 2" xfId="31556"/>
    <cellStyle name="Normal 2 2 2 2 4 2 3" xfId="31555"/>
    <cellStyle name="Normal 2 2 2 2 4 3" xfId="3473"/>
    <cellStyle name="Normal 2 2 2 2 4 3 2" xfId="3474"/>
    <cellStyle name="Normal 2 2 2 2 4 3 3" xfId="3475"/>
    <cellStyle name="Normal 2 2 2 2 4 3 3 2" xfId="31557"/>
    <cellStyle name="Normal 2 2 2 2 4 4" xfId="3476"/>
    <cellStyle name="Normal 2 2 2 2 4 4 2" xfId="31558"/>
    <cellStyle name="Normal 2 2 2 2 4 5" xfId="3477"/>
    <cellStyle name="Normal 2 2 2 2 5" xfId="3478"/>
    <cellStyle name="Normal 2 2 2 2 5 2" xfId="3479"/>
    <cellStyle name="Normal 2 2 2 2 5 2 2" xfId="3480"/>
    <cellStyle name="Normal 2 2 2 2 5 2 2 2" xfId="31560"/>
    <cellStyle name="Normal 2 2 2 2 5 2 3" xfId="31559"/>
    <cellStyle name="Normal 2 2 2 2 5 3" xfId="3481"/>
    <cellStyle name="Normal 2 2 2 2 5 4" xfId="3482"/>
    <cellStyle name="Normal 2 2 2 2 5 4 2" xfId="3483"/>
    <cellStyle name="Normal 2 2 2 2 5 4 3" xfId="3484"/>
    <cellStyle name="Normal 2 2 2 2 5 4 3 2" xfId="31561"/>
    <cellStyle name="Normal 2 2 2 2 5 5" xfId="3485"/>
    <cellStyle name="Normal 2 2 2 2 5 5 2" xfId="31562"/>
    <cellStyle name="Normal 2 2 2 2 5 6" xfId="3486"/>
    <cellStyle name="Normal 2 2 2 2 6" xfId="3487"/>
    <cellStyle name="Normal 2 2 2 2 6 2" xfId="3488"/>
    <cellStyle name="Normal 2 2 2 2 6 3" xfId="3489"/>
    <cellStyle name="Normal 2 2 2 2 6 4" xfId="3490"/>
    <cellStyle name="Normal 2 2 2 2 7" xfId="3491"/>
    <cellStyle name="Normal 2 2 2 2 7 2" xfId="3492"/>
    <cellStyle name="Normal 2 2 2 2 7 3" xfId="3493"/>
    <cellStyle name="Normal 2 2 2 2 7 4" xfId="3494"/>
    <cellStyle name="Normal 2 2 2 2 8" xfId="3495"/>
    <cellStyle name="Normal 2 2 2 2 8 2" xfId="3496"/>
    <cellStyle name="Normal 2 2 2 2 8 3" xfId="3497"/>
    <cellStyle name="Normal 2 2 2 2 8 4" xfId="3498"/>
    <cellStyle name="Normal 2 2 2 2 9" xfId="3499"/>
    <cellStyle name="Normal 2 2 2 2 9 2" xfId="3500"/>
    <cellStyle name="Normal 2 2 2 2 9 2 2" xfId="31563"/>
    <cellStyle name="Normal 2 2 2 2 9 3" xfId="3501"/>
    <cellStyle name="Normal 2 2 2 20" xfId="3502"/>
    <cellStyle name="Normal 2 2 2 20 2" xfId="3503"/>
    <cellStyle name="Normal 2 2 2 20 2 2" xfId="31565"/>
    <cellStyle name="Normal 2 2 2 20 3" xfId="31564"/>
    <cellStyle name="Normal 2 2 2 21" xfId="3504"/>
    <cellStyle name="Normal 2 2 2 21 2" xfId="3505"/>
    <cellStyle name="Normal 2 2 2 21 2 2" xfId="31567"/>
    <cellStyle name="Normal 2 2 2 21 3" xfId="31566"/>
    <cellStyle name="Normal 2 2 2 22" xfId="3506"/>
    <cellStyle name="Normal 2 2 2 22 2" xfId="3507"/>
    <cellStyle name="Normal 2 2 2 22 2 2" xfId="31569"/>
    <cellStyle name="Normal 2 2 2 22 3" xfId="31568"/>
    <cellStyle name="Normal 2 2 2 23" xfId="3508"/>
    <cellStyle name="Normal 2 2 2 23 2" xfId="3509"/>
    <cellStyle name="Normal 2 2 2 23 2 2" xfId="31571"/>
    <cellStyle name="Normal 2 2 2 23 3" xfId="31570"/>
    <cellStyle name="Normal 2 2 2 24" xfId="3510"/>
    <cellStyle name="Normal 2 2 2 24 2" xfId="3511"/>
    <cellStyle name="Normal 2 2 2 24 2 2" xfId="31573"/>
    <cellStyle name="Normal 2 2 2 24 3" xfId="3512"/>
    <cellStyle name="Normal 2 2 2 24 4" xfId="3513"/>
    <cellStyle name="Normal 2 2 2 24 4 2" xfId="31574"/>
    <cellStyle name="Normal 2 2 2 24 5" xfId="31572"/>
    <cellStyle name="Normal 2 2 2 25" xfId="3514"/>
    <cellStyle name="Normal 2 2 2 25 2" xfId="3515"/>
    <cellStyle name="Normal 2 2 2 25 2 2" xfId="31576"/>
    <cellStyle name="Normal 2 2 2 25 3" xfId="3516"/>
    <cellStyle name="Normal 2 2 2 25 3 2" xfId="31577"/>
    <cellStyle name="Normal 2 2 2 25 4" xfId="3517"/>
    <cellStyle name="Normal 2 2 2 25 4 2" xfId="31578"/>
    <cellStyle name="Normal 2 2 2 25 5" xfId="31575"/>
    <cellStyle name="Normal 2 2 2 26" xfId="3518"/>
    <cellStyle name="Normal 2 2 2 26 2" xfId="3519"/>
    <cellStyle name="Normal 2 2 2 26 2 2" xfId="31580"/>
    <cellStyle name="Normal 2 2 2 26 3" xfId="31579"/>
    <cellStyle name="Normal 2 2 2 27" xfId="3520"/>
    <cellStyle name="Normal 2 2 2 27 2" xfId="3521"/>
    <cellStyle name="Normal 2 2 2 27 2 2" xfId="31582"/>
    <cellStyle name="Normal 2 2 2 27 3" xfId="31581"/>
    <cellStyle name="Normal 2 2 2 28" xfId="3522"/>
    <cellStyle name="Normal 2 2 2 28 2" xfId="3523"/>
    <cellStyle name="Normal 2 2 2 28 2 2" xfId="31584"/>
    <cellStyle name="Normal 2 2 2 28 3" xfId="31583"/>
    <cellStyle name="Normal 2 2 2 29" xfId="3524"/>
    <cellStyle name="Normal 2 2 2 29 2" xfId="3525"/>
    <cellStyle name="Normal 2 2 2 29 2 2" xfId="31586"/>
    <cellStyle name="Normal 2 2 2 29 3" xfId="31585"/>
    <cellStyle name="Normal 2 2 2 3" xfId="3526"/>
    <cellStyle name="Normal 2 2 2 3 2" xfId="3527"/>
    <cellStyle name="Normal 2 2 2 3 2 2" xfId="3528"/>
    <cellStyle name="Normal 2 2 2 3 2 2 2" xfId="31588"/>
    <cellStyle name="Normal 2 2 2 3 2 3" xfId="31587"/>
    <cellStyle name="Normal 2 2 2 3 3" xfId="3529"/>
    <cellStyle name="Normal 2 2 2 3 3 2" xfId="3530"/>
    <cellStyle name="Normal 2 2 2 3 3 2 2" xfId="31590"/>
    <cellStyle name="Normal 2 2 2 3 3 3" xfId="31589"/>
    <cellStyle name="Normal 2 2 2 3 4" xfId="3531"/>
    <cellStyle name="Normal 2 2 2 3 4 2" xfId="3532"/>
    <cellStyle name="Normal 2 2 2 3 4 2 2" xfId="31592"/>
    <cellStyle name="Normal 2 2 2 3 4 3" xfId="31591"/>
    <cellStyle name="Normal 2 2 2 3 5" xfId="3533"/>
    <cellStyle name="Normal 2 2 2 3 5 2" xfId="3534"/>
    <cellStyle name="Normal 2 2 2 3 5 2 2" xfId="31594"/>
    <cellStyle name="Normal 2 2 2 3 5 3" xfId="31593"/>
    <cellStyle name="Normal 2 2 2 3 6" xfId="3535"/>
    <cellStyle name="Normal 2 2 2 3 7" xfId="3536"/>
    <cellStyle name="Normal 2 2 2 3 7 2" xfId="3537"/>
    <cellStyle name="Normal 2 2 2 3 7 3" xfId="3538"/>
    <cellStyle name="Normal 2 2 2 3 7 3 2" xfId="31595"/>
    <cellStyle name="Normal 2 2 2 3 8" xfId="3539"/>
    <cellStyle name="Normal 2 2 2 3 8 2" xfId="31596"/>
    <cellStyle name="Normal 2 2 2 3 9" xfId="3540"/>
    <cellStyle name="Normal 2 2 2 30" xfId="3541"/>
    <cellStyle name="Normal 2 2 2 30 2" xfId="3542"/>
    <cellStyle name="Normal 2 2 2 30 3" xfId="3543"/>
    <cellStyle name="Normal 2 2 2 31" xfId="3544"/>
    <cellStyle name="Normal 2 2 2 31 2" xfId="31597"/>
    <cellStyle name="Normal 2 2 2 32" xfId="3545"/>
    <cellStyle name="Normal 2 2 2 33" xfId="3546"/>
    <cellStyle name="Normal 2 2 2 33 2" xfId="31360"/>
    <cellStyle name="Normal 2 2 2 34" xfId="3547"/>
    <cellStyle name="Normal 2 2 2 4" xfId="3548"/>
    <cellStyle name="Normal 2 2 2 4 2" xfId="3549"/>
    <cellStyle name="Normal 2 2 2 4 2 2" xfId="3550"/>
    <cellStyle name="Normal 2 2 2 4 2 2 2" xfId="31599"/>
    <cellStyle name="Normal 2 2 2 4 2 3" xfId="31598"/>
    <cellStyle name="Normal 2 2 2 4 3" xfId="3551"/>
    <cellStyle name="Normal 2 2 2 4 3 2" xfId="3552"/>
    <cellStyle name="Normal 2 2 2 4 3 2 2" xfId="31601"/>
    <cellStyle name="Normal 2 2 2 4 3 3" xfId="31600"/>
    <cellStyle name="Normal 2 2 2 4 4" xfId="3553"/>
    <cellStyle name="Normal 2 2 2 4 4 2" xfId="3554"/>
    <cellStyle name="Normal 2 2 2 4 4 2 2" xfId="31603"/>
    <cellStyle name="Normal 2 2 2 4 4 3" xfId="31602"/>
    <cellStyle name="Normal 2 2 2 4 5" xfId="3555"/>
    <cellStyle name="Normal 2 2 2 4 5 2" xfId="3556"/>
    <cellStyle name="Normal 2 2 2 4 5 2 2" xfId="31605"/>
    <cellStyle name="Normal 2 2 2 4 5 3" xfId="31604"/>
    <cellStyle name="Normal 2 2 2 4 6" xfId="3557"/>
    <cellStyle name="Normal 2 2 2 4 7" xfId="3558"/>
    <cellStyle name="Normal 2 2 2 4 7 2" xfId="3559"/>
    <cellStyle name="Normal 2 2 2 4 7 3" xfId="3560"/>
    <cellStyle name="Normal 2 2 2 4 7 3 2" xfId="31606"/>
    <cellStyle name="Normal 2 2 2 4 8" xfId="3561"/>
    <cellStyle name="Normal 2 2 2 4 8 2" xfId="31607"/>
    <cellStyle name="Normal 2 2 2 4 9" xfId="3562"/>
    <cellStyle name="Normal 2 2 2 5" xfId="3563"/>
    <cellStyle name="Normal 2 2 2 5 2" xfId="3564"/>
    <cellStyle name="Normal 2 2 2 5 2 2" xfId="3565"/>
    <cellStyle name="Normal 2 2 2 5 2 2 2" xfId="31609"/>
    <cellStyle name="Normal 2 2 2 5 2 3" xfId="31608"/>
    <cellStyle name="Normal 2 2 2 5 3" xfId="3566"/>
    <cellStyle name="Normal 2 2 2 5 3 2" xfId="3567"/>
    <cellStyle name="Normal 2 2 2 5 3 3" xfId="3568"/>
    <cellStyle name="Normal 2 2 2 5 3 3 2" xfId="31610"/>
    <cellStyle name="Normal 2 2 2 5 4" xfId="3569"/>
    <cellStyle name="Normal 2 2 2 5 4 2" xfId="31611"/>
    <cellStyle name="Normal 2 2 2 5 5" xfId="3570"/>
    <cellStyle name="Normal 2 2 2 6" xfId="3571"/>
    <cellStyle name="Normal 2 2 2 6 2" xfId="3572"/>
    <cellStyle name="Normal 2 2 2 6 2 2" xfId="3573"/>
    <cellStyle name="Normal 2 2 2 6 2 2 2" xfId="31613"/>
    <cellStyle name="Normal 2 2 2 6 2 3" xfId="31612"/>
    <cellStyle name="Normal 2 2 2 6 3" xfId="3574"/>
    <cellStyle name="Normal 2 2 2 6 3 2" xfId="31614"/>
    <cellStyle name="Normal 2 2 2 6 4" xfId="3575"/>
    <cellStyle name="Normal 2 2 2 6 5" xfId="3576"/>
    <cellStyle name="Normal 2 2 2 6 5 2" xfId="31615"/>
    <cellStyle name="Normal 2 2 2 6 6" xfId="3577"/>
    <cellStyle name="Normal 2 2 2 6 6 2" xfId="31616"/>
    <cellStyle name="Normal 2 2 2 6 7" xfId="3578"/>
    <cellStyle name="Normal 2 2 2 7" xfId="3579"/>
    <cellStyle name="Normal 2 2 2 7 2" xfId="3580"/>
    <cellStyle name="Normal 2 2 2 7 2 2" xfId="3581"/>
    <cellStyle name="Normal 2 2 2 7 2 2 2" xfId="31618"/>
    <cellStyle name="Normal 2 2 2 7 2 3" xfId="31617"/>
    <cellStyle name="Normal 2 2 2 7 3" xfId="3582"/>
    <cellStyle name="Normal 2 2 2 7 3 2" xfId="31619"/>
    <cellStyle name="Normal 2 2 2 7 4" xfId="3583"/>
    <cellStyle name="Normal 2 2 2 7 5" xfId="3584"/>
    <cellStyle name="Normal 2 2 2 7 5 2" xfId="31620"/>
    <cellStyle name="Normal 2 2 2 7 6" xfId="3585"/>
    <cellStyle name="Normal 2 2 2 7 6 2" xfId="31621"/>
    <cellStyle name="Normal 2 2 2 7 7" xfId="3586"/>
    <cellStyle name="Normal 2 2 2 8" xfId="3587"/>
    <cellStyle name="Normal 2 2 2 8 10" xfId="3588"/>
    <cellStyle name="Normal 2 2 2 8 10 2" xfId="31622"/>
    <cellStyle name="Normal 2 2 2 8 11" xfId="3589"/>
    <cellStyle name="Normal 2 2 2 8 2" xfId="3590"/>
    <cellStyle name="Normal 2 2 2 8 2 2" xfId="3591"/>
    <cellStyle name="Normal 2 2 2 8 2 2 2" xfId="3592"/>
    <cellStyle name="Normal 2 2 2 8 2 2 3" xfId="3593"/>
    <cellStyle name="Normal 2 2 2 8 2 2 3 2" xfId="31623"/>
    <cellStyle name="Normal 2 2 2 8 2 3" xfId="3594"/>
    <cellStyle name="Normal 2 2 2 8 2 3 2" xfId="31624"/>
    <cellStyle name="Normal 2 2 2 8 2 4" xfId="3595"/>
    <cellStyle name="Normal 2 2 2 8 3" xfId="3596"/>
    <cellStyle name="Normal 2 2 2 8 3 2" xfId="3597"/>
    <cellStyle name="Normal 2 2 2 8 3 3" xfId="3598"/>
    <cellStyle name="Normal 2 2 2 8 3 3 2" xfId="31625"/>
    <cellStyle name="Normal 2 2 2 8 4" xfId="3599"/>
    <cellStyle name="Normal 2 2 2 8 5" xfId="3600"/>
    <cellStyle name="Normal 2 2 2 8 6" xfId="3601"/>
    <cellStyle name="Normal 2 2 2 8 6 2" xfId="31626"/>
    <cellStyle name="Normal 2 2 2 8 7" xfId="3602"/>
    <cellStyle name="Normal 2 2 2 8 7 2" xfId="3603"/>
    <cellStyle name="Normal 2 2 2 8 7 2 2" xfId="31627"/>
    <cellStyle name="Normal 2 2 2 8 7 3" xfId="3604"/>
    <cellStyle name="Normal 2 2 2 8 8" xfId="3605"/>
    <cellStyle name="Normal 2 2 2 8 8 2" xfId="31628"/>
    <cellStyle name="Normal 2 2 2 8 9" xfId="3606"/>
    <cellStyle name="Normal 2 2 2 8 9 2" xfId="31629"/>
    <cellStyle name="Normal 2 2 2 9" xfId="3607"/>
    <cellStyle name="Normal 2 2 2 9 10" xfId="3608"/>
    <cellStyle name="Normal 2 2 2 9 10 2" xfId="3609"/>
    <cellStyle name="Normal 2 2 2 9 10 3" xfId="3610"/>
    <cellStyle name="Normal 2 2 2 9 11" xfId="3611"/>
    <cellStyle name="Normal 2 2 2 9 11 2" xfId="3612"/>
    <cellStyle name="Normal 2 2 2 9 11 3" xfId="3613"/>
    <cellStyle name="Normal 2 2 2 9 12" xfId="3614"/>
    <cellStyle name="Normal 2 2 2 9 12 2" xfId="3615"/>
    <cellStyle name="Normal 2 2 2 9 12 3" xfId="3616"/>
    <cellStyle name="Normal 2 2 2 9 13" xfId="3617"/>
    <cellStyle name="Normal 2 2 2 9 13 2" xfId="3618"/>
    <cellStyle name="Normal 2 2 2 9 13 3" xfId="3619"/>
    <cellStyle name="Normal 2 2 2 9 14" xfId="3620"/>
    <cellStyle name="Normal 2 2 2 9 14 2" xfId="3621"/>
    <cellStyle name="Normal 2 2 2 9 14 3" xfId="3622"/>
    <cellStyle name="Normal 2 2 2 9 15" xfId="3623"/>
    <cellStyle name="Normal 2 2 2 9 15 2" xfId="3624"/>
    <cellStyle name="Normal 2 2 2 9 15 3" xfId="3625"/>
    <cellStyle name="Normal 2 2 2 9 16" xfId="3626"/>
    <cellStyle name="Normal 2 2 2 9 16 2" xfId="3627"/>
    <cellStyle name="Normal 2 2 2 9 16 3" xfId="3628"/>
    <cellStyle name="Normal 2 2 2 9 17" xfId="3629"/>
    <cellStyle name="Normal 2 2 2 9 17 2" xfId="3630"/>
    <cellStyle name="Normal 2 2 2 9 17 3" xfId="3631"/>
    <cellStyle name="Normal 2 2 2 9 18" xfId="3632"/>
    <cellStyle name="Normal 2 2 2 9 18 2" xfId="3633"/>
    <cellStyle name="Normal 2 2 2 9 18 3" xfId="3634"/>
    <cellStyle name="Normal 2 2 2 9 19" xfId="3635"/>
    <cellStyle name="Normal 2 2 2 9 19 2" xfId="3636"/>
    <cellStyle name="Normal 2 2 2 9 19 3" xfId="3637"/>
    <cellStyle name="Normal 2 2 2 9 2" xfId="3638"/>
    <cellStyle name="Normal 2 2 2 9 2 10" xfId="3639"/>
    <cellStyle name="Normal 2 2 2 9 2 10 2" xfId="31630"/>
    <cellStyle name="Normal 2 2 2 9 2 11" xfId="3640"/>
    <cellStyle name="Normal 2 2 2 9 2 11 2" xfId="31631"/>
    <cellStyle name="Normal 2 2 2 9 2 12" xfId="3641"/>
    <cellStyle name="Normal 2 2 2 9 2 12 2" xfId="31632"/>
    <cellStyle name="Normal 2 2 2 9 2 13" xfId="3642"/>
    <cellStyle name="Normal 2 2 2 9 2 13 2" xfId="31633"/>
    <cellStyle name="Normal 2 2 2 9 2 14" xfId="3643"/>
    <cellStyle name="Normal 2 2 2 9 2 14 2" xfId="31634"/>
    <cellStyle name="Normal 2 2 2 9 2 15" xfId="3644"/>
    <cellStyle name="Normal 2 2 2 9 2 15 2" xfId="31635"/>
    <cellStyle name="Normal 2 2 2 9 2 16" xfId="3645"/>
    <cellStyle name="Normal 2 2 2 9 2 16 2" xfId="31636"/>
    <cellStyle name="Normal 2 2 2 9 2 17" xfId="3646"/>
    <cellStyle name="Normal 2 2 2 9 2 17 2" xfId="31637"/>
    <cellStyle name="Normal 2 2 2 9 2 18" xfId="3647"/>
    <cellStyle name="Normal 2 2 2 9 2 18 2" xfId="31638"/>
    <cellStyle name="Normal 2 2 2 9 2 19" xfId="3648"/>
    <cellStyle name="Normal 2 2 2 9 2 19 2" xfId="31639"/>
    <cellStyle name="Normal 2 2 2 9 2 2" xfId="3649"/>
    <cellStyle name="Normal 2 2 2 9 2 2 2" xfId="3650"/>
    <cellStyle name="Normal 2 2 2 9 2 2 2 2" xfId="3651"/>
    <cellStyle name="Normal 2 2 2 9 2 2 2 3" xfId="3652"/>
    <cellStyle name="Normal 2 2 2 9 2 2 2 3 2" xfId="31642"/>
    <cellStyle name="Normal 2 2 2 9 2 2 2 4" xfId="31641"/>
    <cellStyle name="Normal 2 2 2 9 2 2 3" xfId="3653"/>
    <cellStyle name="Normal 2 2 2 9 2 2 4" xfId="3654"/>
    <cellStyle name="Normal 2 2 2 9 2 2 5" xfId="31640"/>
    <cellStyle name="Normal 2 2 2 9 2 20" xfId="3655"/>
    <cellStyle name="Normal 2 2 2 9 2 21" xfId="3656"/>
    <cellStyle name="Normal 2 2 2 9 2 21 2" xfId="3657"/>
    <cellStyle name="Normal 2 2 2 9 2 21 3" xfId="3658"/>
    <cellStyle name="Normal 2 2 2 9 2 22" xfId="3659"/>
    <cellStyle name="Normal 2 2 2 9 2 22 2" xfId="31643"/>
    <cellStyle name="Normal 2 2 2 9 2 23" xfId="3660"/>
    <cellStyle name="Normal 2 2 2 9 2 24" xfId="3661"/>
    <cellStyle name="Normal 2 2 2 9 2 25" xfId="3662"/>
    <cellStyle name="Normal 2 2 2 9 2 3" xfId="3663"/>
    <cellStyle name="Normal 2 2 2 9 2 3 2" xfId="3664"/>
    <cellStyle name="Normal 2 2 2 9 2 3 3" xfId="3665"/>
    <cellStyle name="Normal 2 2 2 9 2 3 3 2" xfId="31645"/>
    <cellStyle name="Normal 2 2 2 9 2 3 4" xfId="31644"/>
    <cellStyle name="Normal 2 2 2 9 2 4" xfId="3666"/>
    <cellStyle name="Normal 2 2 2 9 2 4 2" xfId="3667"/>
    <cellStyle name="Normal 2 2 2 9 2 4 2 2" xfId="3668"/>
    <cellStyle name="Normal 2 2 2 9 2 4 2 2 2" xfId="31648"/>
    <cellStyle name="Normal 2 2 2 9 2 4 2 3" xfId="31647"/>
    <cellStyle name="Normal 2 2 2 9 2 4 3" xfId="3669"/>
    <cellStyle name="Normal 2 2 2 9 2 4 4" xfId="31646"/>
    <cellStyle name="Normal 2 2 2 9 2 5" xfId="3670"/>
    <cellStyle name="Normal 2 2 2 9 2 5 2" xfId="3671"/>
    <cellStyle name="Normal 2 2 2 9 2 5 2 2" xfId="31650"/>
    <cellStyle name="Normal 2 2 2 9 2 5 3" xfId="31649"/>
    <cellStyle name="Normal 2 2 2 9 2 6" xfId="3672"/>
    <cellStyle name="Normal 2 2 2 9 2 6 2" xfId="31651"/>
    <cellStyle name="Normal 2 2 2 9 2 7" xfId="3673"/>
    <cellStyle name="Normal 2 2 2 9 2 7 2" xfId="31652"/>
    <cellStyle name="Normal 2 2 2 9 2 8" xfId="3674"/>
    <cellStyle name="Normal 2 2 2 9 2 8 2" xfId="31653"/>
    <cellStyle name="Normal 2 2 2 9 2 9" xfId="3675"/>
    <cellStyle name="Normal 2 2 2 9 2 9 2" xfId="31654"/>
    <cellStyle name="Normal 2 2 2 9 20" xfId="3676"/>
    <cellStyle name="Normal 2 2 2 9 20 2" xfId="3677"/>
    <cellStyle name="Normal 2 2 2 9 20 3" xfId="3678"/>
    <cellStyle name="Normal 2 2 2 9 21" xfId="3679"/>
    <cellStyle name="Normal 2 2 2 9 21 2" xfId="3680"/>
    <cellStyle name="Normal 2 2 2 9 21 3" xfId="3681"/>
    <cellStyle name="Normal 2 2 2 9 22" xfId="3682"/>
    <cellStyle name="Normal 2 2 2 9 22 2" xfId="3683"/>
    <cellStyle name="Normal 2 2 2 9 22 3" xfId="3684"/>
    <cellStyle name="Normal 2 2 2 9 23" xfId="3685"/>
    <cellStyle name="Normal 2 2 2 9 24" xfId="3686"/>
    <cellStyle name="Normal 2 2 2 9 24 2" xfId="31655"/>
    <cellStyle name="Normal 2 2 2 9 25" xfId="3687"/>
    <cellStyle name="Normal 2 2 2 9 25 2" xfId="31656"/>
    <cellStyle name="Normal 2 2 2 9 26" xfId="3688"/>
    <cellStyle name="Normal 2 2 2 9 3" xfId="3689"/>
    <cellStyle name="Normal 2 2 2 9 3 2" xfId="3690"/>
    <cellStyle name="Normal 2 2 2 9 3 3" xfId="3691"/>
    <cellStyle name="Normal 2 2 2 9 3 3 2" xfId="31657"/>
    <cellStyle name="Normal 2 2 2 9 3 4" xfId="3692"/>
    <cellStyle name="Normal 2 2 2 9 3 4 2" xfId="31658"/>
    <cellStyle name="Normal 2 2 2 9 3 5" xfId="3693"/>
    <cellStyle name="Normal 2 2 2 9 4" xfId="3694"/>
    <cellStyle name="Normal 2 2 2 9 4 2" xfId="3695"/>
    <cellStyle name="Normal 2 2 2 9 4 3" xfId="3696"/>
    <cellStyle name="Normal 2 2 2 9 4 3 2" xfId="31659"/>
    <cellStyle name="Normal 2 2 2 9 4 4" xfId="3697"/>
    <cellStyle name="Normal 2 2 2 9 4 4 2" xfId="31660"/>
    <cellStyle name="Normal 2 2 2 9 4 5" xfId="3698"/>
    <cellStyle name="Normal 2 2 2 9 5" xfId="3699"/>
    <cellStyle name="Normal 2 2 2 9 5 2" xfId="3700"/>
    <cellStyle name="Normal 2 2 2 9 5 2 2" xfId="3701"/>
    <cellStyle name="Normal 2 2 2 9 5 2 2 2" xfId="3702"/>
    <cellStyle name="Normal 2 2 2 9 5 2 2 2 2" xfId="31662"/>
    <cellStyle name="Normal 2 2 2 9 5 2 2 3" xfId="31661"/>
    <cellStyle name="Normal 2 2 2 9 5 3" xfId="3703"/>
    <cellStyle name="Normal 2 2 2 9 5 3 2" xfId="3704"/>
    <cellStyle name="Normal 2 2 2 9 5 3 2 2" xfId="31664"/>
    <cellStyle name="Normal 2 2 2 9 5 3 3" xfId="31663"/>
    <cellStyle name="Normal 2 2 2 9 5 4" xfId="3705"/>
    <cellStyle name="Normal 2 2 2 9 5 4 2" xfId="31665"/>
    <cellStyle name="Normal 2 2 2 9 5 5" xfId="3706"/>
    <cellStyle name="Normal 2 2 2 9 5 5 2" xfId="31666"/>
    <cellStyle name="Normal 2 2 2 9 5 6" xfId="3707"/>
    <cellStyle name="Normal 2 2 2 9 6" xfId="3708"/>
    <cellStyle name="Normal 2 2 2 9 6 2" xfId="3709"/>
    <cellStyle name="Normal 2 2 2 9 6 3" xfId="3710"/>
    <cellStyle name="Normal 2 2 2 9 6 3 2" xfId="31667"/>
    <cellStyle name="Normal 2 2 2 9 6 4" xfId="3711"/>
    <cellStyle name="Normal 2 2 2 9 6 4 2" xfId="3712"/>
    <cellStyle name="Normal 2 2 2 9 6 4 3" xfId="3713"/>
    <cellStyle name="Normal 2 2 2 9 6 5" xfId="3714"/>
    <cellStyle name="Normal 2 2 2 9 6 5 2" xfId="31668"/>
    <cellStyle name="Normal 2 2 2 9 6 6" xfId="3715"/>
    <cellStyle name="Normal 2 2 2 9 6 7" xfId="3716"/>
    <cellStyle name="Normal 2 2 2 9 6 8" xfId="3717"/>
    <cellStyle name="Normal 2 2 2 9 7" xfId="3718"/>
    <cellStyle name="Normal 2 2 2 9 7 2" xfId="3719"/>
    <cellStyle name="Normal 2 2 2 9 7 3" xfId="3720"/>
    <cellStyle name="Normal 2 2 2 9 8" xfId="3721"/>
    <cellStyle name="Normal 2 2 2 9 8 2" xfId="3722"/>
    <cellStyle name="Normal 2 2 2 9 8 3" xfId="3723"/>
    <cellStyle name="Normal 2 2 2 9 9" xfId="3724"/>
    <cellStyle name="Normal 2 2 2 9 9 2" xfId="3725"/>
    <cellStyle name="Normal 2 2 2 9 9 3" xfId="3726"/>
    <cellStyle name="Normal 2 2 20" xfId="3727"/>
    <cellStyle name="Normal 2 2 20 2" xfId="3728"/>
    <cellStyle name="Normal 2 2 20 2 2" xfId="31670"/>
    <cellStyle name="Normal 2 2 20 3" xfId="3729"/>
    <cellStyle name="Normal 2 2 20 3 2" xfId="31671"/>
    <cellStyle name="Normal 2 2 20 4" xfId="31669"/>
    <cellStyle name="Normal 2 2 21" xfId="3730"/>
    <cellStyle name="Normal 2 2 21 2" xfId="3731"/>
    <cellStyle name="Normal 2 2 21 2 2" xfId="31673"/>
    <cellStyle name="Normal 2 2 21 3" xfId="31672"/>
    <cellStyle name="Normal 2 2 22" xfId="3732"/>
    <cellStyle name="Normal 2 2 22 2" xfId="3733"/>
    <cellStyle name="Normal 2 2 22 3" xfId="3734"/>
    <cellStyle name="Normal 2 2 22 3 2" xfId="31674"/>
    <cellStyle name="Normal 2 2 23" xfId="3735"/>
    <cellStyle name="Normal 2 2 23 2" xfId="3736"/>
    <cellStyle name="Normal 2 2 23 3" xfId="3737"/>
    <cellStyle name="Normal 2 2 24" xfId="3738"/>
    <cellStyle name="Normal 2 2 24 2" xfId="3739"/>
    <cellStyle name="Normal 2 2 24 2 2" xfId="31676"/>
    <cellStyle name="Normal 2 2 24 3" xfId="31675"/>
    <cellStyle name="Normal 2 2 25" xfId="3740"/>
    <cellStyle name="Normal 2 2 25 2" xfId="3741"/>
    <cellStyle name="Normal 2 2 25 3" xfId="3742"/>
    <cellStyle name="Normal 2 2 26" xfId="3743"/>
    <cellStyle name="Normal 2 2 26 2" xfId="3744"/>
    <cellStyle name="Normal 2 2 26 2 2" xfId="31678"/>
    <cellStyle name="Normal 2 2 26 3" xfId="31677"/>
    <cellStyle name="Normal 2 2 27" xfId="3745"/>
    <cellStyle name="Normal 2 2 27 2" xfId="3746"/>
    <cellStyle name="Normal 2 2 27 2 2" xfId="31680"/>
    <cellStyle name="Normal 2 2 27 3" xfId="31679"/>
    <cellStyle name="Normal 2 2 28" xfId="3747"/>
    <cellStyle name="Normal 2 2 3" xfId="3748"/>
    <cellStyle name="Normal 2 2 3 10" xfId="3749"/>
    <cellStyle name="Normal 2 2 3 10 2" xfId="3750"/>
    <cellStyle name="Normal 2 2 3 10 2 2" xfId="31683"/>
    <cellStyle name="Normal 2 2 3 10 3" xfId="31682"/>
    <cellStyle name="Normal 2 2 3 11" xfId="3751"/>
    <cellStyle name="Normal 2 2 3 11 2" xfId="3752"/>
    <cellStyle name="Normal 2 2 3 11 2 2" xfId="31685"/>
    <cellStyle name="Normal 2 2 3 11 3" xfId="31684"/>
    <cellStyle name="Normal 2 2 3 12" xfId="3753"/>
    <cellStyle name="Normal 2 2 3 13" xfId="3754"/>
    <cellStyle name="Normal 2 2 3 13 2" xfId="31686"/>
    <cellStyle name="Normal 2 2 3 14" xfId="3755"/>
    <cellStyle name="Normal 2 2 3 14 2" xfId="31687"/>
    <cellStyle name="Normal 2 2 3 15" xfId="3756"/>
    <cellStyle name="Normal 2 2 3 15 2" xfId="3757"/>
    <cellStyle name="Normal 2 2 3 15 2 2" xfId="31689"/>
    <cellStyle name="Normal 2 2 3 15 3" xfId="31688"/>
    <cellStyle name="Normal 2 2 3 16" xfId="3758"/>
    <cellStyle name="Normal 2 2 3 16 2" xfId="31690"/>
    <cellStyle name="Normal 2 2 3 17" xfId="3759"/>
    <cellStyle name="Normal 2 2 3 17 2" xfId="31681"/>
    <cellStyle name="Normal 2 2 3 18" xfId="3760"/>
    <cellStyle name="Normal 2 2 3 2" xfId="3761"/>
    <cellStyle name="Normal 2 2 3 2 10" xfId="3762"/>
    <cellStyle name="Normal 2 2 3 2 10 2" xfId="31691"/>
    <cellStyle name="Normal 2 2 3 2 11" xfId="3763"/>
    <cellStyle name="Normal 2 2 3 2 11 2" xfId="31692"/>
    <cellStyle name="Normal 2 2 3 2 12" xfId="3764"/>
    <cellStyle name="Normal 2 2 3 2 12 2" xfId="31693"/>
    <cellStyle name="Normal 2 2 3 2 13" xfId="3765"/>
    <cellStyle name="Normal 2 2 3 2 2" xfId="3766"/>
    <cellStyle name="Normal 2 2 3 2 2 2" xfId="3767"/>
    <cellStyle name="Normal 2 2 3 2 2 2 2" xfId="3768"/>
    <cellStyle name="Normal 2 2 3 2 2 2 2 2" xfId="31695"/>
    <cellStyle name="Normal 2 2 3 2 2 2 3" xfId="3769"/>
    <cellStyle name="Normal 2 2 3 2 2 2 3 2" xfId="31696"/>
    <cellStyle name="Normal 2 2 3 2 2 2 4" xfId="31694"/>
    <cellStyle name="Normal 2 2 3 2 2 3" xfId="3770"/>
    <cellStyle name="Normal 2 2 3 2 2 3 2" xfId="3771"/>
    <cellStyle name="Normal 2 2 3 2 2 3 2 2" xfId="31697"/>
    <cellStyle name="Normal 2 2 3 2 2 3 3" xfId="3772"/>
    <cellStyle name="Normal 2 2 3 2 2 4" xfId="3773"/>
    <cellStyle name="Normal 2 2 3 2 2 4 2" xfId="31698"/>
    <cellStyle name="Normal 2 2 3 2 2 5" xfId="3774"/>
    <cellStyle name="Normal 2 2 3 2 2 5 2" xfId="31699"/>
    <cellStyle name="Normal 2 2 3 2 2 6" xfId="3775"/>
    <cellStyle name="Normal 2 2 3 2 2 6 2" xfId="31700"/>
    <cellStyle name="Normal 2 2 3 2 2 7" xfId="3776"/>
    <cellStyle name="Normal 2 2 3 2 3" xfId="3777"/>
    <cellStyle name="Normal 2 2 3 2 3 2" xfId="3778"/>
    <cellStyle name="Normal 2 2 3 2 3 2 2" xfId="31702"/>
    <cellStyle name="Normal 2 2 3 2 3 3" xfId="3779"/>
    <cellStyle name="Normal 2 2 3 2 3 3 2" xfId="3780"/>
    <cellStyle name="Normal 2 2 3 2 3 3 2 2" xfId="31703"/>
    <cellStyle name="Normal 2 2 3 2 3 3 3" xfId="3781"/>
    <cellStyle name="Normal 2 2 3 2 3 4" xfId="3782"/>
    <cellStyle name="Normal 2 2 3 2 3 4 2" xfId="31704"/>
    <cellStyle name="Normal 2 2 3 2 3 5" xfId="3783"/>
    <cellStyle name="Normal 2 2 3 2 3 5 2" xfId="31705"/>
    <cellStyle name="Normal 2 2 3 2 3 6" xfId="3784"/>
    <cellStyle name="Normal 2 2 3 2 3 6 2" xfId="31706"/>
    <cellStyle name="Normal 2 2 3 2 3 7" xfId="31701"/>
    <cellStyle name="Normal 2 2 3 2 4" xfId="3785"/>
    <cellStyle name="Normal 2 2 3 2 4 2" xfId="3786"/>
    <cellStyle name="Normal 2 2 3 2 4 2 2" xfId="31708"/>
    <cellStyle name="Normal 2 2 3 2 4 3" xfId="3787"/>
    <cellStyle name="Normal 2 2 3 2 4 3 2" xfId="31709"/>
    <cellStyle name="Normal 2 2 3 2 4 4" xfId="3788"/>
    <cellStyle name="Normal 2 2 3 2 4 4 2" xfId="31710"/>
    <cellStyle name="Normal 2 2 3 2 4 5" xfId="3789"/>
    <cellStyle name="Normal 2 2 3 2 4 5 2" xfId="31711"/>
    <cellStyle name="Normal 2 2 3 2 4 6" xfId="3790"/>
    <cellStyle name="Normal 2 2 3 2 4 6 2" xfId="31712"/>
    <cellStyle name="Normal 2 2 3 2 4 7" xfId="31707"/>
    <cellStyle name="Normal 2 2 3 2 5" xfId="3791"/>
    <cellStyle name="Normal 2 2 3 2 5 2" xfId="3792"/>
    <cellStyle name="Normal 2 2 3 2 5 2 2" xfId="31714"/>
    <cellStyle name="Normal 2 2 3 2 5 3" xfId="3793"/>
    <cellStyle name="Normal 2 2 3 2 5 3 2" xfId="31715"/>
    <cellStyle name="Normal 2 2 3 2 5 4" xfId="3794"/>
    <cellStyle name="Normal 2 2 3 2 5 4 2" xfId="31716"/>
    <cellStyle name="Normal 2 2 3 2 5 5" xfId="3795"/>
    <cellStyle name="Normal 2 2 3 2 5 5 2" xfId="31717"/>
    <cellStyle name="Normal 2 2 3 2 5 6" xfId="3796"/>
    <cellStyle name="Normal 2 2 3 2 5 6 2" xfId="31718"/>
    <cellStyle name="Normal 2 2 3 2 5 7" xfId="31713"/>
    <cellStyle name="Normal 2 2 3 2 6" xfId="3797"/>
    <cellStyle name="Normal 2 2 3 2 6 2" xfId="3798"/>
    <cellStyle name="Normal 2 2 3 2 6 2 2" xfId="31720"/>
    <cellStyle name="Normal 2 2 3 2 6 3" xfId="3799"/>
    <cellStyle name="Normal 2 2 3 2 6 3 2" xfId="31721"/>
    <cellStyle name="Normal 2 2 3 2 6 4" xfId="3800"/>
    <cellStyle name="Normal 2 2 3 2 6 4 2" xfId="31722"/>
    <cellStyle name="Normal 2 2 3 2 6 5" xfId="3801"/>
    <cellStyle name="Normal 2 2 3 2 6 5 2" xfId="31723"/>
    <cellStyle name="Normal 2 2 3 2 6 6" xfId="3802"/>
    <cellStyle name="Normal 2 2 3 2 6 6 2" xfId="31724"/>
    <cellStyle name="Normal 2 2 3 2 6 7" xfId="31719"/>
    <cellStyle name="Normal 2 2 3 2 7" xfId="3803"/>
    <cellStyle name="Normal 2 2 3 2 7 2" xfId="3804"/>
    <cellStyle name="Normal 2 2 3 2 7 2 2" xfId="31726"/>
    <cellStyle name="Normal 2 2 3 2 7 3" xfId="3805"/>
    <cellStyle name="Normal 2 2 3 2 7 3 2" xfId="31727"/>
    <cellStyle name="Normal 2 2 3 2 7 4" xfId="3806"/>
    <cellStyle name="Normal 2 2 3 2 7 4 2" xfId="31728"/>
    <cellStyle name="Normal 2 2 3 2 7 5" xfId="3807"/>
    <cellStyle name="Normal 2 2 3 2 7 5 2" xfId="31729"/>
    <cellStyle name="Normal 2 2 3 2 7 6" xfId="3808"/>
    <cellStyle name="Normal 2 2 3 2 7 6 2" xfId="31730"/>
    <cellStyle name="Normal 2 2 3 2 7 7" xfId="31725"/>
    <cellStyle name="Normal 2 2 3 2 8" xfId="3809"/>
    <cellStyle name="Normal 2 2 3 2 8 2" xfId="31731"/>
    <cellStyle name="Normal 2 2 3 2 9" xfId="3810"/>
    <cellStyle name="Normal 2 2 3 2 9 2" xfId="3811"/>
    <cellStyle name="Normal 2 2 3 2 9 2 2" xfId="31732"/>
    <cellStyle name="Normal 2 2 3 2 9 3" xfId="3812"/>
    <cellStyle name="Normal 2 2 3 3" xfId="3813"/>
    <cellStyle name="Normal 2 2 3 3 2" xfId="3814"/>
    <cellStyle name="Normal 2 2 3 3 2 2" xfId="3815"/>
    <cellStyle name="Normal 2 2 3 3 2 2 2" xfId="31735"/>
    <cellStyle name="Normal 2 2 3 3 2 3" xfId="31734"/>
    <cellStyle name="Normal 2 2 3 3 3" xfId="3816"/>
    <cellStyle name="Normal 2 2 3 3 3 2" xfId="31736"/>
    <cellStyle name="Normal 2 2 3 3 4" xfId="31733"/>
    <cellStyle name="Normal 2 2 3 4" xfId="3817"/>
    <cellStyle name="Normal 2 2 3 4 2" xfId="3818"/>
    <cellStyle name="Normal 2 2 3 4 2 2" xfId="3819"/>
    <cellStyle name="Normal 2 2 3 4 2 2 2" xfId="31738"/>
    <cellStyle name="Normal 2 2 3 4 2 3" xfId="31737"/>
    <cellStyle name="Normal 2 2 3 4 3" xfId="3820"/>
    <cellStyle name="Normal 2 2 3 4 3 2" xfId="3821"/>
    <cellStyle name="Normal 2 2 3 4 3 2 2" xfId="31739"/>
    <cellStyle name="Normal 2 2 3 4 3 3" xfId="3822"/>
    <cellStyle name="Normal 2 2 3 4 4" xfId="3823"/>
    <cellStyle name="Normal 2 2 3 4 5" xfId="3824"/>
    <cellStyle name="Normal 2 2 3 4 6" xfId="3825"/>
    <cellStyle name="Normal 2 2 3 4 7" xfId="3826"/>
    <cellStyle name="Normal 2 2 3 5" xfId="3827"/>
    <cellStyle name="Normal 2 2 3 5 2" xfId="3828"/>
    <cellStyle name="Normal 2 2 3 5 2 2" xfId="3829"/>
    <cellStyle name="Normal 2 2 3 5 2 2 2" xfId="31742"/>
    <cellStyle name="Normal 2 2 3 5 2 3" xfId="31741"/>
    <cellStyle name="Normal 2 2 3 5 3" xfId="3830"/>
    <cellStyle name="Normal 2 2 3 5 3 2" xfId="31743"/>
    <cellStyle name="Normal 2 2 3 5 4" xfId="31740"/>
    <cellStyle name="Normal 2 2 3 6" xfId="3831"/>
    <cellStyle name="Normal 2 2 3 6 2" xfId="3832"/>
    <cellStyle name="Normal 2 2 3 6 2 2" xfId="3833"/>
    <cellStyle name="Normal 2 2 3 6 2 2 2" xfId="31745"/>
    <cellStyle name="Normal 2 2 3 6 2 3" xfId="31744"/>
    <cellStyle name="Normal 2 2 3 6 3" xfId="3834"/>
    <cellStyle name="Normal 2 2 3 6 3 2" xfId="31746"/>
    <cellStyle name="Normal 2 2 3 6 4" xfId="3835"/>
    <cellStyle name="Normal 2 2 3 7" xfId="3836"/>
    <cellStyle name="Normal 2 2 3 7 2" xfId="3837"/>
    <cellStyle name="Normal 2 2 3 7 2 2" xfId="3838"/>
    <cellStyle name="Normal 2 2 3 7 2 2 2" xfId="31749"/>
    <cellStyle name="Normal 2 2 3 7 2 3" xfId="31748"/>
    <cellStyle name="Normal 2 2 3 7 3" xfId="3839"/>
    <cellStyle name="Normal 2 2 3 7 3 2" xfId="31750"/>
    <cellStyle name="Normal 2 2 3 7 4" xfId="31747"/>
    <cellStyle name="Normal 2 2 3 8" xfId="3840"/>
    <cellStyle name="Normal 2 2 3 8 2" xfId="3841"/>
    <cellStyle name="Normal 2 2 3 8 2 2" xfId="3842"/>
    <cellStyle name="Normal 2 2 3 8 2 2 2" xfId="31753"/>
    <cellStyle name="Normal 2 2 3 8 2 3" xfId="31752"/>
    <cellStyle name="Normal 2 2 3 8 3" xfId="3843"/>
    <cellStyle name="Normal 2 2 3 8 3 2" xfId="31754"/>
    <cellStyle name="Normal 2 2 3 8 4" xfId="31751"/>
    <cellStyle name="Normal 2 2 3 9" xfId="3844"/>
    <cellStyle name="Normal 2 2 3 9 2" xfId="3845"/>
    <cellStyle name="Normal 2 2 3 9 2 2" xfId="31756"/>
    <cellStyle name="Normal 2 2 3 9 3" xfId="31755"/>
    <cellStyle name="Normal 2 2 4" xfId="3846"/>
    <cellStyle name="Normal 2 2 4 10" xfId="3847"/>
    <cellStyle name="Normal 2 2 4 10 2" xfId="31757"/>
    <cellStyle name="Normal 2 2 4 11" xfId="3848"/>
    <cellStyle name="Normal 2 2 4 12" xfId="3849"/>
    <cellStyle name="Normal 2 2 4 13" xfId="3850"/>
    <cellStyle name="Normal 2 2 4 2" xfId="3851"/>
    <cellStyle name="Normal 2 2 4 2 2" xfId="3852"/>
    <cellStyle name="Normal 2 2 4 2 3" xfId="3853"/>
    <cellStyle name="Normal 2 2 4 2 3 2" xfId="3854"/>
    <cellStyle name="Normal 2 2 4 2 3 2 2" xfId="31759"/>
    <cellStyle name="Normal 2 2 4 2 3 3" xfId="3855"/>
    <cellStyle name="Normal 2 2 4 2 3 3 2" xfId="31760"/>
    <cellStyle name="Normal 2 2 4 2 3 4" xfId="31758"/>
    <cellStyle name="Normal 2 2 4 2 4" xfId="3856"/>
    <cellStyle name="Normal 2 2 4 3" xfId="3857"/>
    <cellStyle name="Normal 2 2 4 3 2" xfId="3858"/>
    <cellStyle name="Normal 2 2 4 3 2 2" xfId="31761"/>
    <cellStyle name="Normal 2 2 4 3 3" xfId="3859"/>
    <cellStyle name="Normal 2 2 4 4" xfId="3860"/>
    <cellStyle name="Normal 2 2 4 4 2" xfId="3861"/>
    <cellStyle name="Normal 2 2 4 4 2 2" xfId="31762"/>
    <cellStyle name="Normal 2 2 4 4 3" xfId="3862"/>
    <cellStyle name="Normal 2 2 4 5" xfId="3863"/>
    <cellStyle name="Normal 2 2 4 5 2" xfId="3864"/>
    <cellStyle name="Normal 2 2 4 5 2 2" xfId="31763"/>
    <cellStyle name="Normal 2 2 4 5 3" xfId="3865"/>
    <cellStyle name="Normal 2 2 4 6" xfId="3866"/>
    <cellStyle name="Normal 2 2 4 6 2" xfId="3867"/>
    <cellStyle name="Normal 2 2 4 6 2 2" xfId="31764"/>
    <cellStyle name="Normal 2 2 4 6 3" xfId="3868"/>
    <cellStyle name="Normal 2 2 4 7" xfId="3869"/>
    <cellStyle name="Normal 2 2 4 7 2" xfId="31765"/>
    <cellStyle name="Normal 2 2 4 8" xfId="3870"/>
    <cellStyle name="Normal 2 2 4 8 2" xfId="31766"/>
    <cellStyle name="Normal 2 2 4 9" xfId="3871"/>
    <cellStyle name="Normal 2 2 4 9 2" xfId="31767"/>
    <cellStyle name="Normal 2 2 5" xfId="3872"/>
    <cellStyle name="Normal 2 2 5 10" xfId="3873"/>
    <cellStyle name="Normal 2 2 5 10 2" xfId="31768"/>
    <cellStyle name="Normal 2 2 5 11" xfId="3874"/>
    <cellStyle name="Normal 2 2 5 2" xfId="3875"/>
    <cellStyle name="Normal 2 2 5 2 2" xfId="3876"/>
    <cellStyle name="Normal 2 2 5 2 3" xfId="3877"/>
    <cellStyle name="Normal 2 2 5 2 3 2" xfId="3878"/>
    <cellStyle name="Normal 2 2 5 2 3 2 2" xfId="31770"/>
    <cellStyle name="Normal 2 2 5 2 3 3" xfId="3879"/>
    <cellStyle name="Normal 2 2 5 2 3 3 2" xfId="31771"/>
    <cellStyle name="Normal 2 2 5 2 3 4" xfId="31769"/>
    <cellStyle name="Normal 2 2 5 2 4" xfId="3880"/>
    <cellStyle name="Normal 2 2 5 3" xfId="3881"/>
    <cellStyle name="Normal 2 2 5 4" xfId="3882"/>
    <cellStyle name="Normal 2 2 5 4 2" xfId="3883"/>
    <cellStyle name="Normal 2 2 5 4 2 2" xfId="31772"/>
    <cellStyle name="Normal 2 2 5 4 3" xfId="3884"/>
    <cellStyle name="Normal 2 2 5 5" xfId="3885"/>
    <cellStyle name="Normal 2 2 5 5 2" xfId="3886"/>
    <cellStyle name="Normal 2 2 5 5 2 2" xfId="31773"/>
    <cellStyle name="Normal 2 2 5 5 3" xfId="3887"/>
    <cellStyle name="Normal 2 2 5 6" xfId="3888"/>
    <cellStyle name="Normal 2 2 5 6 2" xfId="3889"/>
    <cellStyle name="Normal 2 2 5 6 2 2" xfId="31774"/>
    <cellStyle name="Normal 2 2 5 6 3" xfId="3890"/>
    <cellStyle name="Normal 2 2 5 7" xfId="3891"/>
    <cellStyle name="Normal 2 2 5 7 2" xfId="3892"/>
    <cellStyle name="Normal 2 2 5 7 2 2" xfId="31775"/>
    <cellStyle name="Normal 2 2 5 7 3" xfId="3893"/>
    <cellStyle name="Normal 2 2 5 8" xfId="3894"/>
    <cellStyle name="Normal 2 2 5 8 2" xfId="31776"/>
    <cellStyle name="Normal 2 2 5 9" xfId="3895"/>
    <cellStyle name="Normal 2 2 5 9 2" xfId="31777"/>
    <cellStyle name="Normal 2 2 6" xfId="3896"/>
    <cellStyle name="Normal 2 2 6 2" xfId="3897"/>
    <cellStyle name="Normal 2 2 6 2 2" xfId="3898"/>
    <cellStyle name="Normal 2 2 6 2 2 2" xfId="31778"/>
    <cellStyle name="Normal 2 2 6 2 3" xfId="3899"/>
    <cellStyle name="Normal 2 2 6 3" xfId="3900"/>
    <cellStyle name="Normal 2 2 6 3 2" xfId="3901"/>
    <cellStyle name="Normal 2 2 6 3 2 2" xfId="31779"/>
    <cellStyle name="Normal 2 2 6 3 3" xfId="3902"/>
    <cellStyle name="Normal 2 2 6 4" xfId="3903"/>
    <cellStyle name="Normal 2 2 6 4 2" xfId="31780"/>
    <cellStyle name="Normal 2 2 6 5" xfId="3904"/>
    <cellStyle name="Normal 2 2 6 5 2" xfId="3905"/>
    <cellStyle name="Normal 2 2 6 5 2 2" xfId="31781"/>
    <cellStyle name="Normal 2 2 6 5 3" xfId="3906"/>
    <cellStyle name="Normal 2 2 6 6" xfId="3907"/>
    <cellStyle name="Normal 2 2 6 6 2" xfId="3908"/>
    <cellStyle name="Normal 2 2 6 6 2 2" xfId="31782"/>
    <cellStyle name="Normal 2 2 6 6 3" xfId="3909"/>
    <cellStyle name="Normal 2 2 6 7" xfId="3910"/>
    <cellStyle name="Normal 2 2 7" xfId="3911"/>
    <cellStyle name="Normal 2 2 7 10" xfId="3912"/>
    <cellStyle name="Normal 2 2 7 10 2" xfId="31783"/>
    <cellStyle name="Normal 2 2 7 11" xfId="3913"/>
    <cellStyle name="Normal 2 2 7 2" xfId="3914"/>
    <cellStyle name="Normal 2 2 7 2 2" xfId="3915"/>
    <cellStyle name="Normal 2 2 7 2 2 2" xfId="31784"/>
    <cellStyle name="Normal 2 2 7 2 3" xfId="3916"/>
    <cellStyle name="Normal 2 2 7 3" xfId="3917"/>
    <cellStyle name="Normal 2 2 7 3 2" xfId="3918"/>
    <cellStyle name="Normal 2 2 7 3 2 2" xfId="31785"/>
    <cellStyle name="Normal 2 2 7 3 3" xfId="3919"/>
    <cellStyle name="Normal 2 2 7 4" xfId="3920"/>
    <cellStyle name="Normal 2 2 7 4 2" xfId="3921"/>
    <cellStyle name="Normal 2 2 7 4 2 2" xfId="31786"/>
    <cellStyle name="Normal 2 2 7 4 3" xfId="3922"/>
    <cellStyle name="Normal 2 2 7 5" xfId="3923"/>
    <cellStyle name="Normal 2 2 7 5 2" xfId="3924"/>
    <cellStyle name="Normal 2 2 7 5 2 2" xfId="31787"/>
    <cellStyle name="Normal 2 2 7 5 3" xfId="3925"/>
    <cellStyle name="Normal 2 2 7 6" xfId="3926"/>
    <cellStyle name="Normal 2 2 7 6 2" xfId="3927"/>
    <cellStyle name="Normal 2 2 7 6 2 2" xfId="31788"/>
    <cellStyle name="Normal 2 2 7 6 3" xfId="3928"/>
    <cellStyle name="Normal 2 2 7 7" xfId="3929"/>
    <cellStyle name="Normal 2 2 7 7 2" xfId="31789"/>
    <cellStyle name="Normal 2 2 7 8" xfId="3930"/>
    <cellStyle name="Normal 2 2 7 8 2" xfId="31790"/>
    <cellStyle name="Normal 2 2 7 9" xfId="3931"/>
    <cellStyle name="Normal 2 2 7 9 2" xfId="31791"/>
    <cellStyle name="Normal 2 2 8" xfId="3932"/>
    <cellStyle name="Normal 2 2 8 10" xfId="3933"/>
    <cellStyle name="Normal 2 2 8 10 2" xfId="3934"/>
    <cellStyle name="Normal 2 2 8 10 2 2" xfId="31793"/>
    <cellStyle name="Normal 2 2 8 10 3" xfId="31792"/>
    <cellStyle name="Normal 2 2 8 11" xfId="3935"/>
    <cellStyle name="Normal 2 2 8 11 2" xfId="3936"/>
    <cellStyle name="Normal 2 2 8 11 2 2" xfId="31795"/>
    <cellStyle name="Normal 2 2 8 11 3" xfId="31794"/>
    <cellStyle name="Normal 2 2 8 12" xfId="3937"/>
    <cellStyle name="Normal 2 2 8 12 2" xfId="3938"/>
    <cellStyle name="Normal 2 2 8 12 2 2" xfId="31797"/>
    <cellStyle name="Normal 2 2 8 12 3" xfId="31796"/>
    <cellStyle name="Normal 2 2 8 13" xfId="3939"/>
    <cellStyle name="Normal 2 2 8 13 2" xfId="3940"/>
    <cellStyle name="Normal 2 2 8 13 2 2" xfId="31799"/>
    <cellStyle name="Normal 2 2 8 13 3" xfId="31798"/>
    <cellStyle name="Normal 2 2 8 14" xfId="3941"/>
    <cellStyle name="Normal 2 2 8 14 2" xfId="3942"/>
    <cellStyle name="Normal 2 2 8 14 2 2" xfId="31801"/>
    <cellStyle name="Normal 2 2 8 14 3" xfId="31800"/>
    <cellStyle name="Normal 2 2 8 15" xfId="3943"/>
    <cellStyle name="Normal 2 2 8 15 2" xfId="3944"/>
    <cellStyle name="Normal 2 2 8 15 2 2" xfId="31803"/>
    <cellStyle name="Normal 2 2 8 15 3" xfId="31802"/>
    <cellStyle name="Normal 2 2 8 16" xfId="3945"/>
    <cellStyle name="Normal 2 2 8 16 2" xfId="3946"/>
    <cellStyle name="Normal 2 2 8 16 2 2" xfId="31805"/>
    <cellStyle name="Normal 2 2 8 16 3" xfId="31804"/>
    <cellStyle name="Normal 2 2 8 17" xfId="3947"/>
    <cellStyle name="Normal 2 2 8 17 2" xfId="3948"/>
    <cellStyle name="Normal 2 2 8 17 2 2" xfId="31807"/>
    <cellStyle name="Normal 2 2 8 17 3" xfId="31806"/>
    <cellStyle name="Normal 2 2 8 18" xfId="3949"/>
    <cellStyle name="Normal 2 2 8 18 2" xfId="3950"/>
    <cellStyle name="Normal 2 2 8 18 2 2" xfId="31809"/>
    <cellStyle name="Normal 2 2 8 18 3" xfId="31808"/>
    <cellStyle name="Normal 2 2 8 19" xfId="3951"/>
    <cellStyle name="Normal 2 2 8 19 2" xfId="3952"/>
    <cellStyle name="Normal 2 2 8 19 2 2" xfId="31811"/>
    <cellStyle name="Normal 2 2 8 19 3" xfId="31810"/>
    <cellStyle name="Normal 2 2 8 2" xfId="3953"/>
    <cellStyle name="Normal 2 2 8 2 10" xfId="3954"/>
    <cellStyle name="Normal 2 2 8 2 10 2" xfId="31812"/>
    <cellStyle name="Normal 2 2 8 2 11" xfId="3955"/>
    <cellStyle name="Normal 2 2 8 2 11 2" xfId="31813"/>
    <cellStyle name="Normal 2 2 8 2 12" xfId="3956"/>
    <cellStyle name="Normal 2 2 8 2 12 2" xfId="31814"/>
    <cellStyle name="Normal 2 2 8 2 13" xfId="3957"/>
    <cellStyle name="Normal 2 2 8 2 13 2" xfId="31815"/>
    <cellStyle name="Normal 2 2 8 2 14" xfId="3958"/>
    <cellStyle name="Normal 2 2 8 2 14 2" xfId="31816"/>
    <cellStyle name="Normal 2 2 8 2 15" xfId="3959"/>
    <cellStyle name="Normal 2 2 8 2 15 2" xfId="31817"/>
    <cellStyle name="Normal 2 2 8 2 16" xfId="3960"/>
    <cellStyle name="Normal 2 2 8 2 16 2" xfId="31818"/>
    <cellStyle name="Normal 2 2 8 2 17" xfId="3961"/>
    <cellStyle name="Normal 2 2 8 2 17 2" xfId="31819"/>
    <cellStyle name="Normal 2 2 8 2 18" xfId="3962"/>
    <cellStyle name="Normal 2 2 8 2 18 2" xfId="31820"/>
    <cellStyle name="Normal 2 2 8 2 19" xfId="3963"/>
    <cellStyle name="Normal 2 2 8 2 19 2" xfId="31821"/>
    <cellStyle name="Normal 2 2 8 2 2" xfId="3964"/>
    <cellStyle name="Normal 2 2 8 2 2 2" xfId="3965"/>
    <cellStyle name="Normal 2 2 8 2 2 2 2" xfId="31822"/>
    <cellStyle name="Normal 2 2 8 2 2 3" xfId="3966"/>
    <cellStyle name="Normal 2 2 8 2 20" xfId="3967"/>
    <cellStyle name="Normal 2 2 8 2 21" xfId="3968"/>
    <cellStyle name="Normal 2 2 8 2 21 2" xfId="31823"/>
    <cellStyle name="Normal 2 2 8 2 22" xfId="3969"/>
    <cellStyle name="Normal 2 2 8 2 22 2" xfId="31824"/>
    <cellStyle name="Normal 2 2 8 2 23" xfId="3970"/>
    <cellStyle name="Normal 2 2 8 2 23 2" xfId="31825"/>
    <cellStyle name="Normal 2 2 8 2 24" xfId="3971"/>
    <cellStyle name="Normal 2 2 8 2 3" xfId="3972"/>
    <cellStyle name="Normal 2 2 8 2 3 2" xfId="3973"/>
    <cellStyle name="Normal 2 2 8 2 3 2 2" xfId="31826"/>
    <cellStyle name="Normal 2 2 8 2 3 3" xfId="3974"/>
    <cellStyle name="Normal 2 2 8 2 4" xfId="3975"/>
    <cellStyle name="Normal 2 2 8 2 4 2" xfId="3976"/>
    <cellStyle name="Normal 2 2 8 2 4 2 2" xfId="31827"/>
    <cellStyle name="Normal 2 2 8 2 4 3" xfId="3977"/>
    <cellStyle name="Normal 2 2 8 2 5" xfId="3978"/>
    <cellStyle name="Normal 2 2 8 2 5 2" xfId="3979"/>
    <cellStyle name="Normal 2 2 8 2 5 2 2" xfId="31828"/>
    <cellStyle name="Normal 2 2 8 2 5 3" xfId="3980"/>
    <cellStyle name="Normal 2 2 8 2 6" xfId="3981"/>
    <cellStyle name="Normal 2 2 8 2 6 2" xfId="3982"/>
    <cellStyle name="Normal 2 2 8 2 6 2 2" xfId="31829"/>
    <cellStyle name="Normal 2 2 8 2 6 3" xfId="3983"/>
    <cellStyle name="Normal 2 2 8 2 7" xfId="3984"/>
    <cellStyle name="Normal 2 2 8 2 7 2" xfId="31830"/>
    <cellStyle name="Normal 2 2 8 2 8" xfId="3985"/>
    <cellStyle name="Normal 2 2 8 2 8 2" xfId="31831"/>
    <cellStyle name="Normal 2 2 8 2 9" xfId="3986"/>
    <cellStyle name="Normal 2 2 8 2 9 2" xfId="31832"/>
    <cellStyle name="Normal 2 2 8 20" xfId="3987"/>
    <cellStyle name="Normal 2 2 8 20 2" xfId="3988"/>
    <cellStyle name="Normal 2 2 8 20 2 2" xfId="31834"/>
    <cellStyle name="Normal 2 2 8 20 3" xfId="31833"/>
    <cellStyle name="Normal 2 2 8 21" xfId="3989"/>
    <cellStyle name="Normal 2 2 8 21 2" xfId="3990"/>
    <cellStyle name="Normal 2 2 8 21 2 2" xfId="31836"/>
    <cellStyle name="Normal 2 2 8 21 3" xfId="31835"/>
    <cellStyle name="Normal 2 2 8 22" xfId="3991"/>
    <cellStyle name="Normal 2 2 8 22 2" xfId="3992"/>
    <cellStyle name="Normal 2 2 8 22 2 2" xfId="31838"/>
    <cellStyle name="Normal 2 2 8 22 3" xfId="31837"/>
    <cellStyle name="Normal 2 2 8 23" xfId="3993"/>
    <cellStyle name="Normal 2 2 8 24" xfId="3994"/>
    <cellStyle name="Normal 2 2 8 25" xfId="3995"/>
    <cellStyle name="Normal 2 2 8 25 2" xfId="31839"/>
    <cellStyle name="Normal 2 2 8 26" xfId="3996"/>
    <cellStyle name="Normal 2 2 8 26 2" xfId="31840"/>
    <cellStyle name="Normal 2 2 8 27" xfId="3997"/>
    <cellStyle name="Normal 2 2 8 3" xfId="3998"/>
    <cellStyle name="Normal 2 2 8 3 2" xfId="3999"/>
    <cellStyle name="Normal 2 2 8 3 2 2" xfId="4000"/>
    <cellStyle name="Normal 2 2 8 3 2 2 2" xfId="31841"/>
    <cellStyle name="Normal 2 2 8 3 2 3" xfId="4001"/>
    <cellStyle name="Normal 2 2 8 3 3" xfId="4002"/>
    <cellStyle name="Normal 2 2 8 3 3 2" xfId="31842"/>
    <cellStyle name="Normal 2 2 8 3 4" xfId="4003"/>
    <cellStyle name="Normal 2 2 8 3 4 2" xfId="4004"/>
    <cellStyle name="Normal 2 2 8 3 4 2 2" xfId="31843"/>
    <cellStyle name="Normal 2 2 8 3 4 3" xfId="4005"/>
    <cellStyle name="Normal 2 2 8 3 5" xfId="4006"/>
    <cellStyle name="Normal 2 2 8 3 5 2" xfId="4007"/>
    <cellStyle name="Normal 2 2 8 3 5 2 2" xfId="31844"/>
    <cellStyle name="Normal 2 2 8 3 5 3" xfId="4008"/>
    <cellStyle name="Normal 2 2 8 3 6" xfId="4009"/>
    <cellStyle name="Normal 2 2 8 3 6 2" xfId="31845"/>
    <cellStyle name="Normal 2 2 8 3 7" xfId="4010"/>
    <cellStyle name="Normal 2 2 8 4" xfId="4011"/>
    <cellStyle name="Normal 2 2 8 4 2" xfId="4012"/>
    <cellStyle name="Normal 2 2 8 4 2 2" xfId="4013"/>
    <cellStyle name="Normal 2 2 8 4 2 2 2" xfId="31846"/>
    <cellStyle name="Normal 2 2 8 4 2 3" xfId="4014"/>
    <cellStyle name="Normal 2 2 8 4 3" xfId="4015"/>
    <cellStyle name="Normal 2 2 8 4 3 2" xfId="31847"/>
    <cellStyle name="Normal 2 2 8 4 4" xfId="4016"/>
    <cellStyle name="Normal 2 2 8 4 4 2" xfId="4017"/>
    <cellStyle name="Normal 2 2 8 4 4 2 2" xfId="31848"/>
    <cellStyle name="Normal 2 2 8 4 4 3" xfId="4018"/>
    <cellStyle name="Normal 2 2 8 4 5" xfId="4019"/>
    <cellStyle name="Normal 2 2 8 4 5 2" xfId="4020"/>
    <cellStyle name="Normal 2 2 8 4 5 2 2" xfId="31849"/>
    <cellStyle name="Normal 2 2 8 4 5 3" xfId="4021"/>
    <cellStyle name="Normal 2 2 8 4 6" xfId="4022"/>
    <cellStyle name="Normal 2 2 8 4 6 2" xfId="31850"/>
    <cellStyle name="Normal 2 2 8 4 7" xfId="4023"/>
    <cellStyle name="Normal 2 2 8 5" xfId="4024"/>
    <cellStyle name="Normal 2 2 8 5 2" xfId="4025"/>
    <cellStyle name="Normal 2 2 8 5 2 2" xfId="4026"/>
    <cellStyle name="Normal 2 2 8 5 2 2 2" xfId="31851"/>
    <cellStyle name="Normal 2 2 8 5 2 3" xfId="4027"/>
    <cellStyle name="Normal 2 2 8 5 3" xfId="4028"/>
    <cellStyle name="Normal 2 2 8 5 3 2" xfId="31852"/>
    <cellStyle name="Normal 2 2 8 5 4" xfId="4029"/>
    <cellStyle name="Normal 2 2 8 5 4 2" xfId="4030"/>
    <cellStyle name="Normal 2 2 8 5 4 2 2" xfId="31853"/>
    <cellStyle name="Normal 2 2 8 5 4 3" xfId="4031"/>
    <cellStyle name="Normal 2 2 8 5 5" xfId="4032"/>
    <cellStyle name="Normal 2 2 8 5 5 2" xfId="4033"/>
    <cellStyle name="Normal 2 2 8 5 5 2 2" xfId="31854"/>
    <cellStyle name="Normal 2 2 8 5 5 3" xfId="4034"/>
    <cellStyle name="Normal 2 2 8 5 6" xfId="4035"/>
    <cellStyle name="Normal 2 2 8 5 6 2" xfId="31855"/>
    <cellStyle name="Normal 2 2 8 5 7" xfId="4036"/>
    <cellStyle name="Normal 2 2 8 6" xfId="4037"/>
    <cellStyle name="Normal 2 2 8 6 2" xfId="31856"/>
    <cellStyle name="Normal 2 2 8 7" xfId="4038"/>
    <cellStyle name="Normal 2 2 8 7 2" xfId="31857"/>
    <cellStyle name="Normal 2 2 8 8" xfId="4039"/>
    <cellStyle name="Normal 2 2 8 8 2" xfId="4040"/>
    <cellStyle name="Normal 2 2 8 8 2 2" xfId="31859"/>
    <cellStyle name="Normal 2 2 8 8 3" xfId="31858"/>
    <cellStyle name="Normal 2 2 8 9" xfId="4041"/>
    <cellStyle name="Normal 2 2 8 9 2" xfId="4042"/>
    <cellStyle name="Normal 2 2 8 9 2 2" xfId="31861"/>
    <cellStyle name="Normal 2 2 8 9 3" xfId="31860"/>
    <cellStyle name="Normal 2 2 9" xfId="4043"/>
    <cellStyle name="Normal 2 2 9 10" xfId="4044"/>
    <cellStyle name="Normal 2 2 9 2" xfId="4045"/>
    <cellStyle name="Normal 2 2 9 3" xfId="4046"/>
    <cellStyle name="Normal 2 2 9 4" xfId="4047"/>
    <cellStyle name="Normal 2 2 9 5" xfId="4048"/>
    <cellStyle name="Normal 2 2 9 6" xfId="4049"/>
    <cellStyle name="Normal 2 2 9 7" xfId="4050"/>
    <cellStyle name="Normal 2 2 9 8" xfId="4051"/>
    <cellStyle name="Normal 2 2 9 8 2" xfId="31862"/>
    <cellStyle name="Normal 2 2 9 9" xfId="4052"/>
    <cellStyle name="Normal 2 2 9 9 2" xfId="31863"/>
    <cellStyle name="Normal 2 20" xfId="4053"/>
    <cellStyle name="Normal 2 20 10" xfId="4054"/>
    <cellStyle name="Normal 2 20 2" xfId="4055"/>
    <cellStyle name="Normal 2 20 2 2" xfId="4056"/>
    <cellStyle name="Normal 2 20 2 2 2" xfId="31864"/>
    <cellStyle name="Normal 2 20 2 3" xfId="4057"/>
    <cellStyle name="Normal 2 20 3" xfId="4058"/>
    <cellStyle name="Normal 2 20 3 2" xfId="4059"/>
    <cellStyle name="Normal 2 20 3 2 2" xfId="31865"/>
    <cellStyle name="Normal 2 20 3 3" xfId="4060"/>
    <cellStyle name="Normal 2 20 4" xfId="4061"/>
    <cellStyle name="Normal 2 20 4 2" xfId="4062"/>
    <cellStyle name="Normal 2 20 4 2 2" xfId="31866"/>
    <cellStyle name="Normal 2 20 4 3" xfId="4063"/>
    <cellStyle name="Normal 2 20 5" xfId="4064"/>
    <cellStyle name="Normal 2 20 5 2" xfId="4065"/>
    <cellStyle name="Normal 2 20 5 2 2" xfId="31867"/>
    <cellStyle name="Normal 2 20 5 3" xfId="4066"/>
    <cellStyle name="Normal 2 20 6" xfId="4067"/>
    <cellStyle name="Normal 2 20 6 2" xfId="4068"/>
    <cellStyle name="Normal 2 20 6 2 2" xfId="31868"/>
    <cellStyle name="Normal 2 20 6 3" xfId="4069"/>
    <cellStyle name="Normal 2 20 7" xfId="4070"/>
    <cellStyle name="Normal 2 20 7 2" xfId="31869"/>
    <cellStyle name="Normal 2 20 8" xfId="4071"/>
    <cellStyle name="Normal 2 20 8 2" xfId="31870"/>
    <cellStyle name="Normal 2 20 9" xfId="4072"/>
    <cellStyle name="Normal 2 20 9 2" xfId="31871"/>
    <cellStyle name="Normal 2 21" xfId="4073"/>
    <cellStyle name="Normal 2 21 10" xfId="4074"/>
    <cellStyle name="Normal 2 21 2" xfId="4075"/>
    <cellStyle name="Normal 2 21 2 2" xfId="4076"/>
    <cellStyle name="Normal 2 21 2 2 2" xfId="31872"/>
    <cellStyle name="Normal 2 21 2 3" xfId="4077"/>
    <cellStyle name="Normal 2 21 3" xfId="4078"/>
    <cellStyle name="Normal 2 21 3 2" xfId="4079"/>
    <cellStyle name="Normal 2 21 3 2 2" xfId="31873"/>
    <cellStyle name="Normal 2 21 3 3" xfId="4080"/>
    <cellStyle name="Normal 2 21 4" xfId="4081"/>
    <cellStyle name="Normal 2 21 4 2" xfId="4082"/>
    <cellStyle name="Normal 2 21 4 2 2" xfId="31874"/>
    <cellStyle name="Normal 2 21 4 3" xfId="4083"/>
    <cellStyle name="Normal 2 21 5" xfId="4084"/>
    <cellStyle name="Normal 2 21 5 2" xfId="4085"/>
    <cellStyle name="Normal 2 21 5 2 2" xfId="31875"/>
    <cellStyle name="Normal 2 21 5 3" xfId="4086"/>
    <cellStyle name="Normal 2 21 6" xfId="4087"/>
    <cellStyle name="Normal 2 21 6 2" xfId="4088"/>
    <cellStyle name="Normal 2 21 6 2 2" xfId="31876"/>
    <cellStyle name="Normal 2 21 6 3" xfId="4089"/>
    <cellStyle name="Normal 2 21 7" xfId="4090"/>
    <cellStyle name="Normal 2 21 7 2" xfId="31877"/>
    <cellStyle name="Normal 2 21 8" xfId="4091"/>
    <cellStyle name="Normal 2 21 8 2" xfId="31878"/>
    <cellStyle name="Normal 2 21 9" xfId="4092"/>
    <cellStyle name="Normal 2 21 9 2" xfId="31879"/>
    <cellStyle name="Normal 2 22" xfId="4093"/>
    <cellStyle name="Normal 2 22 10" xfId="31880"/>
    <cellStyle name="Normal 2 22 2" xfId="4094"/>
    <cellStyle name="Normal 2 22 2 2" xfId="4095"/>
    <cellStyle name="Normal 2 22 2 3" xfId="4096"/>
    <cellStyle name="Normal 2 22 2 3 2" xfId="4097"/>
    <cellStyle name="Normal 2 22 2 3 3" xfId="4098"/>
    <cellStyle name="Normal 2 22 2 3 4" xfId="4099"/>
    <cellStyle name="Normal 2 22 2 4" xfId="4100"/>
    <cellStyle name="Normal 2 22 2 5" xfId="4101"/>
    <cellStyle name="Normal 2 22 2 6" xfId="4102"/>
    <cellStyle name="Normal 2 22 3" xfId="4103"/>
    <cellStyle name="Normal 2 22 3 2" xfId="4104"/>
    <cellStyle name="Normal 2 22 3 2 2" xfId="31881"/>
    <cellStyle name="Normal 2 22 3 3" xfId="4105"/>
    <cellStyle name="Normal 2 22 3 4" xfId="4106"/>
    <cellStyle name="Normal 2 22 3 4 2" xfId="31882"/>
    <cellStyle name="Normal 2 22 3 5" xfId="4107"/>
    <cellStyle name="Normal 2 22 3 5 2" xfId="31883"/>
    <cellStyle name="Normal 2 22 3 6" xfId="4108"/>
    <cellStyle name="Normal 2 22 4" xfId="4109"/>
    <cellStyle name="Normal 2 22 4 2" xfId="4110"/>
    <cellStyle name="Normal 2 22 4 3" xfId="4111"/>
    <cellStyle name="Normal 2 22 5" xfId="4112"/>
    <cellStyle name="Normal 2 22 5 2" xfId="4113"/>
    <cellStyle name="Normal 2 22 5 3" xfId="4114"/>
    <cellStyle name="Normal 2 22 6" xfId="4115"/>
    <cellStyle name="Normal 2 22 6 2" xfId="4116"/>
    <cellStyle name="Normal 2 22 6 2 2" xfId="4117"/>
    <cellStyle name="Normal 2 22 6 2 3" xfId="4118"/>
    <cellStyle name="Normal 2 22 6 3" xfId="4119"/>
    <cellStyle name="Normal 2 22 7" xfId="4120"/>
    <cellStyle name="Normal 2 22 7 2" xfId="4121"/>
    <cellStyle name="Normal 2 22 7 3" xfId="4122"/>
    <cellStyle name="Normal 2 22 7 4" xfId="4123"/>
    <cellStyle name="Normal 2 22 7 5" xfId="4124"/>
    <cellStyle name="Normal 2 22 8" xfId="4125"/>
    <cellStyle name="Normal 2 22 8 2" xfId="31884"/>
    <cellStyle name="Normal 2 22 9" xfId="4126"/>
    <cellStyle name="Normal 2 22 9 2" xfId="31885"/>
    <cellStyle name="Normal 2 23" xfId="4127"/>
    <cellStyle name="Normal 2 23 10" xfId="4128"/>
    <cellStyle name="Normal 2 23 11" xfId="4129"/>
    <cellStyle name="Normal 2 23 12" xfId="4130"/>
    <cellStyle name="Normal 2 23 2" xfId="4131"/>
    <cellStyle name="Normal 2 23 2 2" xfId="4132"/>
    <cellStyle name="Normal 2 23 2 3" xfId="4133"/>
    <cellStyle name="Normal 2 23 2 3 2" xfId="31886"/>
    <cellStyle name="Normal 2 23 2 4" xfId="4134"/>
    <cellStyle name="Normal 2 23 2 4 2" xfId="4135"/>
    <cellStyle name="Normal 2 23 2 4 3" xfId="4136"/>
    <cellStyle name="Normal 2 23 2 5" xfId="4137"/>
    <cellStyle name="Normal 2 23 3" xfId="4138"/>
    <cellStyle name="Normal 2 23 3 2" xfId="4139"/>
    <cellStyle name="Normal 2 23 3 3" xfId="4140"/>
    <cellStyle name="Normal 2 23 3 3 2" xfId="31887"/>
    <cellStyle name="Normal 2 23 3 4" xfId="4141"/>
    <cellStyle name="Normal 2 23 3 5" xfId="4142"/>
    <cellStyle name="Normal 2 23 4" xfId="4143"/>
    <cellStyle name="Normal 2 23 4 2" xfId="4144"/>
    <cellStyle name="Normal 2 23 4 3" xfId="4145"/>
    <cellStyle name="Normal 2 23 4 3 2" xfId="31889"/>
    <cellStyle name="Normal 2 23 4 4" xfId="31888"/>
    <cellStyle name="Normal 2 23 5" xfId="4146"/>
    <cellStyle name="Normal 2 23 5 2" xfId="4147"/>
    <cellStyle name="Normal 2 23 5 3" xfId="4148"/>
    <cellStyle name="Normal 2 23 5 3 2" xfId="31891"/>
    <cellStyle name="Normal 2 23 5 4" xfId="31890"/>
    <cellStyle name="Normal 2 23 6" xfId="4149"/>
    <cellStyle name="Normal 2 23 7" xfId="4150"/>
    <cellStyle name="Normal 2 23 8" xfId="4151"/>
    <cellStyle name="Normal 2 23 8 2" xfId="4152"/>
    <cellStyle name="Normal 2 23 8 3" xfId="4153"/>
    <cellStyle name="Normal 2 23 9" xfId="4154"/>
    <cellStyle name="Normal 2 23 9 2" xfId="4155"/>
    <cellStyle name="Normal 2 23 9 3" xfId="4156"/>
    <cellStyle name="Normal 2 24" xfId="4157"/>
    <cellStyle name="Normal 2 24 2" xfId="4158"/>
    <cellStyle name="Normal 2 24 2 2" xfId="4159"/>
    <cellStyle name="Normal 2 24 2 2 2" xfId="31892"/>
    <cellStyle name="Normal 2 24 2 3" xfId="4160"/>
    <cellStyle name="Normal 2 24 2 3 2" xfId="31893"/>
    <cellStyle name="Normal 2 24 2 4" xfId="4161"/>
    <cellStyle name="Normal 2 24 3" xfId="4162"/>
    <cellStyle name="Normal 2 24 3 2" xfId="31894"/>
    <cellStyle name="Normal 2 24 4" xfId="4163"/>
    <cellStyle name="Normal 2 24 4 2" xfId="4164"/>
    <cellStyle name="Normal 2 24 4 3" xfId="4165"/>
    <cellStyle name="Normal 2 24 4 4" xfId="4166"/>
    <cellStyle name="Normal 2 24 4 5" xfId="4167"/>
    <cellStyle name="Normal 2 24 5" xfId="4168"/>
    <cellStyle name="Normal 2 24 5 2" xfId="4169"/>
    <cellStyle name="Normal 2 24 5 3" xfId="4170"/>
    <cellStyle name="Normal 2 24 6" xfId="4171"/>
    <cellStyle name="Normal 2 24 7" xfId="4172"/>
    <cellStyle name="Normal 2 24 8" xfId="4173"/>
    <cellStyle name="Normal 2 25" xfId="4174"/>
    <cellStyle name="Normal 2 25 2" xfId="4175"/>
    <cellStyle name="Normal 2 25 2 2" xfId="4176"/>
    <cellStyle name="Normal 2 25 2 2 2" xfId="31896"/>
    <cellStyle name="Normal 2 25 2 3" xfId="4177"/>
    <cellStyle name="Normal 2 25 3" xfId="4178"/>
    <cellStyle name="Normal 2 25 3 2" xfId="4179"/>
    <cellStyle name="Normal 2 25 3 3" xfId="4180"/>
    <cellStyle name="Normal 2 25 4" xfId="4181"/>
    <cellStyle name="Normal 2 25 4 2" xfId="4182"/>
    <cellStyle name="Normal 2 25 4 2 2" xfId="31897"/>
    <cellStyle name="Normal 2 25 4 3" xfId="4183"/>
    <cellStyle name="Normal 2 25 5" xfId="4184"/>
    <cellStyle name="Normal 2 25 5 2" xfId="31898"/>
    <cellStyle name="Normal 2 25 6" xfId="31895"/>
    <cellStyle name="Normal 2 26" xfId="4185"/>
    <cellStyle name="Normal 2 26 2" xfId="4186"/>
    <cellStyle name="Normal 2 26 3" xfId="4187"/>
    <cellStyle name="Normal 2 26 3 2" xfId="4188"/>
    <cellStyle name="Normal 2 26 3 3" xfId="4189"/>
    <cellStyle name="Normal 2 26 4" xfId="4190"/>
    <cellStyle name="Normal 2 26 5" xfId="4191"/>
    <cellStyle name="Normal 2 26 6" xfId="4192"/>
    <cellStyle name="Normal 2 26 7" xfId="4193"/>
    <cellStyle name="Normal 2 27" xfId="4194"/>
    <cellStyle name="Normal 2 27 2" xfId="4195"/>
    <cellStyle name="Normal 2 27 3" xfId="4196"/>
    <cellStyle name="Normal 2 27 3 2" xfId="4197"/>
    <cellStyle name="Normal 2 27 3 3" xfId="4198"/>
    <cellStyle name="Normal 2 27 4" xfId="4199"/>
    <cellStyle name="Normal 2 27 5" xfId="4200"/>
    <cellStyle name="Normal 2 27 6" xfId="4201"/>
    <cellStyle name="Normal 2 28" xfId="4202"/>
    <cellStyle name="Normal 2 28 2" xfId="4203"/>
    <cellStyle name="Normal 2 28 2 2" xfId="4204"/>
    <cellStyle name="Normal 2 28 3" xfId="4205"/>
    <cellStyle name="Normal 2 28 3 2" xfId="31899"/>
    <cellStyle name="Normal 2 28 4" xfId="4206"/>
    <cellStyle name="Normal 2 28 4 2" xfId="4207"/>
    <cellStyle name="Normal 2 28 4 2 2" xfId="35347"/>
    <cellStyle name="Normal 2 28 4 3" xfId="31900"/>
    <cellStyle name="Normal 2 29" xfId="4208"/>
    <cellStyle name="Normal 2 29 2" xfId="4209"/>
    <cellStyle name="Normal 2 29 2 2" xfId="4210"/>
    <cellStyle name="Normal 2 29 3" xfId="4211"/>
    <cellStyle name="Normal 2 29 4" xfId="4212"/>
    <cellStyle name="Normal 2 29 4 2" xfId="31901"/>
    <cellStyle name="Normal 2 29 5" xfId="4213"/>
    <cellStyle name="Normal 2 29 5 2" xfId="4214"/>
    <cellStyle name="Normal 2 29 5 2 2" xfId="35361"/>
    <cellStyle name="Normal 2 29 5 3" xfId="31902"/>
    <cellStyle name="Normal 2 29 6" xfId="4215"/>
    <cellStyle name="Normal 2 3" xfId="4216"/>
    <cellStyle name="Normal 2 3 10" xfId="4217"/>
    <cellStyle name="Normal 2 3 10 2" xfId="4218"/>
    <cellStyle name="Normal 2 3 10 2 2" xfId="4219"/>
    <cellStyle name="Normal 2 3 10 2 2 2" xfId="31906"/>
    <cellStyle name="Normal 2 3 10 2 3" xfId="31905"/>
    <cellStyle name="Normal 2 3 10 3" xfId="4220"/>
    <cellStyle name="Normal 2 3 10 4" xfId="4221"/>
    <cellStyle name="Normal 2 3 10 4 2" xfId="31907"/>
    <cellStyle name="Normal 2 3 10 5" xfId="31904"/>
    <cellStyle name="Normal 2 3 11" xfId="4222"/>
    <cellStyle name="Normal 2 3 11 2" xfId="4223"/>
    <cellStyle name="Normal 2 3 11 2 2" xfId="4224"/>
    <cellStyle name="Normal 2 3 11 2 2 2" xfId="31910"/>
    <cellStyle name="Normal 2 3 11 2 3" xfId="31909"/>
    <cellStyle name="Normal 2 3 11 3" xfId="4225"/>
    <cellStyle name="Normal 2 3 11 4" xfId="4226"/>
    <cellStyle name="Normal 2 3 11 4 2" xfId="31911"/>
    <cellStyle name="Normal 2 3 11 5" xfId="31908"/>
    <cellStyle name="Normal 2 3 12" xfId="4227"/>
    <cellStyle name="Normal 2 3 13" xfId="4228"/>
    <cellStyle name="Normal 2 3 14" xfId="4229"/>
    <cellStyle name="Normal 2 3 14 2" xfId="4230"/>
    <cellStyle name="Normal 2 3 14 3" xfId="4231"/>
    <cellStyle name="Normal 2 3 14 3 2" xfId="31913"/>
    <cellStyle name="Normal 2 3 14 4" xfId="31912"/>
    <cellStyle name="Normal 2 3 15" xfId="4232"/>
    <cellStyle name="Normal 2 3 15 2" xfId="4233"/>
    <cellStyle name="Normal 2 3 15 2 2" xfId="31915"/>
    <cellStyle name="Normal 2 3 15 3" xfId="4234"/>
    <cellStyle name="Normal 2 3 15 3 2" xfId="31916"/>
    <cellStyle name="Normal 2 3 15 4" xfId="4235"/>
    <cellStyle name="Normal 2 3 15 4 2" xfId="31917"/>
    <cellStyle name="Normal 2 3 15 5" xfId="31914"/>
    <cellStyle name="Normal 2 3 16" xfId="4236"/>
    <cellStyle name="Normal 2 3 16 2" xfId="31918"/>
    <cellStyle name="Normal 2 3 17" xfId="4237"/>
    <cellStyle name="Normal 2 3 17 2" xfId="31919"/>
    <cellStyle name="Normal 2 3 18" xfId="4238"/>
    <cellStyle name="Normal 2 3 18 2" xfId="31903"/>
    <cellStyle name="Normal 2 3 19" xfId="4239"/>
    <cellStyle name="Normal 2 3 2" xfId="4240"/>
    <cellStyle name="Normal 2 3 2 10" xfId="4241"/>
    <cellStyle name="Normal 2 3 2 10 2" xfId="4242"/>
    <cellStyle name="Normal 2 3 2 11" xfId="4243"/>
    <cellStyle name="Normal 2 3 2 11 2" xfId="4244"/>
    <cellStyle name="Normal 2 3 2 12" xfId="4245"/>
    <cellStyle name="Normal 2 3 2 13" xfId="4246"/>
    <cellStyle name="Normal 2 3 2 14" xfId="4247"/>
    <cellStyle name="Normal 2 3 2 14 2" xfId="4248"/>
    <cellStyle name="Normal 2 3 2 14 2 2" xfId="4249"/>
    <cellStyle name="Normal 2 3 2 14 2 3" xfId="4250"/>
    <cellStyle name="Normal 2 3 2 14 3" xfId="4251"/>
    <cellStyle name="Normal 2 3 2 14 3 2" xfId="31921"/>
    <cellStyle name="Normal 2 3 2 14 4" xfId="4252"/>
    <cellStyle name="Normal 2 3 2 14 5" xfId="4253"/>
    <cellStyle name="Normal 2 3 2 15" xfId="4254"/>
    <cellStyle name="Normal 2 3 2 15 2" xfId="31922"/>
    <cellStyle name="Normal 2 3 2 16" xfId="4255"/>
    <cellStyle name="Normal 2 3 2 17" xfId="31920"/>
    <cellStyle name="Normal 2 3 2 2" xfId="4256"/>
    <cellStyle name="Normal 2 3 2 2 2" xfId="4257"/>
    <cellStyle name="Normal 2 3 2 2 2 2" xfId="4258"/>
    <cellStyle name="Normal 2 3 2 2 2 2 2" xfId="31924"/>
    <cellStyle name="Normal 2 3 2 2 2 3" xfId="31923"/>
    <cellStyle name="Normal 2 3 2 2 3" xfId="4259"/>
    <cellStyle name="Normal 2 3 2 2 4" xfId="4260"/>
    <cellStyle name="Normal 2 3 2 2 4 2" xfId="4261"/>
    <cellStyle name="Normal 2 3 2 2 4 2 2" xfId="4262"/>
    <cellStyle name="Normal 2 3 2 2 4 2 3" xfId="4263"/>
    <cellStyle name="Normal 2 3 2 2 4 3" xfId="4264"/>
    <cellStyle name="Normal 2 3 2 2 4 3 2" xfId="31925"/>
    <cellStyle name="Normal 2 3 2 2 4 4" xfId="4265"/>
    <cellStyle name="Normal 2 3 2 2 4 5" xfId="4266"/>
    <cellStyle name="Normal 2 3 2 2 5" xfId="4267"/>
    <cellStyle name="Normal 2 3 2 2 5 2" xfId="31926"/>
    <cellStyle name="Normal 2 3 2 2 6" xfId="4268"/>
    <cellStyle name="Normal 2 3 2 3" xfId="4269"/>
    <cellStyle name="Normal 2 3 2 3 2" xfId="4270"/>
    <cellStyle name="Normal 2 3 2 3 2 2" xfId="4271"/>
    <cellStyle name="Normal 2 3 2 3 2 2 2" xfId="31928"/>
    <cellStyle name="Normal 2 3 2 3 2 3" xfId="31927"/>
    <cellStyle name="Normal 2 3 2 3 3" xfId="4272"/>
    <cellStyle name="Normal 2 3 2 3 4" xfId="4273"/>
    <cellStyle name="Normal 2 3 2 3 4 2" xfId="4274"/>
    <cellStyle name="Normal 2 3 2 3 4 3" xfId="4275"/>
    <cellStyle name="Normal 2 3 2 3 4 3 2" xfId="31929"/>
    <cellStyle name="Normal 2 3 2 3 5" xfId="4276"/>
    <cellStyle name="Normal 2 3 2 3 5 2" xfId="31930"/>
    <cellStyle name="Normal 2 3 2 3 6" xfId="4277"/>
    <cellStyle name="Normal 2 3 2 3 7" xfId="4278"/>
    <cellStyle name="Normal 2 3 2 4" xfId="4279"/>
    <cellStyle name="Normal 2 3 2 4 2" xfId="4280"/>
    <cellStyle name="Normal 2 3 2 4 2 2" xfId="4281"/>
    <cellStyle name="Normal 2 3 2 4 2 2 2" xfId="31933"/>
    <cellStyle name="Normal 2 3 2 4 2 3" xfId="31932"/>
    <cellStyle name="Normal 2 3 2 4 3" xfId="4282"/>
    <cellStyle name="Normal 2 3 2 4 4" xfId="4283"/>
    <cellStyle name="Normal 2 3 2 4 4 2" xfId="31934"/>
    <cellStyle name="Normal 2 3 2 4 5" xfId="31931"/>
    <cellStyle name="Normal 2 3 2 5" xfId="4284"/>
    <cellStyle name="Normal 2 3 2 5 2" xfId="4285"/>
    <cellStyle name="Normal 2 3 2 5 2 2" xfId="4286"/>
    <cellStyle name="Normal 2 3 2 5 2 2 2" xfId="31937"/>
    <cellStyle name="Normal 2 3 2 5 2 3" xfId="31936"/>
    <cellStyle name="Normal 2 3 2 5 3" xfId="4287"/>
    <cellStyle name="Normal 2 3 2 5 4" xfId="4288"/>
    <cellStyle name="Normal 2 3 2 5 4 2" xfId="31938"/>
    <cellStyle name="Normal 2 3 2 5 5" xfId="31935"/>
    <cellStyle name="Normal 2 3 2 6" xfId="4289"/>
    <cellStyle name="Normal 2 3 2 7" xfId="4290"/>
    <cellStyle name="Normal 2 3 2 8" xfId="4291"/>
    <cellStyle name="Normal 2 3 2 9" xfId="4292"/>
    <cellStyle name="Normal 2 3 2 9 2" xfId="4293"/>
    <cellStyle name="Normal 2 3 20" xfId="35385"/>
    <cellStyle name="Normal 2 3 3" xfId="4294"/>
    <cellStyle name="Normal 2 3 3 2" xfId="4295"/>
    <cellStyle name="Normal 2 3 3 2 2" xfId="4296"/>
    <cellStyle name="Normal 2 3 3 2 2 2" xfId="31941"/>
    <cellStyle name="Normal 2 3 3 2 3" xfId="31940"/>
    <cellStyle name="Normal 2 3 3 3" xfId="4297"/>
    <cellStyle name="Normal 2 3 3 3 2" xfId="4298"/>
    <cellStyle name="Normal 2 3 3 3 3" xfId="4299"/>
    <cellStyle name="Normal 2 3 3 4" xfId="4300"/>
    <cellStyle name="Normal 2 3 3 4 2" xfId="4301"/>
    <cellStyle name="Normal 2 3 3 4 3" xfId="4302"/>
    <cellStyle name="Normal 2 3 3 4 3 2" xfId="31942"/>
    <cellStyle name="Normal 2 3 3 5" xfId="31939"/>
    <cellStyle name="Normal 2 3 4" xfId="4303"/>
    <cellStyle name="Normal 2 3 4 2" xfId="4304"/>
    <cellStyle name="Normal 2 3 4 2 2" xfId="4305"/>
    <cellStyle name="Normal 2 3 4 2 3" xfId="4306"/>
    <cellStyle name="Normal 2 3 4 2 3 2" xfId="31945"/>
    <cellStyle name="Normal 2 3 4 2 4" xfId="31944"/>
    <cellStyle name="Normal 2 3 4 3" xfId="4307"/>
    <cellStyle name="Normal 2 3 4 4" xfId="4308"/>
    <cellStyle name="Normal 2 3 4 5" xfId="4309"/>
    <cellStyle name="Normal 2 3 4 6" xfId="4310"/>
    <cellStyle name="Normal 2 3 4 7" xfId="4311"/>
    <cellStyle name="Normal 2 3 4 7 2" xfId="31946"/>
    <cellStyle name="Normal 2 3 4 8" xfId="31943"/>
    <cellStyle name="Normal 2 3 5" xfId="4312"/>
    <cellStyle name="Normal 2 3 5 10" xfId="4313"/>
    <cellStyle name="Normal 2 3 5 2" xfId="4314"/>
    <cellStyle name="Normal 2 3 5 2 2" xfId="4315"/>
    <cellStyle name="Normal 2 3 5 2 3" xfId="4316"/>
    <cellStyle name="Normal 2 3 5 2 3 2" xfId="31948"/>
    <cellStyle name="Normal 2 3 5 2 4" xfId="31947"/>
    <cellStyle name="Normal 2 3 5 3" xfId="4317"/>
    <cellStyle name="Normal 2 3 5 4" xfId="4318"/>
    <cellStyle name="Normal 2 3 5 5" xfId="4319"/>
    <cellStyle name="Normal 2 3 5 6" xfId="4320"/>
    <cellStyle name="Normal 2 3 5 7" xfId="4321"/>
    <cellStyle name="Normal 2 3 5 7 2" xfId="31949"/>
    <cellStyle name="Normal 2 3 5 8" xfId="4322"/>
    <cellStyle name="Normal 2 3 5 8 2" xfId="31950"/>
    <cellStyle name="Normal 2 3 5 9" xfId="4323"/>
    <cellStyle name="Normal 2 3 6" xfId="4324"/>
    <cellStyle name="Normal 2 3 6 10" xfId="4325"/>
    <cellStyle name="Normal 2 3 6 10 2" xfId="4326"/>
    <cellStyle name="Normal 2 3 6 10 2 2" xfId="31952"/>
    <cellStyle name="Normal 2 3 6 10 3" xfId="31951"/>
    <cellStyle name="Normal 2 3 6 11" xfId="4327"/>
    <cellStyle name="Normal 2 3 6 11 2" xfId="4328"/>
    <cellStyle name="Normal 2 3 6 11 2 2" xfId="31954"/>
    <cellStyle name="Normal 2 3 6 11 3" xfId="31953"/>
    <cellStyle name="Normal 2 3 6 12" xfId="4329"/>
    <cellStyle name="Normal 2 3 6 12 2" xfId="4330"/>
    <cellStyle name="Normal 2 3 6 12 2 2" xfId="31956"/>
    <cellStyle name="Normal 2 3 6 12 3" xfId="31955"/>
    <cellStyle name="Normal 2 3 6 13" xfId="4331"/>
    <cellStyle name="Normal 2 3 6 13 2" xfId="4332"/>
    <cellStyle name="Normal 2 3 6 13 2 2" xfId="31958"/>
    <cellStyle name="Normal 2 3 6 13 3" xfId="31957"/>
    <cellStyle name="Normal 2 3 6 14" xfId="4333"/>
    <cellStyle name="Normal 2 3 6 14 2" xfId="4334"/>
    <cellStyle name="Normal 2 3 6 14 2 2" xfId="31960"/>
    <cellStyle name="Normal 2 3 6 14 3" xfId="31959"/>
    <cellStyle name="Normal 2 3 6 15" xfId="4335"/>
    <cellStyle name="Normal 2 3 6 15 2" xfId="4336"/>
    <cellStyle name="Normal 2 3 6 15 2 2" xfId="31962"/>
    <cellStyle name="Normal 2 3 6 15 3" xfId="31961"/>
    <cellStyle name="Normal 2 3 6 16" xfId="4337"/>
    <cellStyle name="Normal 2 3 6 16 2" xfId="4338"/>
    <cellStyle name="Normal 2 3 6 16 2 2" xfId="31964"/>
    <cellStyle name="Normal 2 3 6 16 3" xfId="31963"/>
    <cellStyle name="Normal 2 3 6 17" xfId="4339"/>
    <cellStyle name="Normal 2 3 6 17 2" xfId="4340"/>
    <cellStyle name="Normal 2 3 6 17 2 2" xfId="31966"/>
    <cellStyle name="Normal 2 3 6 17 3" xfId="31965"/>
    <cellStyle name="Normal 2 3 6 18" xfId="4341"/>
    <cellStyle name="Normal 2 3 6 18 2" xfId="4342"/>
    <cellStyle name="Normal 2 3 6 18 2 2" xfId="31968"/>
    <cellStyle name="Normal 2 3 6 18 3" xfId="31967"/>
    <cellStyle name="Normal 2 3 6 19" xfId="4343"/>
    <cellStyle name="Normal 2 3 6 19 2" xfId="4344"/>
    <cellStyle name="Normal 2 3 6 19 2 2" xfId="31970"/>
    <cellStyle name="Normal 2 3 6 19 3" xfId="31969"/>
    <cellStyle name="Normal 2 3 6 2" xfId="4345"/>
    <cellStyle name="Normal 2 3 6 2 10" xfId="4346"/>
    <cellStyle name="Normal 2 3 6 2 10 2" xfId="31972"/>
    <cellStyle name="Normal 2 3 6 2 11" xfId="4347"/>
    <cellStyle name="Normal 2 3 6 2 11 2" xfId="31973"/>
    <cellStyle name="Normal 2 3 6 2 12" xfId="4348"/>
    <cellStyle name="Normal 2 3 6 2 12 2" xfId="31974"/>
    <cellStyle name="Normal 2 3 6 2 13" xfId="4349"/>
    <cellStyle name="Normal 2 3 6 2 13 2" xfId="31975"/>
    <cellStyle name="Normal 2 3 6 2 14" xfId="4350"/>
    <cellStyle name="Normal 2 3 6 2 14 2" xfId="31976"/>
    <cellStyle name="Normal 2 3 6 2 15" xfId="4351"/>
    <cellStyle name="Normal 2 3 6 2 15 2" xfId="31977"/>
    <cellStyle name="Normal 2 3 6 2 16" xfId="4352"/>
    <cellStyle name="Normal 2 3 6 2 16 2" xfId="31978"/>
    <cellStyle name="Normal 2 3 6 2 17" xfId="4353"/>
    <cellStyle name="Normal 2 3 6 2 17 2" xfId="31979"/>
    <cellStyle name="Normal 2 3 6 2 18" xfId="4354"/>
    <cellStyle name="Normal 2 3 6 2 18 2" xfId="31980"/>
    <cellStyle name="Normal 2 3 6 2 19" xfId="4355"/>
    <cellStyle name="Normal 2 3 6 2 19 2" xfId="31981"/>
    <cellStyle name="Normal 2 3 6 2 2" xfId="4356"/>
    <cellStyle name="Normal 2 3 6 2 2 2" xfId="4357"/>
    <cellStyle name="Normal 2 3 6 2 2 3" xfId="4358"/>
    <cellStyle name="Normal 2 3 6 2 2 3 2" xfId="31983"/>
    <cellStyle name="Normal 2 3 6 2 2 4" xfId="31982"/>
    <cellStyle name="Normal 2 3 6 2 20" xfId="4359"/>
    <cellStyle name="Normal 2 3 6 2 20 2" xfId="31984"/>
    <cellStyle name="Normal 2 3 6 2 21" xfId="4360"/>
    <cellStyle name="Normal 2 3 6 2 21 2" xfId="31985"/>
    <cellStyle name="Normal 2 3 6 2 22" xfId="31971"/>
    <cellStyle name="Normal 2 3 6 2 3" xfId="4361"/>
    <cellStyle name="Normal 2 3 6 2 3 2" xfId="4362"/>
    <cellStyle name="Normal 2 3 6 2 3 2 2" xfId="31987"/>
    <cellStyle name="Normal 2 3 6 2 3 3" xfId="4363"/>
    <cellStyle name="Normal 2 3 6 2 3 3 2" xfId="31988"/>
    <cellStyle name="Normal 2 3 6 2 3 4" xfId="31986"/>
    <cellStyle name="Normal 2 3 6 2 4" xfId="4364"/>
    <cellStyle name="Normal 2 3 6 2 4 2" xfId="31989"/>
    <cellStyle name="Normal 2 3 6 2 5" xfId="4365"/>
    <cellStyle name="Normal 2 3 6 2 5 2" xfId="31990"/>
    <cellStyle name="Normal 2 3 6 2 6" xfId="4366"/>
    <cellStyle name="Normal 2 3 6 2 6 2" xfId="31991"/>
    <cellStyle name="Normal 2 3 6 2 7" xfId="4367"/>
    <cellStyle name="Normal 2 3 6 2 7 2" xfId="31992"/>
    <cellStyle name="Normal 2 3 6 2 8" xfId="4368"/>
    <cellStyle name="Normal 2 3 6 2 8 2" xfId="31993"/>
    <cellStyle name="Normal 2 3 6 2 9" xfId="4369"/>
    <cellStyle name="Normal 2 3 6 2 9 2" xfId="31994"/>
    <cellStyle name="Normal 2 3 6 20" xfId="4370"/>
    <cellStyle name="Normal 2 3 6 20 2" xfId="4371"/>
    <cellStyle name="Normal 2 3 6 20 2 2" xfId="31996"/>
    <cellStyle name="Normal 2 3 6 20 3" xfId="31995"/>
    <cellStyle name="Normal 2 3 6 21" xfId="4372"/>
    <cellStyle name="Normal 2 3 6 21 2" xfId="4373"/>
    <cellStyle name="Normal 2 3 6 21 2 2" xfId="31998"/>
    <cellStyle name="Normal 2 3 6 21 3" xfId="31997"/>
    <cellStyle name="Normal 2 3 6 22" xfId="4374"/>
    <cellStyle name="Normal 2 3 6 22 2" xfId="4375"/>
    <cellStyle name="Normal 2 3 6 22 2 2" xfId="32000"/>
    <cellStyle name="Normal 2 3 6 22 3" xfId="31999"/>
    <cellStyle name="Normal 2 3 6 23" xfId="4376"/>
    <cellStyle name="Normal 2 3 6 23 2" xfId="32001"/>
    <cellStyle name="Normal 2 3 6 24" xfId="4377"/>
    <cellStyle name="Normal 2 3 6 24 2" xfId="32002"/>
    <cellStyle name="Normal 2 3 6 25" xfId="4378"/>
    <cellStyle name="Normal 2 3 6 3" xfId="4379"/>
    <cellStyle name="Normal 2 3 6 3 2" xfId="4380"/>
    <cellStyle name="Normal 2 3 6 3 3" xfId="4381"/>
    <cellStyle name="Normal 2 3 6 3 3 2" xfId="32004"/>
    <cellStyle name="Normal 2 3 6 3 4" xfId="32003"/>
    <cellStyle name="Normal 2 3 6 4" xfId="4382"/>
    <cellStyle name="Normal 2 3 6 4 2" xfId="4383"/>
    <cellStyle name="Normal 2 3 6 4 3" xfId="4384"/>
    <cellStyle name="Normal 2 3 6 4 3 2" xfId="32006"/>
    <cellStyle name="Normal 2 3 6 4 4" xfId="32005"/>
    <cellStyle name="Normal 2 3 6 5" xfId="4385"/>
    <cellStyle name="Normal 2 3 6 5 2" xfId="4386"/>
    <cellStyle name="Normal 2 3 6 5 3" xfId="4387"/>
    <cellStyle name="Normal 2 3 6 5 3 2" xfId="32008"/>
    <cellStyle name="Normal 2 3 6 5 4" xfId="32007"/>
    <cellStyle name="Normal 2 3 6 6" xfId="4388"/>
    <cellStyle name="Normal 2 3 6 6 2" xfId="4389"/>
    <cellStyle name="Normal 2 3 6 6 3" xfId="4390"/>
    <cellStyle name="Normal 2 3 6 6 3 2" xfId="32010"/>
    <cellStyle name="Normal 2 3 6 6 4" xfId="32009"/>
    <cellStyle name="Normal 2 3 6 7" xfId="4391"/>
    <cellStyle name="Normal 2 3 6 7 2" xfId="4392"/>
    <cellStyle name="Normal 2 3 6 7 2 2" xfId="32012"/>
    <cellStyle name="Normal 2 3 6 7 3" xfId="4393"/>
    <cellStyle name="Normal 2 3 6 7 3 2" xfId="32013"/>
    <cellStyle name="Normal 2 3 6 7 4" xfId="32011"/>
    <cellStyle name="Normal 2 3 6 8" xfId="4394"/>
    <cellStyle name="Normal 2 3 6 8 2" xfId="4395"/>
    <cellStyle name="Normal 2 3 6 8 2 2" xfId="32015"/>
    <cellStyle name="Normal 2 3 6 8 3" xfId="32014"/>
    <cellStyle name="Normal 2 3 6 9" xfId="4396"/>
    <cellStyle name="Normal 2 3 6 9 2" xfId="4397"/>
    <cellStyle name="Normal 2 3 6 9 2 2" xfId="32017"/>
    <cellStyle name="Normal 2 3 6 9 3" xfId="32016"/>
    <cellStyle name="Normal 2 3 7" xfId="4398"/>
    <cellStyle name="Normal 2 3 7 2" xfId="4399"/>
    <cellStyle name="Normal 2 3 7 2 2" xfId="4400"/>
    <cellStyle name="Normal 2 3 7 2 3" xfId="4401"/>
    <cellStyle name="Normal 2 3 7 2 3 2" xfId="32020"/>
    <cellStyle name="Normal 2 3 7 2 4" xfId="32019"/>
    <cellStyle name="Normal 2 3 7 3" xfId="4402"/>
    <cellStyle name="Normal 2 3 7 4" xfId="4403"/>
    <cellStyle name="Normal 2 3 7 5" xfId="4404"/>
    <cellStyle name="Normal 2 3 7 6" xfId="4405"/>
    <cellStyle name="Normal 2 3 7 7" xfId="4406"/>
    <cellStyle name="Normal 2 3 7 7 2" xfId="32021"/>
    <cellStyle name="Normal 2 3 7 8" xfId="32018"/>
    <cellStyle name="Normal 2 3 8" xfId="4407"/>
    <cellStyle name="Normal 2 3 8 2" xfId="4408"/>
    <cellStyle name="Normal 2 3 8 3" xfId="4409"/>
    <cellStyle name="Normal 2 3 8 4" xfId="4410"/>
    <cellStyle name="Normal 2 3 8 5" xfId="4411"/>
    <cellStyle name="Normal 2 3 8 6" xfId="4412"/>
    <cellStyle name="Normal 2 3 8 7" xfId="4413"/>
    <cellStyle name="Normal 2 3 8 7 2" xfId="32023"/>
    <cellStyle name="Normal 2 3 8 8" xfId="32022"/>
    <cellStyle name="Normal 2 3 9" xfId="4414"/>
    <cellStyle name="Normal 2 3 9 2" xfId="4415"/>
    <cellStyle name="Normal 2 3 9 3" xfId="4416"/>
    <cellStyle name="Normal 2 3 9 4" xfId="4417"/>
    <cellStyle name="Normal 2 3 9 5" xfId="4418"/>
    <cellStyle name="Normal 2 3 9 6" xfId="4419"/>
    <cellStyle name="Normal 2 3 9 7" xfId="4420"/>
    <cellStyle name="Normal 2 3 9 7 2" xfId="32025"/>
    <cellStyle name="Normal 2 3 9 8" xfId="32024"/>
    <cellStyle name="Normal 2 30" xfId="4421"/>
    <cellStyle name="Normal 2 30 2" xfId="4422"/>
    <cellStyle name="Normal 2 30 2 2" xfId="32027"/>
    <cellStyle name="Normal 2 30 3" xfId="4423"/>
    <cellStyle name="Normal 2 30 4" xfId="4424"/>
    <cellStyle name="Normal 2 30 4 2" xfId="32028"/>
    <cellStyle name="Normal 2 30 5" xfId="32026"/>
    <cellStyle name="Normal 2 31" xfId="4425"/>
    <cellStyle name="Normal 2 31 2" xfId="4426"/>
    <cellStyle name="Normal 2 31 2 2" xfId="32030"/>
    <cellStyle name="Normal 2 31 3" xfId="4427"/>
    <cellStyle name="Normal 2 31 4" xfId="4428"/>
    <cellStyle name="Normal 2 31 4 2" xfId="32031"/>
    <cellStyle name="Normal 2 31 5" xfId="32029"/>
    <cellStyle name="Normal 2 32" xfId="4429"/>
    <cellStyle name="Normal 2 32 2" xfId="4430"/>
    <cellStyle name="Normal 2 32 2 2" xfId="32033"/>
    <cellStyle name="Normal 2 32 3" xfId="4431"/>
    <cellStyle name="Normal 2 32 4" xfId="4432"/>
    <cellStyle name="Normal 2 32 4 2" xfId="32034"/>
    <cellStyle name="Normal 2 32 5" xfId="32032"/>
    <cellStyle name="Normal 2 33" xfId="4433"/>
    <cellStyle name="Normal 2 33 2" xfId="4434"/>
    <cellStyle name="Normal 2 33 2 2" xfId="32036"/>
    <cellStyle name="Normal 2 33 3" xfId="4435"/>
    <cellStyle name="Normal 2 33 4" xfId="4436"/>
    <cellStyle name="Normal 2 33 4 2" xfId="32037"/>
    <cellStyle name="Normal 2 33 5" xfId="32035"/>
    <cellStyle name="Normal 2 34" xfId="4437"/>
    <cellStyle name="Normal 2 34 2" xfId="4438"/>
    <cellStyle name="Normal 2 34 2 2" xfId="32039"/>
    <cellStyle name="Normal 2 34 3" xfId="4439"/>
    <cellStyle name="Normal 2 34 4" xfId="4440"/>
    <cellStyle name="Normal 2 34 4 2" xfId="32040"/>
    <cellStyle name="Normal 2 34 5" xfId="32038"/>
    <cellStyle name="Normal 2 35" xfId="4441"/>
    <cellStyle name="Normal 2 35 2" xfId="4442"/>
    <cellStyle name="Normal 2 35 2 2" xfId="32042"/>
    <cellStyle name="Normal 2 35 3" xfId="4443"/>
    <cellStyle name="Normal 2 35 4" xfId="4444"/>
    <cellStyle name="Normal 2 35 4 2" xfId="32043"/>
    <cellStyle name="Normal 2 35 5" xfId="32041"/>
    <cellStyle name="Normal 2 36" xfId="4445"/>
    <cellStyle name="Normal 2 36 2" xfId="4446"/>
    <cellStyle name="Normal 2 36 2 2" xfId="32045"/>
    <cellStyle name="Normal 2 36 3" xfId="4447"/>
    <cellStyle name="Normal 2 36 4" xfId="4448"/>
    <cellStyle name="Normal 2 36 4 2" xfId="32046"/>
    <cellStyle name="Normal 2 36 5" xfId="32044"/>
    <cellStyle name="Normal 2 37" xfId="4449"/>
    <cellStyle name="Normal 2 37 2" xfId="4450"/>
    <cellStyle name="Normal 2 37 2 2" xfId="32048"/>
    <cellStyle name="Normal 2 37 3" xfId="4451"/>
    <cellStyle name="Normal 2 37 3 2" xfId="4452"/>
    <cellStyle name="Normal 2 37 3 3" xfId="4453"/>
    <cellStyle name="Normal 2 37 4" xfId="4454"/>
    <cellStyle name="Normal 2 37 4 2" xfId="32049"/>
    <cellStyle name="Normal 2 37 5" xfId="32047"/>
    <cellStyle name="Normal 2 38" xfId="4455"/>
    <cellStyle name="Normal 2 38 2" xfId="4456"/>
    <cellStyle name="Normal 2 38 2 2" xfId="4457"/>
    <cellStyle name="Normal 2 38 2 3" xfId="4458"/>
    <cellStyle name="Normal 2 38 2 3 2" xfId="32052"/>
    <cellStyle name="Normal 2 38 2 4" xfId="32051"/>
    <cellStyle name="Normal 2 38 3" xfId="4459"/>
    <cellStyle name="Normal 2 38 4" xfId="4460"/>
    <cellStyle name="Normal 2 38 4 2" xfId="32053"/>
    <cellStyle name="Normal 2 38 5" xfId="32050"/>
    <cellStyle name="Normal 2 39" xfId="4461"/>
    <cellStyle name="Normal 2 39 2" xfId="4462"/>
    <cellStyle name="Normal 2 39 2 2" xfId="4463"/>
    <cellStyle name="Normal 2 39 2 2 2" xfId="32056"/>
    <cellStyle name="Normal 2 39 2 3" xfId="32055"/>
    <cellStyle name="Normal 2 39 3" xfId="4464"/>
    <cellStyle name="Normal 2 39 3 2" xfId="4465"/>
    <cellStyle name="Normal 2 39 3 2 2" xfId="32058"/>
    <cellStyle name="Normal 2 39 3 3" xfId="4466"/>
    <cellStyle name="Normal 2 39 3 3 2" xfId="32059"/>
    <cellStyle name="Normal 2 39 3 4" xfId="32057"/>
    <cellStyle name="Normal 2 39 4" xfId="32054"/>
    <cellStyle name="Normal 2 4" xfId="4467"/>
    <cellStyle name="Normal 2 4 10" xfId="4468"/>
    <cellStyle name="Normal 2 4 10 2" xfId="4469"/>
    <cellStyle name="Normal 2 4 10 2 2" xfId="4470"/>
    <cellStyle name="Normal 2 4 10 2 2 2" xfId="32062"/>
    <cellStyle name="Normal 2 4 10 2 3" xfId="4471"/>
    <cellStyle name="Normal 2 4 10 2 3 2" xfId="32063"/>
    <cellStyle name="Normal 2 4 10 2 4" xfId="4472"/>
    <cellStyle name="Normal 2 4 10 2 4 2" xfId="32064"/>
    <cellStyle name="Normal 2 4 10 2 5" xfId="4473"/>
    <cellStyle name="Normal 2 4 10 2 5 2" xfId="32065"/>
    <cellStyle name="Normal 2 4 10 2 6" xfId="4474"/>
    <cellStyle name="Normal 2 4 10 2 6 2" xfId="32066"/>
    <cellStyle name="Normal 2 4 10 2 7" xfId="32061"/>
    <cellStyle name="Normal 2 4 10 3" xfId="4475"/>
    <cellStyle name="Normal 2 4 10 3 2" xfId="4476"/>
    <cellStyle name="Normal 2 4 10 3 2 2" xfId="32068"/>
    <cellStyle name="Normal 2 4 10 3 3" xfId="4477"/>
    <cellStyle name="Normal 2 4 10 3 3 2" xfId="32069"/>
    <cellStyle name="Normal 2 4 10 3 4" xfId="4478"/>
    <cellStyle name="Normal 2 4 10 3 4 2" xfId="32070"/>
    <cellStyle name="Normal 2 4 10 3 5" xfId="4479"/>
    <cellStyle name="Normal 2 4 10 3 5 2" xfId="32071"/>
    <cellStyle name="Normal 2 4 10 3 6" xfId="4480"/>
    <cellStyle name="Normal 2 4 10 3 6 2" xfId="32072"/>
    <cellStyle name="Normal 2 4 10 3 7" xfId="32067"/>
    <cellStyle name="Normal 2 4 10 4" xfId="4481"/>
    <cellStyle name="Normal 2 4 10 4 2" xfId="32073"/>
    <cellStyle name="Normal 2 4 10 5" xfId="4482"/>
    <cellStyle name="Normal 2 4 10 5 2" xfId="4483"/>
    <cellStyle name="Normal 2 4 10 5 2 2" xfId="32074"/>
    <cellStyle name="Normal 2 4 10 5 3" xfId="4484"/>
    <cellStyle name="Normal 2 4 10 6" xfId="4485"/>
    <cellStyle name="Normal 2 4 10 6 2" xfId="32075"/>
    <cellStyle name="Normal 2 4 10 7" xfId="4486"/>
    <cellStyle name="Normal 2 4 10 7 2" xfId="32076"/>
    <cellStyle name="Normal 2 4 10 8" xfId="4487"/>
    <cellStyle name="Normal 2 4 10 8 2" xfId="32077"/>
    <cellStyle name="Normal 2 4 10 9" xfId="4488"/>
    <cellStyle name="Normal 2 4 11" xfId="4489"/>
    <cellStyle name="Normal 2 4 11 2" xfId="4490"/>
    <cellStyle name="Normal 2 4 11 2 2" xfId="32078"/>
    <cellStyle name="Normal 2 4 11 3" xfId="4491"/>
    <cellStyle name="Normal 2 4 11 3 2" xfId="4492"/>
    <cellStyle name="Normal 2 4 11 3 2 2" xfId="32079"/>
    <cellStyle name="Normal 2 4 11 3 3" xfId="4493"/>
    <cellStyle name="Normal 2 4 11 4" xfId="4494"/>
    <cellStyle name="Normal 2 4 11 4 2" xfId="32080"/>
    <cellStyle name="Normal 2 4 11 5" xfId="4495"/>
    <cellStyle name="Normal 2 4 11 5 2" xfId="32081"/>
    <cellStyle name="Normal 2 4 11 6" xfId="4496"/>
    <cellStyle name="Normal 2 4 11 6 2" xfId="32082"/>
    <cellStyle name="Normal 2 4 11 7" xfId="4497"/>
    <cellStyle name="Normal 2 4 12" xfId="4498"/>
    <cellStyle name="Normal 2 4 12 2" xfId="4499"/>
    <cellStyle name="Normal 2 4 12 2 2" xfId="32083"/>
    <cellStyle name="Normal 2 4 12 3" xfId="4500"/>
    <cellStyle name="Normal 2 4 12 3 2" xfId="4501"/>
    <cellStyle name="Normal 2 4 12 3 2 2" xfId="32084"/>
    <cellStyle name="Normal 2 4 12 3 3" xfId="4502"/>
    <cellStyle name="Normal 2 4 12 4" xfId="4503"/>
    <cellStyle name="Normal 2 4 12 4 2" xfId="32085"/>
    <cellStyle name="Normal 2 4 12 5" xfId="4504"/>
    <cellStyle name="Normal 2 4 12 5 2" xfId="32086"/>
    <cellStyle name="Normal 2 4 12 6" xfId="4505"/>
    <cellStyle name="Normal 2 4 12 6 2" xfId="32087"/>
    <cellStyle name="Normal 2 4 12 7" xfId="4506"/>
    <cellStyle name="Normal 2 4 13" xfId="4507"/>
    <cellStyle name="Normal 2 4 13 2" xfId="4508"/>
    <cellStyle name="Normal 2 4 13 2 2" xfId="4509"/>
    <cellStyle name="Normal 2 4 13 2 2 2" xfId="32089"/>
    <cellStyle name="Normal 2 4 13 2 3" xfId="4510"/>
    <cellStyle name="Normal 2 4 13 2 3 2" xfId="32090"/>
    <cellStyle name="Normal 2 4 13 2 4" xfId="32088"/>
    <cellStyle name="Normal 2 4 13 3" xfId="4511"/>
    <cellStyle name="Normal 2 4 13 3 2" xfId="4512"/>
    <cellStyle name="Normal 2 4 13 3 3" xfId="4513"/>
    <cellStyle name="Normal 2 4 13 3 3 2" xfId="32091"/>
    <cellStyle name="Normal 2 4 13 3 4" xfId="4514"/>
    <cellStyle name="Normal 2 4 13 3 4 2" xfId="32092"/>
    <cellStyle name="Normal 2 4 13 3 5" xfId="4515"/>
    <cellStyle name="Normal 2 4 13 4" xfId="4516"/>
    <cellStyle name="Normal 2 4 13 4 2" xfId="4517"/>
    <cellStyle name="Normal 2 4 13 4 2 2" xfId="32093"/>
    <cellStyle name="Normal 2 4 13 4 3" xfId="4518"/>
    <cellStyle name="Normal 2 4 13 5" xfId="4519"/>
    <cellStyle name="Normal 2 4 13 5 2" xfId="4520"/>
    <cellStyle name="Normal 2 4 13 5 2 2" xfId="32094"/>
    <cellStyle name="Normal 2 4 13 5 3" xfId="4521"/>
    <cellStyle name="Normal 2 4 13 6" xfId="4522"/>
    <cellStyle name="Normal 2 4 13 6 2" xfId="32095"/>
    <cellStyle name="Normal 2 4 13 7" xfId="4523"/>
    <cellStyle name="Normal 2 4 14" xfId="4524"/>
    <cellStyle name="Normal 2 4 14 2" xfId="4525"/>
    <cellStyle name="Normal 2 4 14 2 2" xfId="4526"/>
    <cellStyle name="Normal 2 4 14 2 2 2" xfId="32097"/>
    <cellStyle name="Normal 2 4 14 2 3" xfId="4527"/>
    <cellStyle name="Normal 2 4 14 3" xfId="4528"/>
    <cellStyle name="Normal 2 4 14 3 2" xfId="32098"/>
    <cellStyle name="Normal 2 4 14 4" xfId="4529"/>
    <cellStyle name="Normal 2 4 14 4 2" xfId="32099"/>
    <cellStyle name="Normal 2 4 14 5" xfId="4530"/>
    <cellStyle name="Normal 2 4 14 5 2" xfId="32100"/>
    <cellStyle name="Normal 2 4 14 6" xfId="4531"/>
    <cellStyle name="Normal 2 4 14 6 2" xfId="32101"/>
    <cellStyle name="Normal 2 4 14 7" xfId="32096"/>
    <cellStyle name="Normal 2 4 15" xfId="4532"/>
    <cellStyle name="Normal 2 4 15 2" xfId="4533"/>
    <cellStyle name="Normal 2 4 15 2 2" xfId="32103"/>
    <cellStyle name="Normal 2 4 15 3" xfId="4534"/>
    <cellStyle name="Normal 2 4 15 3 2" xfId="4535"/>
    <cellStyle name="Normal 2 4 15 3 2 2" xfId="32104"/>
    <cellStyle name="Normal 2 4 15 3 3" xfId="4536"/>
    <cellStyle name="Normal 2 4 15 4" xfId="4537"/>
    <cellStyle name="Normal 2 4 15 4 2" xfId="32105"/>
    <cellStyle name="Normal 2 4 15 5" xfId="4538"/>
    <cellStyle name="Normal 2 4 15 5 2" xfId="32106"/>
    <cellStyle name="Normal 2 4 15 6" xfId="4539"/>
    <cellStyle name="Normal 2 4 15 6 2" xfId="32107"/>
    <cellStyle name="Normal 2 4 15 7" xfId="32102"/>
    <cellStyle name="Normal 2 4 16" xfId="4540"/>
    <cellStyle name="Normal 2 4 16 2" xfId="4541"/>
    <cellStyle name="Normal 2 4 16 2 2" xfId="32109"/>
    <cellStyle name="Normal 2 4 16 3" xfId="4542"/>
    <cellStyle name="Normal 2 4 16 3 2" xfId="32110"/>
    <cellStyle name="Normal 2 4 16 4" xfId="4543"/>
    <cellStyle name="Normal 2 4 16 4 2" xfId="32111"/>
    <cellStyle name="Normal 2 4 16 5" xfId="4544"/>
    <cellStyle name="Normal 2 4 16 5 2" xfId="32112"/>
    <cellStyle name="Normal 2 4 16 6" xfId="4545"/>
    <cellStyle name="Normal 2 4 16 6 2" xfId="32113"/>
    <cellStyle name="Normal 2 4 16 7" xfId="32108"/>
    <cellStyle name="Normal 2 4 17" xfId="4546"/>
    <cellStyle name="Normal 2 4 17 2" xfId="4547"/>
    <cellStyle name="Normal 2 4 17 2 2" xfId="32115"/>
    <cellStyle name="Normal 2 4 17 3" xfId="4548"/>
    <cellStyle name="Normal 2 4 17 3 2" xfId="32116"/>
    <cellStyle name="Normal 2 4 17 4" xfId="4549"/>
    <cellStyle name="Normal 2 4 17 4 2" xfId="32117"/>
    <cellStyle name="Normal 2 4 17 5" xfId="4550"/>
    <cellStyle name="Normal 2 4 17 5 2" xfId="32118"/>
    <cellStyle name="Normal 2 4 17 6" xfId="4551"/>
    <cellStyle name="Normal 2 4 17 6 2" xfId="32119"/>
    <cellStyle name="Normal 2 4 17 7" xfId="32114"/>
    <cellStyle name="Normal 2 4 18" xfId="4552"/>
    <cellStyle name="Normal 2 4 18 2" xfId="4553"/>
    <cellStyle name="Normal 2 4 18 2 2" xfId="32121"/>
    <cellStyle name="Normal 2 4 18 3" xfId="4554"/>
    <cellStyle name="Normal 2 4 18 3 2" xfId="32122"/>
    <cellStyle name="Normal 2 4 18 4" xfId="4555"/>
    <cellStyle name="Normal 2 4 18 4 2" xfId="32123"/>
    <cellStyle name="Normal 2 4 18 5" xfId="4556"/>
    <cellStyle name="Normal 2 4 18 5 2" xfId="32124"/>
    <cellStyle name="Normal 2 4 18 6" xfId="4557"/>
    <cellStyle name="Normal 2 4 18 6 2" xfId="32125"/>
    <cellStyle name="Normal 2 4 18 7" xfId="32120"/>
    <cellStyle name="Normal 2 4 19" xfId="4558"/>
    <cellStyle name="Normal 2 4 19 2" xfId="4559"/>
    <cellStyle name="Normal 2 4 19 3" xfId="4560"/>
    <cellStyle name="Normal 2 4 19 4" xfId="4561"/>
    <cellStyle name="Normal 2 4 2" xfId="4562"/>
    <cellStyle name="Normal 2 4 2 10" xfId="4563"/>
    <cellStyle name="Normal 2 4 2 10 2" xfId="4564"/>
    <cellStyle name="Normal 2 4 2 11" xfId="4565"/>
    <cellStyle name="Normal 2 4 2 11 2" xfId="4566"/>
    <cellStyle name="Normal 2 4 2 12" xfId="4567"/>
    <cellStyle name="Normal 2 4 2 13" xfId="4568"/>
    <cellStyle name="Normal 2 4 2 14" xfId="4569"/>
    <cellStyle name="Normal 2 4 2 14 2" xfId="4570"/>
    <cellStyle name="Normal 2 4 2 14 2 2" xfId="32127"/>
    <cellStyle name="Normal 2 4 2 14 3" xfId="4571"/>
    <cellStyle name="Normal 2 4 2 14 3 2" xfId="32128"/>
    <cellStyle name="Normal 2 4 2 14 4" xfId="32126"/>
    <cellStyle name="Normal 2 4 2 15" xfId="4572"/>
    <cellStyle name="Normal 2 4 2 15 2" xfId="32129"/>
    <cellStyle name="Normal 2 4 2 16" xfId="4573"/>
    <cellStyle name="Normal 2 4 2 17" xfId="4574"/>
    <cellStyle name="Normal 2 4 2 2" xfId="4575"/>
    <cellStyle name="Normal 2 4 2 2 2" xfId="4576"/>
    <cellStyle name="Normal 2 4 2 2 2 2" xfId="4577"/>
    <cellStyle name="Normal 2 4 2 2 2 2 2" xfId="32131"/>
    <cellStyle name="Normal 2 4 2 2 2 3" xfId="32130"/>
    <cellStyle name="Normal 2 4 2 2 3" xfId="4578"/>
    <cellStyle name="Normal 2 4 2 2 4" xfId="4579"/>
    <cellStyle name="Normal 2 4 2 2 4 2" xfId="4580"/>
    <cellStyle name="Normal 2 4 2 2 4 2 2" xfId="32133"/>
    <cellStyle name="Normal 2 4 2 2 4 3" xfId="4581"/>
    <cellStyle name="Normal 2 4 2 2 4 3 2" xfId="32134"/>
    <cellStyle name="Normal 2 4 2 2 4 4" xfId="32132"/>
    <cellStyle name="Normal 2 4 2 2 5" xfId="4582"/>
    <cellStyle name="Normal 2 4 2 3" xfId="4583"/>
    <cellStyle name="Normal 2 4 2 3 2" xfId="4584"/>
    <cellStyle name="Normal 2 4 2 3 2 2" xfId="4585"/>
    <cellStyle name="Normal 2 4 2 3 2 2 2" xfId="32136"/>
    <cellStyle name="Normal 2 4 2 3 2 3" xfId="32135"/>
    <cellStyle name="Normal 2 4 2 3 3" xfId="4586"/>
    <cellStyle name="Normal 2 4 2 3 4" xfId="4587"/>
    <cellStyle name="Normal 2 4 2 3 4 2" xfId="32137"/>
    <cellStyle name="Normal 2 4 2 3 5" xfId="4588"/>
    <cellStyle name="Normal 2 4 2 3 6" xfId="4589"/>
    <cellStyle name="Normal 2 4 2 4" xfId="4590"/>
    <cellStyle name="Normal 2 4 2 4 2" xfId="4591"/>
    <cellStyle name="Normal 2 4 2 4 2 2" xfId="4592"/>
    <cellStyle name="Normal 2 4 2 4 2 2 2" xfId="32139"/>
    <cellStyle name="Normal 2 4 2 4 2 3" xfId="32138"/>
    <cellStyle name="Normal 2 4 2 4 3" xfId="4593"/>
    <cellStyle name="Normal 2 4 2 4 4" xfId="4594"/>
    <cellStyle name="Normal 2 4 2 4 4 2" xfId="32140"/>
    <cellStyle name="Normal 2 4 2 4 5" xfId="4595"/>
    <cellStyle name="Normal 2 4 2 4 5 2" xfId="32141"/>
    <cellStyle name="Normal 2 4 2 4 6" xfId="4596"/>
    <cellStyle name="Normal 2 4 2 5" xfId="4597"/>
    <cellStyle name="Normal 2 4 2 5 2" xfId="4598"/>
    <cellStyle name="Normal 2 4 2 5 2 2" xfId="4599"/>
    <cellStyle name="Normal 2 4 2 5 2 2 2" xfId="32143"/>
    <cellStyle name="Normal 2 4 2 5 2 3" xfId="32142"/>
    <cellStyle name="Normal 2 4 2 5 3" xfId="4600"/>
    <cellStyle name="Normal 2 4 2 5 4" xfId="4601"/>
    <cellStyle name="Normal 2 4 2 5 4 2" xfId="32144"/>
    <cellStyle name="Normal 2 4 2 5 5" xfId="4602"/>
    <cellStyle name="Normal 2 4 2 5 5 2" xfId="32145"/>
    <cellStyle name="Normal 2 4 2 5 6" xfId="4603"/>
    <cellStyle name="Normal 2 4 2 6" xfId="4604"/>
    <cellStyle name="Normal 2 4 2 6 2" xfId="4605"/>
    <cellStyle name="Normal 2 4 2 6 2 2" xfId="32146"/>
    <cellStyle name="Normal 2 4 2 6 3" xfId="4606"/>
    <cellStyle name="Normal 2 4 2 7" xfId="4607"/>
    <cellStyle name="Normal 2 4 2 7 2" xfId="4608"/>
    <cellStyle name="Normal 2 4 2 7 2 2" xfId="32147"/>
    <cellStyle name="Normal 2 4 2 7 3" xfId="4609"/>
    <cellStyle name="Normal 2 4 2 8" xfId="4610"/>
    <cellStyle name="Normal 2 4 2 9" xfId="4611"/>
    <cellStyle name="Normal 2 4 2 9 2" xfId="4612"/>
    <cellStyle name="Normal 2 4 20" xfId="4613"/>
    <cellStyle name="Normal 2 4 20 2" xfId="4614"/>
    <cellStyle name="Normal 2 4 20 3" xfId="4615"/>
    <cellStyle name="Normal 2 4 21" xfId="4616"/>
    <cellStyle name="Normal 2 4 21 2" xfId="4617"/>
    <cellStyle name="Normal 2 4 21 3" xfId="4618"/>
    <cellStyle name="Normal 2 4 21 4" xfId="4619"/>
    <cellStyle name="Normal 2 4 22" xfId="4620"/>
    <cellStyle name="Normal 2 4 22 2" xfId="32148"/>
    <cellStyle name="Normal 2 4 23" xfId="4621"/>
    <cellStyle name="Normal 2 4 23 2" xfId="4622"/>
    <cellStyle name="Normal 2 4 23 3" xfId="4623"/>
    <cellStyle name="Normal 2 4 24" xfId="4624"/>
    <cellStyle name="Normal 2 4 24 2" xfId="32060"/>
    <cellStyle name="Normal 2 4 25" xfId="4625"/>
    <cellStyle name="Normal 2 4 25 2" xfId="4626"/>
    <cellStyle name="Normal 2 4 26" xfId="4627"/>
    <cellStyle name="Normal 2 4 3" xfId="4628"/>
    <cellStyle name="Normal 2 4 3 10" xfId="4629"/>
    <cellStyle name="Normal 2 4 3 10 2" xfId="4630"/>
    <cellStyle name="Normal 2 4 3 10 2 2" xfId="32150"/>
    <cellStyle name="Normal 2 4 3 10 3" xfId="32149"/>
    <cellStyle name="Normal 2 4 3 11" xfId="4631"/>
    <cellStyle name="Normal 2 4 3 11 2" xfId="4632"/>
    <cellStyle name="Normal 2 4 3 11 2 2" xfId="32152"/>
    <cellStyle name="Normal 2 4 3 11 3" xfId="32151"/>
    <cellStyle name="Normal 2 4 3 12" xfId="4633"/>
    <cellStyle name="Normal 2 4 3 12 2" xfId="4634"/>
    <cellStyle name="Normal 2 4 3 12 2 2" xfId="32154"/>
    <cellStyle name="Normal 2 4 3 12 3" xfId="32153"/>
    <cellStyle name="Normal 2 4 3 13" xfId="4635"/>
    <cellStyle name="Normal 2 4 3 13 2" xfId="4636"/>
    <cellStyle name="Normal 2 4 3 13 2 2" xfId="32156"/>
    <cellStyle name="Normal 2 4 3 13 3" xfId="32155"/>
    <cellStyle name="Normal 2 4 3 14" xfId="4637"/>
    <cellStyle name="Normal 2 4 3 14 2" xfId="4638"/>
    <cellStyle name="Normal 2 4 3 14 2 2" xfId="32158"/>
    <cellStyle name="Normal 2 4 3 14 3" xfId="32157"/>
    <cellStyle name="Normal 2 4 3 15" xfId="4639"/>
    <cellStyle name="Normal 2 4 3 15 2" xfId="4640"/>
    <cellStyle name="Normal 2 4 3 15 2 2" xfId="32160"/>
    <cellStyle name="Normal 2 4 3 15 3" xfId="32159"/>
    <cellStyle name="Normal 2 4 3 16" xfId="4641"/>
    <cellStyle name="Normal 2 4 3 16 2" xfId="4642"/>
    <cellStyle name="Normal 2 4 3 16 2 2" xfId="32162"/>
    <cellStyle name="Normal 2 4 3 16 3" xfId="32161"/>
    <cellStyle name="Normal 2 4 3 17" xfId="4643"/>
    <cellStyle name="Normal 2 4 3 17 2" xfId="4644"/>
    <cellStyle name="Normal 2 4 3 17 2 2" xfId="32164"/>
    <cellStyle name="Normal 2 4 3 17 3" xfId="32163"/>
    <cellStyle name="Normal 2 4 3 18" xfId="4645"/>
    <cellStyle name="Normal 2 4 3 18 2" xfId="4646"/>
    <cellStyle name="Normal 2 4 3 18 2 2" xfId="32166"/>
    <cellStyle name="Normal 2 4 3 18 3" xfId="32165"/>
    <cellStyle name="Normal 2 4 3 19" xfId="4647"/>
    <cellStyle name="Normal 2 4 3 19 2" xfId="4648"/>
    <cellStyle name="Normal 2 4 3 19 2 2" xfId="32168"/>
    <cellStyle name="Normal 2 4 3 19 3" xfId="32167"/>
    <cellStyle name="Normal 2 4 3 2" xfId="4649"/>
    <cellStyle name="Normal 2 4 3 2 10" xfId="4650"/>
    <cellStyle name="Normal 2 4 3 2 10 2" xfId="32169"/>
    <cellStyle name="Normal 2 4 3 2 11" xfId="4651"/>
    <cellStyle name="Normal 2 4 3 2 11 2" xfId="32170"/>
    <cellStyle name="Normal 2 4 3 2 12" xfId="4652"/>
    <cellStyle name="Normal 2 4 3 2 12 2" xfId="32171"/>
    <cellStyle name="Normal 2 4 3 2 13" xfId="4653"/>
    <cellStyle name="Normal 2 4 3 2 13 2" xfId="32172"/>
    <cellStyle name="Normal 2 4 3 2 14" xfId="4654"/>
    <cellStyle name="Normal 2 4 3 2 14 2" xfId="32173"/>
    <cellStyle name="Normal 2 4 3 2 15" xfId="4655"/>
    <cellStyle name="Normal 2 4 3 2 15 2" xfId="32174"/>
    <cellStyle name="Normal 2 4 3 2 16" xfId="4656"/>
    <cellStyle name="Normal 2 4 3 2 16 2" xfId="32175"/>
    <cellStyle name="Normal 2 4 3 2 17" xfId="4657"/>
    <cellStyle name="Normal 2 4 3 2 17 2" xfId="32176"/>
    <cellStyle name="Normal 2 4 3 2 18" xfId="4658"/>
    <cellStyle name="Normal 2 4 3 2 18 2" xfId="32177"/>
    <cellStyle name="Normal 2 4 3 2 19" xfId="4659"/>
    <cellStyle name="Normal 2 4 3 2 19 2" xfId="32178"/>
    <cellStyle name="Normal 2 4 3 2 2" xfId="4660"/>
    <cellStyle name="Normal 2 4 3 2 2 2" xfId="32179"/>
    <cellStyle name="Normal 2 4 3 2 20" xfId="4661"/>
    <cellStyle name="Normal 2 4 3 2 20 2" xfId="32180"/>
    <cellStyle name="Normal 2 4 3 2 21" xfId="4662"/>
    <cellStyle name="Normal 2 4 3 2 3" xfId="4663"/>
    <cellStyle name="Normal 2 4 3 2 3 2" xfId="32181"/>
    <cellStyle name="Normal 2 4 3 2 4" xfId="4664"/>
    <cellStyle name="Normal 2 4 3 2 4 2" xfId="32182"/>
    <cellStyle name="Normal 2 4 3 2 5" xfId="4665"/>
    <cellStyle name="Normal 2 4 3 2 5 2" xfId="32183"/>
    <cellStyle name="Normal 2 4 3 2 6" xfId="4666"/>
    <cellStyle name="Normal 2 4 3 2 6 2" xfId="32184"/>
    <cellStyle name="Normal 2 4 3 2 7" xfId="4667"/>
    <cellStyle name="Normal 2 4 3 2 7 2" xfId="32185"/>
    <cellStyle name="Normal 2 4 3 2 8" xfId="4668"/>
    <cellStyle name="Normal 2 4 3 2 8 2" xfId="32186"/>
    <cellStyle name="Normal 2 4 3 2 9" xfId="4669"/>
    <cellStyle name="Normal 2 4 3 2 9 2" xfId="32187"/>
    <cellStyle name="Normal 2 4 3 20" xfId="4670"/>
    <cellStyle name="Normal 2 4 3 20 2" xfId="4671"/>
    <cellStyle name="Normal 2 4 3 20 2 2" xfId="32189"/>
    <cellStyle name="Normal 2 4 3 20 3" xfId="32188"/>
    <cellStyle name="Normal 2 4 3 21" xfId="4672"/>
    <cellStyle name="Normal 2 4 3 21 2" xfId="4673"/>
    <cellStyle name="Normal 2 4 3 21 2 2" xfId="32191"/>
    <cellStyle name="Normal 2 4 3 21 3" xfId="32190"/>
    <cellStyle name="Normal 2 4 3 22" xfId="4674"/>
    <cellStyle name="Normal 2 4 3 22 2" xfId="4675"/>
    <cellStyle name="Normal 2 4 3 22 2 2" xfId="32193"/>
    <cellStyle name="Normal 2 4 3 22 3" xfId="32192"/>
    <cellStyle name="Normal 2 4 3 23" xfId="4676"/>
    <cellStyle name="Normal 2 4 3 23 2" xfId="32194"/>
    <cellStyle name="Normal 2 4 3 24" xfId="4677"/>
    <cellStyle name="Normal 2 4 3 24 2" xfId="32195"/>
    <cellStyle name="Normal 2 4 3 25" xfId="4678"/>
    <cellStyle name="Normal 2 4 3 26" xfId="4679"/>
    <cellStyle name="Normal 2 4 3 3" xfId="4680"/>
    <cellStyle name="Normal 2 4 3 3 2" xfId="4681"/>
    <cellStyle name="Normal 2 4 3 3 3" xfId="4682"/>
    <cellStyle name="Normal 2 4 3 3 3 2" xfId="32196"/>
    <cellStyle name="Normal 2 4 3 3 4" xfId="4683"/>
    <cellStyle name="Normal 2 4 3 3 5" xfId="4684"/>
    <cellStyle name="Normal 2 4 3 4" xfId="4685"/>
    <cellStyle name="Normal 2 4 3 4 2" xfId="4686"/>
    <cellStyle name="Normal 2 4 3 4 2 2" xfId="32197"/>
    <cellStyle name="Normal 2 4 3 4 3" xfId="4687"/>
    <cellStyle name="Normal 2 4 3 5" xfId="4688"/>
    <cellStyle name="Normal 2 4 3 5 2" xfId="4689"/>
    <cellStyle name="Normal 2 4 3 5 2 2" xfId="32198"/>
    <cellStyle name="Normal 2 4 3 5 3" xfId="4690"/>
    <cellStyle name="Normal 2 4 3 6" xfId="4691"/>
    <cellStyle name="Normal 2 4 3 6 2" xfId="4692"/>
    <cellStyle name="Normal 2 4 3 6 2 2" xfId="32199"/>
    <cellStyle name="Normal 2 4 3 6 3" xfId="4693"/>
    <cellStyle name="Normal 2 4 3 7" xfId="4694"/>
    <cellStyle name="Normal 2 4 3 7 2" xfId="4695"/>
    <cellStyle name="Normal 2 4 3 7 2 2" xfId="32200"/>
    <cellStyle name="Normal 2 4 3 7 3" xfId="4696"/>
    <cellStyle name="Normal 2 4 3 8" xfId="4697"/>
    <cellStyle name="Normal 2 4 3 8 2" xfId="4698"/>
    <cellStyle name="Normal 2 4 3 8 2 2" xfId="32202"/>
    <cellStyle name="Normal 2 4 3 8 3" xfId="32201"/>
    <cellStyle name="Normal 2 4 3 9" xfId="4699"/>
    <cellStyle name="Normal 2 4 3 9 2" xfId="4700"/>
    <cellStyle name="Normal 2 4 3 9 2 2" xfId="32204"/>
    <cellStyle name="Normal 2 4 3 9 3" xfId="32203"/>
    <cellStyle name="Normal 2 4 4" xfId="4701"/>
    <cellStyle name="Normal 2 4 4 2" xfId="4702"/>
    <cellStyle name="Normal 2 4 4 2 2" xfId="4703"/>
    <cellStyle name="Normal 2 4 4 2 3" xfId="4704"/>
    <cellStyle name="Normal 2 4 4 2 3 2" xfId="32205"/>
    <cellStyle name="Normal 2 4 4 2 4" xfId="4705"/>
    <cellStyle name="Normal 2 4 4 2 4 2" xfId="32206"/>
    <cellStyle name="Normal 2 4 4 2 5" xfId="4706"/>
    <cellStyle name="Normal 2 4 4 3" xfId="4707"/>
    <cellStyle name="Normal 2 4 4 3 2" xfId="4708"/>
    <cellStyle name="Normal 2 4 4 3 2 2" xfId="32207"/>
    <cellStyle name="Normal 2 4 4 3 3" xfId="4709"/>
    <cellStyle name="Normal 2 4 4 4" xfId="4710"/>
    <cellStyle name="Normal 2 4 4 4 2" xfId="4711"/>
    <cellStyle name="Normal 2 4 4 4 2 2" xfId="32208"/>
    <cellStyle name="Normal 2 4 4 4 3" xfId="4712"/>
    <cellStyle name="Normal 2 4 4 5" xfId="4713"/>
    <cellStyle name="Normal 2 4 4 5 2" xfId="4714"/>
    <cellStyle name="Normal 2 4 4 5 2 2" xfId="32209"/>
    <cellStyle name="Normal 2 4 4 5 3" xfId="4715"/>
    <cellStyle name="Normal 2 4 4 6" xfId="4716"/>
    <cellStyle name="Normal 2 4 4 6 2" xfId="4717"/>
    <cellStyle name="Normal 2 4 4 6 2 2" xfId="32210"/>
    <cellStyle name="Normal 2 4 4 6 3" xfId="4718"/>
    <cellStyle name="Normal 2 4 4 7" xfId="4719"/>
    <cellStyle name="Normal 2 4 4 7 2" xfId="4720"/>
    <cellStyle name="Normal 2 4 4 7 2 2" xfId="32212"/>
    <cellStyle name="Normal 2 4 4 7 3" xfId="4721"/>
    <cellStyle name="Normal 2 4 4 7 3 2" xfId="32213"/>
    <cellStyle name="Normal 2 4 4 7 4" xfId="32211"/>
    <cellStyle name="Normal 2 4 4 8" xfId="4722"/>
    <cellStyle name="Normal 2 4 4 8 2" xfId="32214"/>
    <cellStyle name="Normal 2 4 4 9" xfId="4723"/>
    <cellStyle name="Normal 2 4 5" xfId="4724"/>
    <cellStyle name="Normal 2 4 5 2" xfId="4725"/>
    <cellStyle name="Normal 2 4 5 2 2" xfId="4726"/>
    <cellStyle name="Normal 2 4 5 2 3" xfId="4727"/>
    <cellStyle name="Normal 2 4 5 2 3 2" xfId="32215"/>
    <cellStyle name="Normal 2 4 5 2 4" xfId="4728"/>
    <cellStyle name="Normal 2 4 5 2 4 2" xfId="32216"/>
    <cellStyle name="Normal 2 4 5 2 5" xfId="4729"/>
    <cellStyle name="Normal 2 4 5 3" xfId="4730"/>
    <cellStyle name="Normal 2 4 5 3 2" xfId="4731"/>
    <cellStyle name="Normal 2 4 5 3 2 2" xfId="32217"/>
    <cellStyle name="Normal 2 4 5 3 3" xfId="4732"/>
    <cellStyle name="Normal 2 4 5 4" xfId="4733"/>
    <cellStyle name="Normal 2 4 5 4 2" xfId="4734"/>
    <cellStyle name="Normal 2 4 5 4 2 2" xfId="32218"/>
    <cellStyle name="Normal 2 4 5 4 3" xfId="4735"/>
    <cellStyle name="Normal 2 4 5 5" xfId="4736"/>
    <cellStyle name="Normal 2 4 5 5 2" xfId="4737"/>
    <cellStyle name="Normal 2 4 5 5 2 2" xfId="32219"/>
    <cellStyle name="Normal 2 4 5 5 3" xfId="4738"/>
    <cellStyle name="Normal 2 4 5 6" xfId="4739"/>
    <cellStyle name="Normal 2 4 5 6 2" xfId="4740"/>
    <cellStyle name="Normal 2 4 5 6 2 2" xfId="32220"/>
    <cellStyle name="Normal 2 4 5 6 3" xfId="4741"/>
    <cellStyle name="Normal 2 4 5 7" xfId="4742"/>
    <cellStyle name="Normal 2 4 5 7 2" xfId="4743"/>
    <cellStyle name="Normal 2 4 5 7 2 2" xfId="32222"/>
    <cellStyle name="Normal 2 4 5 7 3" xfId="4744"/>
    <cellStyle name="Normal 2 4 5 7 3 2" xfId="32223"/>
    <cellStyle name="Normal 2 4 5 7 4" xfId="32221"/>
    <cellStyle name="Normal 2 4 5 8" xfId="4745"/>
    <cellStyle name="Normal 2 4 5 8 2" xfId="32224"/>
    <cellStyle name="Normal 2 4 5 9" xfId="4746"/>
    <cellStyle name="Normal 2 4 6" xfId="4747"/>
    <cellStyle name="Normal 2 4 6 2" xfId="4748"/>
    <cellStyle name="Normal 2 4 6 2 2" xfId="4749"/>
    <cellStyle name="Normal 2 4 6 2 2 2" xfId="32225"/>
    <cellStyle name="Normal 2 4 6 2 3" xfId="4750"/>
    <cellStyle name="Normal 2 4 6 3" xfId="4751"/>
    <cellStyle name="Normal 2 4 6 3 2" xfId="4752"/>
    <cellStyle name="Normal 2 4 6 3 2 2" xfId="32226"/>
    <cellStyle name="Normal 2 4 6 3 3" xfId="4753"/>
    <cellStyle name="Normal 2 4 6 4" xfId="4754"/>
    <cellStyle name="Normal 2 4 6 4 2" xfId="4755"/>
    <cellStyle name="Normal 2 4 6 4 2 2" xfId="32227"/>
    <cellStyle name="Normal 2 4 6 4 3" xfId="4756"/>
    <cellStyle name="Normal 2 4 6 5" xfId="4757"/>
    <cellStyle name="Normal 2 4 6 5 2" xfId="4758"/>
    <cellStyle name="Normal 2 4 6 5 2 2" xfId="32228"/>
    <cellStyle name="Normal 2 4 6 5 3" xfId="4759"/>
    <cellStyle name="Normal 2 4 6 6" xfId="4760"/>
    <cellStyle name="Normal 2 4 6 6 2" xfId="4761"/>
    <cellStyle name="Normal 2 4 6 6 2 2" xfId="32229"/>
    <cellStyle name="Normal 2 4 6 6 3" xfId="4762"/>
    <cellStyle name="Normal 2 4 6 7" xfId="4763"/>
    <cellStyle name="Normal 2 4 6 7 2" xfId="4764"/>
    <cellStyle name="Normal 2 4 6 7 2 2" xfId="32231"/>
    <cellStyle name="Normal 2 4 6 7 3" xfId="4765"/>
    <cellStyle name="Normal 2 4 6 7 3 2" xfId="32232"/>
    <cellStyle name="Normal 2 4 6 7 4" xfId="32230"/>
    <cellStyle name="Normal 2 4 6 8" xfId="4766"/>
    <cellStyle name="Normal 2 4 6 8 2" xfId="32233"/>
    <cellStyle name="Normal 2 4 6 9" xfId="4767"/>
    <cellStyle name="Normal 2 4 7" xfId="4768"/>
    <cellStyle name="Normal 2 4 7 2" xfId="4769"/>
    <cellStyle name="Normal 2 4 7 2 2" xfId="4770"/>
    <cellStyle name="Normal 2 4 7 2 2 2" xfId="32234"/>
    <cellStyle name="Normal 2 4 7 2 3" xfId="4771"/>
    <cellStyle name="Normal 2 4 7 3" xfId="4772"/>
    <cellStyle name="Normal 2 4 7 3 2" xfId="4773"/>
    <cellStyle name="Normal 2 4 7 3 2 2" xfId="32235"/>
    <cellStyle name="Normal 2 4 7 3 3" xfId="4774"/>
    <cellStyle name="Normal 2 4 7 4" xfId="4775"/>
    <cellStyle name="Normal 2 4 7 4 2" xfId="4776"/>
    <cellStyle name="Normal 2 4 7 4 2 2" xfId="32236"/>
    <cellStyle name="Normal 2 4 7 4 3" xfId="4777"/>
    <cellStyle name="Normal 2 4 7 5" xfId="4778"/>
    <cellStyle name="Normal 2 4 7 5 2" xfId="4779"/>
    <cellStyle name="Normal 2 4 7 5 2 2" xfId="32237"/>
    <cellStyle name="Normal 2 4 7 5 3" xfId="4780"/>
    <cellStyle name="Normal 2 4 7 6" xfId="4781"/>
    <cellStyle name="Normal 2 4 7 6 2" xfId="4782"/>
    <cellStyle name="Normal 2 4 7 6 2 2" xfId="32238"/>
    <cellStyle name="Normal 2 4 7 6 3" xfId="4783"/>
    <cellStyle name="Normal 2 4 7 7" xfId="4784"/>
    <cellStyle name="Normal 2 4 7 7 2" xfId="4785"/>
    <cellStyle name="Normal 2 4 7 7 2 2" xfId="32240"/>
    <cellStyle name="Normal 2 4 7 7 3" xfId="4786"/>
    <cellStyle name="Normal 2 4 7 7 3 2" xfId="32241"/>
    <cellStyle name="Normal 2 4 7 7 4" xfId="32239"/>
    <cellStyle name="Normal 2 4 7 8" xfId="4787"/>
    <cellStyle name="Normal 2 4 7 8 2" xfId="32242"/>
    <cellStyle name="Normal 2 4 7 9" xfId="4788"/>
    <cellStyle name="Normal 2 4 8" xfId="4789"/>
    <cellStyle name="Normal 2 4 8 2" xfId="4790"/>
    <cellStyle name="Normal 2 4 8 2 2" xfId="4791"/>
    <cellStyle name="Normal 2 4 8 2 2 2" xfId="32243"/>
    <cellStyle name="Normal 2 4 8 2 3" xfId="4792"/>
    <cellStyle name="Normal 2 4 8 3" xfId="4793"/>
    <cellStyle name="Normal 2 4 8 3 2" xfId="4794"/>
    <cellStyle name="Normal 2 4 8 3 2 2" xfId="32244"/>
    <cellStyle name="Normal 2 4 8 3 3" xfId="4795"/>
    <cellStyle name="Normal 2 4 8 4" xfId="4796"/>
    <cellStyle name="Normal 2 4 8 4 2" xfId="4797"/>
    <cellStyle name="Normal 2 4 8 4 2 2" xfId="32245"/>
    <cellStyle name="Normal 2 4 8 4 3" xfId="4798"/>
    <cellStyle name="Normal 2 4 8 5" xfId="4799"/>
    <cellStyle name="Normal 2 4 8 5 2" xfId="4800"/>
    <cellStyle name="Normal 2 4 8 5 2 2" xfId="32246"/>
    <cellStyle name="Normal 2 4 8 5 3" xfId="4801"/>
    <cellStyle name="Normal 2 4 8 6" xfId="4802"/>
    <cellStyle name="Normal 2 4 8 6 2" xfId="32247"/>
    <cellStyle name="Normal 2 4 8 7" xfId="4803"/>
    <cellStyle name="Normal 2 4 8 8" xfId="4804"/>
    <cellStyle name="Normal 2 4 9" xfId="4805"/>
    <cellStyle name="Normal 2 4 9 2" xfId="4806"/>
    <cellStyle name="Normal 2 4 9 2 2" xfId="4807"/>
    <cellStyle name="Normal 2 4 9 2 2 2" xfId="32248"/>
    <cellStyle name="Normal 2 4 9 2 3" xfId="4808"/>
    <cellStyle name="Normal 2 4 9 3" xfId="4809"/>
    <cellStyle name="Normal 2 4 9 3 2" xfId="4810"/>
    <cellStyle name="Normal 2 4 9 3 2 2" xfId="32249"/>
    <cellStyle name="Normal 2 4 9 3 3" xfId="4811"/>
    <cellStyle name="Normal 2 4 9 4" xfId="4812"/>
    <cellStyle name="Normal 2 4 9 4 2" xfId="4813"/>
    <cellStyle name="Normal 2 4 9 4 2 2" xfId="32250"/>
    <cellStyle name="Normal 2 4 9 4 3" xfId="4814"/>
    <cellStyle name="Normal 2 4 9 5" xfId="4815"/>
    <cellStyle name="Normal 2 4 9 5 2" xfId="4816"/>
    <cellStyle name="Normal 2 4 9 5 2 2" xfId="32251"/>
    <cellStyle name="Normal 2 4 9 5 3" xfId="4817"/>
    <cellStyle name="Normal 2 4 9 6" xfId="4818"/>
    <cellStyle name="Normal 2 4 9 6 2" xfId="32252"/>
    <cellStyle name="Normal 2 4 9 7" xfId="4819"/>
    <cellStyle name="Normal 2 4 9 8" xfId="4820"/>
    <cellStyle name="Normal 2 40" xfId="4821"/>
    <cellStyle name="Normal 2 40 2" xfId="4822"/>
    <cellStyle name="Normal 2 40 2 2" xfId="4823"/>
    <cellStyle name="Normal 2 40 2 2 2" xfId="32255"/>
    <cellStyle name="Normal 2 40 2 3" xfId="4824"/>
    <cellStyle name="Normal 2 40 2 3 2" xfId="32256"/>
    <cellStyle name="Normal 2 40 2 4" xfId="32254"/>
    <cellStyle name="Normal 2 40 3" xfId="4825"/>
    <cellStyle name="Normal 2 40 3 2" xfId="32257"/>
    <cellStyle name="Normal 2 40 4" xfId="4826"/>
    <cellStyle name="Normal 2 40 4 2" xfId="32258"/>
    <cellStyle name="Normal 2 40 5" xfId="32253"/>
    <cellStyle name="Normal 2 41" xfId="4827"/>
    <cellStyle name="Normal 2 41 2" xfId="4828"/>
    <cellStyle name="Normal 2 41 2 2" xfId="4829"/>
    <cellStyle name="Normal 2 41 2 2 2" xfId="32261"/>
    <cellStyle name="Normal 2 41 2 3" xfId="4830"/>
    <cellStyle name="Normal 2 41 2 3 2" xfId="32262"/>
    <cellStyle name="Normal 2 41 2 4" xfId="32260"/>
    <cellStyle name="Normal 2 41 3" xfId="4831"/>
    <cellStyle name="Normal 2 41 3 2" xfId="32263"/>
    <cellStyle name="Normal 2 41 4" xfId="4832"/>
    <cellStyle name="Normal 2 41 4 2" xfId="32264"/>
    <cellStyle name="Normal 2 41 5" xfId="32259"/>
    <cellStyle name="Normal 2 42" xfId="4833"/>
    <cellStyle name="Normal 2 42 2" xfId="4834"/>
    <cellStyle name="Normal 2 42 2 2" xfId="4835"/>
    <cellStyle name="Normal 2 42 2 2 2" xfId="32267"/>
    <cellStyle name="Normal 2 42 2 3" xfId="4836"/>
    <cellStyle name="Normal 2 42 2 3 2" xfId="32268"/>
    <cellStyle name="Normal 2 42 2 4" xfId="32266"/>
    <cellStyle name="Normal 2 42 3" xfId="4837"/>
    <cellStyle name="Normal 2 42 3 2" xfId="32269"/>
    <cellStyle name="Normal 2 42 4" xfId="4838"/>
    <cellStyle name="Normal 2 42 4 2" xfId="32270"/>
    <cellStyle name="Normal 2 42 5" xfId="32265"/>
    <cellStyle name="Normal 2 43" xfId="4839"/>
    <cellStyle name="Normal 2 43 2" xfId="4840"/>
    <cellStyle name="Normal 2 43 2 2" xfId="4841"/>
    <cellStyle name="Normal 2 43 2 2 2" xfId="32273"/>
    <cellStyle name="Normal 2 43 2 3" xfId="4842"/>
    <cellStyle name="Normal 2 43 2 3 2" xfId="32274"/>
    <cellStyle name="Normal 2 43 2 4" xfId="32272"/>
    <cellStyle name="Normal 2 43 3" xfId="4843"/>
    <cellStyle name="Normal 2 43 3 2" xfId="32275"/>
    <cellStyle name="Normal 2 43 4" xfId="4844"/>
    <cellStyle name="Normal 2 43 4 2" xfId="32276"/>
    <cellStyle name="Normal 2 43 5" xfId="32271"/>
    <cellStyle name="Normal 2 44" xfId="4845"/>
    <cellStyle name="Normal 2 44 2" xfId="4846"/>
    <cellStyle name="Normal 2 44 2 2" xfId="4847"/>
    <cellStyle name="Normal 2 44 2 2 2" xfId="32279"/>
    <cellStyle name="Normal 2 44 2 3" xfId="32278"/>
    <cellStyle name="Normal 2 44 3" xfId="4848"/>
    <cellStyle name="Normal 2 44 3 2" xfId="32280"/>
    <cellStyle name="Normal 2 44 4" xfId="32277"/>
    <cellStyle name="Normal 2 45" xfId="4849"/>
    <cellStyle name="Normal 2 45 2" xfId="4850"/>
    <cellStyle name="Normal 2 45 2 2" xfId="4851"/>
    <cellStyle name="Normal 2 45 2 2 2" xfId="32283"/>
    <cellStyle name="Normal 2 45 2 3" xfId="32282"/>
    <cellStyle name="Normal 2 45 3" xfId="4852"/>
    <cellStyle name="Normal 2 45 3 2" xfId="32284"/>
    <cellStyle name="Normal 2 45 4" xfId="32281"/>
    <cellStyle name="Normal 2 46" xfId="4853"/>
    <cellStyle name="Normal 2 46 2" xfId="4854"/>
    <cellStyle name="Normal 2 46 2 2" xfId="32286"/>
    <cellStyle name="Normal 2 46 3" xfId="4855"/>
    <cellStyle name="Normal 2 46 3 2" xfId="32287"/>
    <cellStyle name="Normal 2 46 4" xfId="32285"/>
    <cellStyle name="Normal 2 47" xfId="4856"/>
    <cellStyle name="Normal 2 47 2" xfId="4857"/>
    <cellStyle name="Normal 2 47 2 2" xfId="32289"/>
    <cellStyle name="Normal 2 47 3" xfId="4858"/>
    <cellStyle name="Normal 2 47 3 2" xfId="32290"/>
    <cellStyle name="Normal 2 47 4" xfId="32288"/>
    <cellStyle name="Normal 2 48" xfId="4859"/>
    <cellStyle name="Normal 2 48 2" xfId="4860"/>
    <cellStyle name="Normal 2 48 2 2" xfId="4861"/>
    <cellStyle name="Normal 2 48 2 2 2" xfId="32293"/>
    <cellStyle name="Normal 2 48 2 3" xfId="32292"/>
    <cellStyle name="Normal 2 48 3" xfId="4862"/>
    <cellStyle name="Normal 2 48 3 2" xfId="4863"/>
    <cellStyle name="Normal 2 48 3 2 2" xfId="4864"/>
    <cellStyle name="Normal 2 48 3 2 2 2" xfId="32296"/>
    <cellStyle name="Normal 2 48 3 2 3" xfId="32295"/>
    <cellStyle name="Normal 2 48 3 3" xfId="4865"/>
    <cellStyle name="Normal 2 48 3 3 2" xfId="32297"/>
    <cellStyle name="Normal 2 48 3 4" xfId="32294"/>
    <cellStyle name="Normal 2 48 4" xfId="4866"/>
    <cellStyle name="Normal 2 48 4 2" xfId="4867"/>
    <cellStyle name="Normal 2 48 4 2 2" xfId="32299"/>
    <cellStyle name="Normal 2 48 4 3" xfId="32298"/>
    <cellStyle name="Normal 2 48 5" xfId="4868"/>
    <cellStyle name="Normal 2 48 5 2" xfId="32300"/>
    <cellStyle name="Normal 2 48 6" xfId="32291"/>
    <cellStyle name="Normal 2 49" xfId="4869"/>
    <cellStyle name="Normal 2 49 2" xfId="4870"/>
    <cellStyle name="Normal 2 49 2 2" xfId="32302"/>
    <cellStyle name="Normal 2 49 3" xfId="4871"/>
    <cellStyle name="Normal 2 49 3 2" xfId="32303"/>
    <cellStyle name="Normal 2 49 4" xfId="32301"/>
    <cellStyle name="Normal 2 5" xfId="4872"/>
    <cellStyle name="Normal 2 5 10" xfId="4873"/>
    <cellStyle name="Normal 2 5 11" xfId="4874"/>
    <cellStyle name="Normal 2 5 12" xfId="4875"/>
    <cellStyle name="Normal 2 5 12 2" xfId="4876"/>
    <cellStyle name="Normal 2 5 12 2 2" xfId="32305"/>
    <cellStyle name="Normal 2 5 12 3" xfId="32304"/>
    <cellStyle name="Normal 2 5 13" xfId="4877"/>
    <cellStyle name="Normal 2 5 13 2" xfId="32306"/>
    <cellStyle name="Normal 2 5 14" xfId="4878"/>
    <cellStyle name="Normal 2 5 2" xfId="4879"/>
    <cellStyle name="Normal 2 5 2 2" xfId="4880"/>
    <cellStyle name="Normal 2 5 2 2 2" xfId="4881"/>
    <cellStyle name="Normal 2 5 2 2 2 2" xfId="32308"/>
    <cellStyle name="Normal 2 5 2 2 3" xfId="32307"/>
    <cellStyle name="Normal 2 5 2 3" xfId="4882"/>
    <cellStyle name="Normal 2 5 2 4" xfId="4883"/>
    <cellStyle name="Normal 2 5 2 4 2" xfId="4884"/>
    <cellStyle name="Normal 2 5 2 4 2 2" xfId="32310"/>
    <cellStyle name="Normal 2 5 2 4 3" xfId="4885"/>
    <cellStyle name="Normal 2 5 2 4 3 2" xfId="32311"/>
    <cellStyle name="Normal 2 5 2 4 4" xfId="32309"/>
    <cellStyle name="Normal 2 5 2 5" xfId="4886"/>
    <cellStyle name="Normal 2 5 3" xfId="4887"/>
    <cellStyle name="Normal 2 5 3 10" xfId="4888"/>
    <cellStyle name="Normal 2 5 3 10 2" xfId="4889"/>
    <cellStyle name="Normal 2 5 3 10 2 2" xfId="32313"/>
    <cellStyle name="Normal 2 5 3 10 3" xfId="32312"/>
    <cellStyle name="Normal 2 5 3 11" xfId="4890"/>
    <cellStyle name="Normal 2 5 3 11 2" xfId="4891"/>
    <cellStyle name="Normal 2 5 3 11 2 2" xfId="32315"/>
    <cellStyle name="Normal 2 5 3 11 3" xfId="32314"/>
    <cellStyle name="Normal 2 5 3 12" xfId="4892"/>
    <cellStyle name="Normal 2 5 3 12 2" xfId="4893"/>
    <cellStyle name="Normal 2 5 3 12 2 2" xfId="32317"/>
    <cellStyle name="Normal 2 5 3 12 3" xfId="32316"/>
    <cellStyle name="Normal 2 5 3 13" xfId="4894"/>
    <cellStyle name="Normal 2 5 3 13 2" xfId="4895"/>
    <cellStyle name="Normal 2 5 3 13 2 2" xfId="32319"/>
    <cellStyle name="Normal 2 5 3 13 3" xfId="32318"/>
    <cellStyle name="Normal 2 5 3 14" xfId="4896"/>
    <cellStyle name="Normal 2 5 3 14 2" xfId="4897"/>
    <cellStyle name="Normal 2 5 3 14 2 2" xfId="32321"/>
    <cellStyle name="Normal 2 5 3 14 3" xfId="32320"/>
    <cellStyle name="Normal 2 5 3 15" xfId="4898"/>
    <cellStyle name="Normal 2 5 3 15 2" xfId="4899"/>
    <cellStyle name="Normal 2 5 3 15 2 2" xfId="32323"/>
    <cellStyle name="Normal 2 5 3 15 3" xfId="32322"/>
    <cellStyle name="Normal 2 5 3 16" xfId="4900"/>
    <cellStyle name="Normal 2 5 3 16 2" xfId="4901"/>
    <cellStyle name="Normal 2 5 3 16 2 2" xfId="32325"/>
    <cellStyle name="Normal 2 5 3 16 3" xfId="32324"/>
    <cellStyle name="Normal 2 5 3 17" xfId="4902"/>
    <cellStyle name="Normal 2 5 3 17 2" xfId="4903"/>
    <cellStyle name="Normal 2 5 3 17 2 2" xfId="32327"/>
    <cellStyle name="Normal 2 5 3 17 3" xfId="32326"/>
    <cellStyle name="Normal 2 5 3 18" xfId="4904"/>
    <cellStyle name="Normal 2 5 3 18 2" xfId="4905"/>
    <cellStyle name="Normal 2 5 3 18 2 2" xfId="32329"/>
    <cellStyle name="Normal 2 5 3 18 3" xfId="32328"/>
    <cellStyle name="Normal 2 5 3 19" xfId="4906"/>
    <cellStyle name="Normal 2 5 3 19 2" xfId="4907"/>
    <cellStyle name="Normal 2 5 3 19 2 2" xfId="32331"/>
    <cellStyle name="Normal 2 5 3 19 3" xfId="32330"/>
    <cellStyle name="Normal 2 5 3 2" xfId="4908"/>
    <cellStyle name="Normal 2 5 3 2 10" xfId="4909"/>
    <cellStyle name="Normal 2 5 3 2 10 2" xfId="32333"/>
    <cellStyle name="Normal 2 5 3 2 11" xfId="4910"/>
    <cellStyle name="Normal 2 5 3 2 11 2" xfId="32334"/>
    <cellStyle name="Normal 2 5 3 2 12" xfId="4911"/>
    <cellStyle name="Normal 2 5 3 2 12 2" xfId="32335"/>
    <cellStyle name="Normal 2 5 3 2 13" xfId="4912"/>
    <cellStyle name="Normal 2 5 3 2 13 2" xfId="32336"/>
    <cellStyle name="Normal 2 5 3 2 14" xfId="4913"/>
    <cellStyle name="Normal 2 5 3 2 14 2" xfId="32337"/>
    <cellStyle name="Normal 2 5 3 2 15" xfId="4914"/>
    <cellStyle name="Normal 2 5 3 2 15 2" xfId="32338"/>
    <cellStyle name="Normal 2 5 3 2 16" xfId="4915"/>
    <cellStyle name="Normal 2 5 3 2 16 2" xfId="32339"/>
    <cellStyle name="Normal 2 5 3 2 17" xfId="4916"/>
    <cellStyle name="Normal 2 5 3 2 17 2" xfId="32340"/>
    <cellStyle name="Normal 2 5 3 2 18" xfId="4917"/>
    <cellStyle name="Normal 2 5 3 2 18 2" xfId="32341"/>
    <cellStyle name="Normal 2 5 3 2 19" xfId="4918"/>
    <cellStyle name="Normal 2 5 3 2 19 2" xfId="32342"/>
    <cellStyle name="Normal 2 5 3 2 2" xfId="4919"/>
    <cellStyle name="Normal 2 5 3 2 2 2" xfId="32343"/>
    <cellStyle name="Normal 2 5 3 2 20" xfId="32332"/>
    <cellStyle name="Normal 2 5 3 2 3" xfId="4920"/>
    <cellStyle name="Normal 2 5 3 2 3 2" xfId="32344"/>
    <cellStyle name="Normal 2 5 3 2 4" xfId="4921"/>
    <cellStyle name="Normal 2 5 3 2 4 2" xfId="32345"/>
    <cellStyle name="Normal 2 5 3 2 5" xfId="4922"/>
    <cellStyle name="Normal 2 5 3 2 5 2" xfId="32346"/>
    <cellStyle name="Normal 2 5 3 2 6" xfId="4923"/>
    <cellStyle name="Normal 2 5 3 2 6 2" xfId="32347"/>
    <cellStyle name="Normal 2 5 3 2 7" xfId="4924"/>
    <cellStyle name="Normal 2 5 3 2 7 2" xfId="32348"/>
    <cellStyle name="Normal 2 5 3 2 8" xfId="4925"/>
    <cellStyle name="Normal 2 5 3 2 8 2" xfId="32349"/>
    <cellStyle name="Normal 2 5 3 2 9" xfId="4926"/>
    <cellStyle name="Normal 2 5 3 2 9 2" xfId="32350"/>
    <cellStyle name="Normal 2 5 3 20" xfId="4927"/>
    <cellStyle name="Normal 2 5 3 20 2" xfId="4928"/>
    <cellStyle name="Normal 2 5 3 20 2 2" xfId="32352"/>
    <cellStyle name="Normal 2 5 3 20 3" xfId="32351"/>
    <cellStyle name="Normal 2 5 3 21" xfId="4929"/>
    <cellStyle name="Normal 2 5 3 21 2" xfId="4930"/>
    <cellStyle name="Normal 2 5 3 21 2 2" xfId="32354"/>
    <cellStyle name="Normal 2 5 3 21 3" xfId="32353"/>
    <cellStyle name="Normal 2 5 3 22" xfId="4931"/>
    <cellStyle name="Normal 2 5 3 22 2" xfId="4932"/>
    <cellStyle name="Normal 2 5 3 22 2 2" xfId="32356"/>
    <cellStyle name="Normal 2 5 3 22 3" xfId="32355"/>
    <cellStyle name="Normal 2 5 3 23" xfId="4933"/>
    <cellStyle name="Normal 2 5 3 3" xfId="4934"/>
    <cellStyle name="Normal 2 5 3 3 2" xfId="4935"/>
    <cellStyle name="Normal 2 5 3 3 3" xfId="4936"/>
    <cellStyle name="Normal 2 5 3 3 3 2" xfId="32358"/>
    <cellStyle name="Normal 2 5 3 3 4" xfId="32357"/>
    <cellStyle name="Normal 2 5 3 4" xfId="4937"/>
    <cellStyle name="Normal 2 5 3 4 2" xfId="32359"/>
    <cellStyle name="Normal 2 5 3 5" xfId="4938"/>
    <cellStyle name="Normal 2 5 3 5 2" xfId="32360"/>
    <cellStyle name="Normal 2 5 3 6" xfId="4939"/>
    <cellStyle name="Normal 2 5 3 6 2" xfId="32361"/>
    <cellStyle name="Normal 2 5 3 7" xfId="4940"/>
    <cellStyle name="Normal 2 5 3 7 2" xfId="32362"/>
    <cellStyle name="Normal 2 5 3 8" xfId="4941"/>
    <cellStyle name="Normal 2 5 3 8 2" xfId="4942"/>
    <cellStyle name="Normal 2 5 3 8 2 2" xfId="32364"/>
    <cellStyle name="Normal 2 5 3 8 3" xfId="32363"/>
    <cellStyle name="Normal 2 5 3 9" xfId="4943"/>
    <cellStyle name="Normal 2 5 3 9 2" xfId="4944"/>
    <cellStyle name="Normal 2 5 3 9 2 2" xfId="32366"/>
    <cellStyle name="Normal 2 5 3 9 3" xfId="32365"/>
    <cellStyle name="Normal 2 5 4" xfId="4945"/>
    <cellStyle name="Normal 2 5 4 2" xfId="4946"/>
    <cellStyle name="Normal 2 5 4 2 2" xfId="4947"/>
    <cellStyle name="Normal 2 5 4 2 3" xfId="4948"/>
    <cellStyle name="Normal 2 5 4 2 3 2" xfId="32368"/>
    <cellStyle name="Normal 2 5 4 2 4" xfId="32367"/>
    <cellStyle name="Normal 2 5 4 3" xfId="4949"/>
    <cellStyle name="Normal 2 5 4 4" xfId="4950"/>
    <cellStyle name="Normal 2 5 4 4 2" xfId="32369"/>
    <cellStyle name="Normal 2 5 4 5" xfId="4951"/>
    <cellStyle name="Normal 2 5 4 5 2" xfId="32370"/>
    <cellStyle name="Normal 2 5 4 6" xfId="4952"/>
    <cellStyle name="Normal 2 5 5" xfId="4953"/>
    <cellStyle name="Normal 2 5 5 2" xfId="4954"/>
    <cellStyle name="Normal 2 5 5 2 2" xfId="4955"/>
    <cellStyle name="Normal 2 5 5 2 2 2" xfId="32372"/>
    <cellStyle name="Normal 2 5 5 2 3" xfId="32371"/>
    <cellStyle name="Normal 2 5 5 3" xfId="4956"/>
    <cellStyle name="Normal 2 5 5 4" xfId="4957"/>
    <cellStyle name="Normal 2 5 5 4 2" xfId="32373"/>
    <cellStyle name="Normal 2 5 5 5" xfId="4958"/>
    <cellStyle name="Normal 2 5 5 5 2" xfId="32374"/>
    <cellStyle name="Normal 2 5 5 6" xfId="4959"/>
    <cellStyle name="Normal 2 5 6" xfId="4960"/>
    <cellStyle name="Normal 2 5 6 2" xfId="4961"/>
    <cellStyle name="Normal 2 5 6 2 2" xfId="32375"/>
    <cellStyle name="Normal 2 5 6 3" xfId="4962"/>
    <cellStyle name="Normal 2 5 7" xfId="4963"/>
    <cellStyle name="Normal 2 5 7 2" xfId="4964"/>
    <cellStyle name="Normal 2 5 7 2 2" xfId="32376"/>
    <cellStyle name="Normal 2 5 7 3" xfId="4965"/>
    <cellStyle name="Normal 2 5 8" xfId="4966"/>
    <cellStyle name="Normal 2 5 8 2" xfId="4967"/>
    <cellStyle name="Normal 2 5 9" xfId="4968"/>
    <cellStyle name="Normal 2 50" xfId="4969"/>
    <cellStyle name="Normal 2 50 2" xfId="4970"/>
    <cellStyle name="Normal 2 50 2 2" xfId="32378"/>
    <cellStyle name="Normal 2 50 3" xfId="4971"/>
    <cellStyle name="Normal 2 50 3 2" xfId="32379"/>
    <cellStyle name="Normal 2 50 4" xfId="4972"/>
    <cellStyle name="Normal 2 50 4 2" xfId="32380"/>
    <cellStyle name="Normal 2 50 5" xfId="32377"/>
    <cellStyle name="Normal 2 51" xfId="4973"/>
    <cellStyle name="Normal 2 51 2" xfId="4974"/>
    <cellStyle name="Normal 2 51 2 2" xfId="4975"/>
    <cellStyle name="Normal 2 51 2 2 2" xfId="32383"/>
    <cellStyle name="Normal 2 51 2 3" xfId="32382"/>
    <cellStyle name="Normal 2 51 3" xfId="4976"/>
    <cellStyle name="Normal 2 51 3 2" xfId="32384"/>
    <cellStyle name="Normal 2 51 4" xfId="4977"/>
    <cellStyle name="Normal 2 51 4 2" xfId="32385"/>
    <cellStyle name="Normal 2 51 5" xfId="32381"/>
    <cellStyle name="Normal 2 52" xfId="4978"/>
    <cellStyle name="Normal 2 52 2" xfId="4979"/>
    <cellStyle name="Normal 2 52 2 2" xfId="4980"/>
    <cellStyle name="Normal 2 52 2 2 2" xfId="32388"/>
    <cellStyle name="Normal 2 52 2 3" xfId="32387"/>
    <cellStyle name="Normal 2 52 3" xfId="4981"/>
    <cellStyle name="Normal 2 52 3 2" xfId="32389"/>
    <cellStyle name="Normal 2 52 4" xfId="32386"/>
    <cellStyle name="Normal 2 53" xfId="4982"/>
    <cellStyle name="Normal 2 53 2" xfId="4983"/>
    <cellStyle name="Normal 2 53 2 2" xfId="32391"/>
    <cellStyle name="Normal 2 53 3" xfId="4984"/>
    <cellStyle name="Normal 2 53 4" xfId="32390"/>
    <cellStyle name="Normal 2 54" xfId="4985"/>
    <cellStyle name="Normal 2 54 2" xfId="4986"/>
    <cellStyle name="Normal 2 54 2 2" xfId="32393"/>
    <cellStyle name="Normal 2 54 3" xfId="4987"/>
    <cellStyle name="Normal 2 54 3 2" xfId="32394"/>
    <cellStyle name="Normal 2 54 4" xfId="32392"/>
    <cellStyle name="Normal 2 55" xfId="4988"/>
    <cellStyle name="Normal 2 55 2" xfId="32395"/>
    <cellStyle name="Normal 2 56" xfId="4989"/>
    <cellStyle name="Normal 2 56 2" xfId="4990"/>
    <cellStyle name="Normal 2 56 2 2" xfId="35381"/>
    <cellStyle name="Normal 2 56 3" xfId="32396"/>
    <cellStyle name="Normal 2 57" xfId="4991"/>
    <cellStyle name="Normal 2 57 2" xfId="4992"/>
    <cellStyle name="Normal 2 57 3" xfId="30794"/>
    <cellStyle name="Normal 2 58" xfId="4993"/>
    <cellStyle name="Normal 2 6" xfId="4994"/>
    <cellStyle name="Normal 2 6 10" xfId="4995"/>
    <cellStyle name="Normal 2 6 10 2" xfId="4996"/>
    <cellStyle name="Normal 2 6 10 3" xfId="4997"/>
    <cellStyle name="Normal 2 6 11" xfId="4998"/>
    <cellStyle name="Normal 2 6 11 2" xfId="4999"/>
    <cellStyle name="Normal 2 6 11 2 2" xfId="32398"/>
    <cellStyle name="Normal 2 6 11 3" xfId="5000"/>
    <cellStyle name="Normal 2 6 12" xfId="5001"/>
    <cellStyle name="Normal 2 6 12 2" xfId="32399"/>
    <cellStyle name="Normal 2 6 13" xfId="5002"/>
    <cellStyle name="Normal 2 6 13 2" xfId="32400"/>
    <cellStyle name="Normal 2 6 14" xfId="5003"/>
    <cellStyle name="Normal 2 6 14 2" xfId="32401"/>
    <cellStyle name="Normal 2 6 15" xfId="5004"/>
    <cellStyle name="Normal 2 6 15 2" xfId="32397"/>
    <cellStyle name="Normal 2 6 16" xfId="5005"/>
    <cellStyle name="Normal 2 6 17" xfId="5006"/>
    <cellStyle name="Normal 2 6 2" xfId="5007"/>
    <cellStyle name="Normal 2 6 2 2" xfId="5008"/>
    <cellStyle name="Normal 2 6 2 3" xfId="5009"/>
    <cellStyle name="Normal 2 6 2 4" xfId="5010"/>
    <cellStyle name="Normal 2 6 2 5" xfId="5011"/>
    <cellStyle name="Normal 2 6 2 6" xfId="5012"/>
    <cellStyle name="Normal 2 6 2 7" xfId="5013"/>
    <cellStyle name="Normal 2 6 2 7 2" xfId="5014"/>
    <cellStyle name="Normal 2 6 2 7 3" xfId="5015"/>
    <cellStyle name="Normal 2 6 2 7 3 2" xfId="32402"/>
    <cellStyle name="Normal 2 6 2 8" xfId="5016"/>
    <cellStyle name="Normal 2 6 2 8 2" xfId="32403"/>
    <cellStyle name="Normal 2 6 2 9" xfId="5017"/>
    <cellStyle name="Normal 2 6 3" xfId="5018"/>
    <cellStyle name="Normal 2 6 3 2" xfId="5019"/>
    <cellStyle name="Normal 2 6 3 2 2" xfId="32404"/>
    <cellStyle name="Normal 2 6 3 3" xfId="5020"/>
    <cellStyle name="Normal 2 6 3 3 2" xfId="5021"/>
    <cellStyle name="Normal 2 6 3 3 2 2" xfId="32405"/>
    <cellStyle name="Normal 2 6 3 3 3" xfId="5022"/>
    <cellStyle name="Normal 2 6 3 4" xfId="5023"/>
    <cellStyle name="Normal 2 6 3 4 2" xfId="32406"/>
    <cellStyle name="Normal 2 6 3 5" xfId="5024"/>
    <cellStyle name="Normal 2 6 3 5 2" xfId="32407"/>
    <cellStyle name="Normal 2 6 3 6" xfId="5025"/>
    <cellStyle name="Normal 2 6 3 6 2" xfId="32408"/>
    <cellStyle name="Normal 2 6 3 7" xfId="5026"/>
    <cellStyle name="Normal 2 6 4" xfId="5027"/>
    <cellStyle name="Normal 2 6 4 2" xfId="5028"/>
    <cellStyle name="Normal 2 6 4 2 2" xfId="32409"/>
    <cellStyle name="Normal 2 6 4 3" xfId="5029"/>
    <cellStyle name="Normal 2 6 4 3 2" xfId="5030"/>
    <cellStyle name="Normal 2 6 4 3 2 2" xfId="32410"/>
    <cellStyle name="Normal 2 6 4 3 3" xfId="5031"/>
    <cellStyle name="Normal 2 6 4 4" xfId="5032"/>
    <cellStyle name="Normal 2 6 4 4 2" xfId="5033"/>
    <cellStyle name="Normal 2 6 4 4 2 2" xfId="5034"/>
    <cellStyle name="Normal 2 6 4 4 2 3" xfId="5035"/>
    <cellStyle name="Normal 2 6 4 4 3" xfId="5036"/>
    <cellStyle name="Normal 2 6 4 4 3 2" xfId="35026"/>
    <cellStyle name="Normal 2 6 4 4 4" xfId="5037"/>
    <cellStyle name="Normal 2 6 4 4 5" xfId="5038"/>
    <cellStyle name="Normal 2 6 4 4 6" xfId="5039"/>
    <cellStyle name="Normal 2 6 4 5" xfId="5040"/>
    <cellStyle name="Normal 2 6 4 5 2" xfId="5041"/>
    <cellStyle name="Normal 2 6 4 5 2 2" xfId="5042"/>
    <cellStyle name="Normal 2 6 4 5 2 3" xfId="5043"/>
    <cellStyle name="Normal 2 6 4 5 3" xfId="5044"/>
    <cellStyle name="Normal 2 6 4 5 3 2" xfId="35027"/>
    <cellStyle name="Normal 2 6 4 5 4" xfId="5045"/>
    <cellStyle name="Normal 2 6 4 5 5" xfId="5046"/>
    <cellStyle name="Normal 2 6 4 5 6" xfId="5047"/>
    <cellStyle name="Normal 2 6 4 6" xfId="5048"/>
    <cellStyle name="Normal 2 6 4 6 2" xfId="5049"/>
    <cellStyle name="Normal 2 6 4 6 2 2" xfId="5050"/>
    <cellStyle name="Normal 2 6 4 6 2 3" xfId="5051"/>
    <cellStyle name="Normal 2 6 4 6 3" xfId="5052"/>
    <cellStyle name="Normal 2 6 4 6 3 2" xfId="35028"/>
    <cellStyle name="Normal 2 6 4 6 4" xfId="5053"/>
    <cellStyle name="Normal 2 6 4 6 5" xfId="5054"/>
    <cellStyle name="Normal 2 6 4 6 6" xfId="5055"/>
    <cellStyle name="Normal 2 6 4 7" xfId="5056"/>
    <cellStyle name="Normal 2 6 5" xfId="5057"/>
    <cellStyle name="Normal 2 6 5 10" xfId="5058"/>
    <cellStyle name="Normal 2 6 5 11" xfId="5059"/>
    <cellStyle name="Normal 2 6 5 2" xfId="5060"/>
    <cellStyle name="Normal 2 6 5 2 2" xfId="5061"/>
    <cellStyle name="Normal 2 6 5 2 2 2" xfId="5062"/>
    <cellStyle name="Normal 2 6 5 2 2 3" xfId="5063"/>
    <cellStyle name="Normal 2 6 5 2 3" xfId="5064"/>
    <cellStyle name="Normal 2 6 5 2 3 2" xfId="33941"/>
    <cellStyle name="Normal 2 6 5 2 4" xfId="5065"/>
    <cellStyle name="Normal 2 6 5 2 5" xfId="5066"/>
    <cellStyle name="Normal 2 6 5 2 6" xfId="5067"/>
    <cellStyle name="Normal 2 6 5 3" xfId="5068"/>
    <cellStyle name="Normal 2 6 5 3 2" xfId="5069"/>
    <cellStyle name="Normal 2 6 5 3 2 2" xfId="5070"/>
    <cellStyle name="Normal 2 6 5 3 2 2 2" xfId="5071"/>
    <cellStyle name="Normal 2 6 5 3 2 2 3" xfId="5072"/>
    <cellStyle name="Normal 2 6 5 3 2 3" xfId="5073"/>
    <cellStyle name="Normal 2 6 5 3 2 3 2" xfId="35029"/>
    <cellStyle name="Normal 2 6 5 3 2 4" xfId="5074"/>
    <cellStyle name="Normal 2 6 5 3 2 5" xfId="5075"/>
    <cellStyle name="Normal 2 6 5 3 3" xfId="5076"/>
    <cellStyle name="Normal 2 6 5 3 3 2" xfId="5077"/>
    <cellStyle name="Normal 2 6 5 3 3 3" xfId="5078"/>
    <cellStyle name="Normal 2 6 5 3 4" xfId="5079"/>
    <cellStyle name="Normal 2 6 5 3 5" xfId="5080"/>
    <cellStyle name="Normal 2 6 5 3 6" xfId="5081"/>
    <cellStyle name="Normal 2 6 5 3 7" xfId="5082"/>
    <cellStyle name="Normal 2 6 5 4" xfId="5083"/>
    <cellStyle name="Normal 2 6 5 4 2" xfId="5084"/>
    <cellStyle name="Normal 2 6 5 4 2 2" xfId="5085"/>
    <cellStyle name="Normal 2 6 5 4 2 3" xfId="5086"/>
    <cellStyle name="Normal 2 6 5 4 3" xfId="5087"/>
    <cellStyle name="Normal 2 6 5 4 3 2" xfId="35030"/>
    <cellStyle name="Normal 2 6 5 4 4" xfId="5088"/>
    <cellStyle name="Normal 2 6 5 4 5" xfId="5089"/>
    <cellStyle name="Normal 2 6 5 4 6" xfId="5090"/>
    <cellStyle name="Normal 2 6 5 5" xfId="5091"/>
    <cellStyle name="Normal 2 6 5 5 2" xfId="5092"/>
    <cellStyle name="Normal 2 6 5 5 2 2" xfId="5093"/>
    <cellStyle name="Normal 2 6 5 5 2 3" xfId="5094"/>
    <cellStyle name="Normal 2 6 5 5 3" xfId="5095"/>
    <cellStyle name="Normal 2 6 5 5 3 2" xfId="35031"/>
    <cellStyle name="Normal 2 6 5 5 4" xfId="5096"/>
    <cellStyle name="Normal 2 6 5 5 5" xfId="5097"/>
    <cellStyle name="Normal 2 6 5 5 6" xfId="5098"/>
    <cellStyle name="Normal 2 6 5 6" xfId="5099"/>
    <cellStyle name="Normal 2 6 5 6 2" xfId="5100"/>
    <cellStyle name="Normal 2 6 5 6 2 2" xfId="5101"/>
    <cellStyle name="Normal 2 6 5 6 2 3" xfId="5102"/>
    <cellStyle name="Normal 2 6 5 6 3" xfId="5103"/>
    <cellStyle name="Normal 2 6 5 6 3 2" xfId="35032"/>
    <cellStyle name="Normal 2 6 5 6 4" xfId="5104"/>
    <cellStyle name="Normal 2 6 5 6 5" xfId="5105"/>
    <cellStyle name="Normal 2 6 5 6 6" xfId="5106"/>
    <cellStyle name="Normal 2 6 5 7" xfId="5107"/>
    <cellStyle name="Normal 2 6 5 7 2" xfId="5108"/>
    <cellStyle name="Normal 2 6 5 7 3" xfId="5109"/>
    <cellStyle name="Normal 2 6 5 8" xfId="5110"/>
    <cellStyle name="Normal 2 6 5 9" xfId="5111"/>
    <cellStyle name="Normal 2 6 6" xfId="5112"/>
    <cellStyle name="Normal 2 6 6 10" xfId="5113"/>
    <cellStyle name="Normal 2 6 6 11" xfId="5114"/>
    <cellStyle name="Normal 2 6 6 2" xfId="5115"/>
    <cellStyle name="Normal 2 6 6 2 2" xfId="5116"/>
    <cellStyle name="Normal 2 6 6 2 2 2" xfId="5117"/>
    <cellStyle name="Normal 2 6 6 2 2 3" xfId="5118"/>
    <cellStyle name="Normal 2 6 6 2 3" xfId="5119"/>
    <cellStyle name="Normal 2 6 6 2 3 2" xfId="33942"/>
    <cellStyle name="Normal 2 6 6 2 4" xfId="5120"/>
    <cellStyle name="Normal 2 6 6 2 5" xfId="5121"/>
    <cellStyle name="Normal 2 6 6 2 6" xfId="5122"/>
    <cellStyle name="Normal 2 6 6 3" xfId="5123"/>
    <cellStyle name="Normal 2 6 6 3 2" xfId="5124"/>
    <cellStyle name="Normal 2 6 6 3 2 2" xfId="5125"/>
    <cellStyle name="Normal 2 6 6 3 2 2 2" xfId="5126"/>
    <cellStyle name="Normal 2 6 6 3 2 2 3" xfId="5127"/>
    <cellStyle name="Normal 2 6 6 3 2 3" xfId="5128"/>
    <cellStyle name="Normal 2 6 6 3 2 3 2" xfId="35033"/>
    <cellStyle name="Normal 2 6 6 3 2 4" xfId="5129"/>
    <cellStyle name="Normal 2 6 6 3 2 5" xfId="5130"/>
    <cellStyle name="Normal 2 6 6 3 3" xfId="5131"/>
    <cellStyle name="Normal 2 6 6 3 3 2" xfId="5132"/>
    <cellStyle name="Normal 2 6 6 3 3 3" xfId="5133"/>
    <cellStyle name="Normal 2 6 6 3 4" xfId="5134"/>
    <cellStyle name="Normal 2 6 6 3 5" xfId="5135"/>
    <cellStyle name="Normal 2 6 6 3 6" xfId="5136"/>
    <cellStyle name="Normal 2 6 6 3 7" xfId="5137"/>
    <cellStyle name="Normal 2 6 6 4" xfId="5138"/>
    <cellStyle name="Normal 2 6 6 4 2" xfId="5139"/>
    <cellStyle name="Normal 2 6 6 4 2 2" xfId="5140"/>
    <cellStyle name="Normal 2 6 6 4 2 3" xfId="5141"/>
    <cellStyle name="Normal 2 6 6 4 3" xfId="5142"/>
    <cellStyle name="Normal 2 6 6 4 3 2" xfId="35034"/>
    <cellStyle name="Normal 2 6 6 4 4" xfId="5143"/>
    <cellStyle name="Normal 2 6 6 4 5" xfId="5144"/>
    <cellStyle name="Normal 2 6 6 4 6" xfId="5145"/>
    <cellStyle name="Normal 2 6 6 5" xfId="5146"/>
    <cellStyle name="Normal 2 6 6 5 2" xfId="5147"/>
    <cellStyle name="Normal 2 6 6 5 2 2" xfId="5148"/>
    <cellStyle name="Normal 2 6 6 5 2 3" xfId="5149"/>
    <cellStyle name="Normal 2 6 6 5 3" xfId="5150"/>
    <cellStyle name="Normal 2 6 6 5 3 2" xfId="35035"/>
    <cellStyle name="Normal 2 6 6 5 4" xfId="5151"/>
    <cellStyle name="Normal 2 6 6 5 5" xfId="5152"/>
    <cellStyle name="Normal 2 6 6 5 6" xfId="5153"/>
    <cellStyle name="Normal 2 6 6 6" xfId="5154"/>
    <cellStyle name="Normal 2 6 6 6 2" xfId="5155"/>
    <cellStyle name="Normal 2 6 6 6 2 2" xfId="5156"/>
    <cellStyle name="Normal 2 6 6 6 2 3" xfId="5157"/>
    <cellStyle name="Normal 2 6 6 6 3" xfId="5158"/>
    <cellStyle name="Normal 2 6 6 6 3 2" xfId="35036"/>
    <cellStyle name="Normal 2 6 6 6 4" xfId="5159"/>
    <cellStyle name="Normal 2 6 6 6 5" xfId="5160"/>
    <cellStyle name="Normal 2 6 6 6 6" xfId="5161"/>
    <cellStyle name="Normal 2 6 6 7" xfId="5162"/>
    <cellStyle name="Normal 2 6 6 7 2" xfId="5163"/>
    <cellStyle name="Normal 2 6 6 7 3" xfId="5164"/>
    <cellStyle name="Normal 2 6 6 8" xfId="5165"/>
    <cellStyle name="Normal 2 6 6 9" xfId="5166"/>
    <cellStyle name="Normal 2 6 7" xfId="5167"/>
    <cellStyle name="Normal 2 6 7 10" xfId="5168"/>
    <cellStyle name="Normal 2 6 7 11" xfId="5169"/>
    <cellStyle name="Normal 2 6 7 2" xfId="5170"/>
    <cellStyle name="Normal 2 6 7 2 2" xfId="5171"/>
    <cellStyle name="Normal 2 6 7 2 2 2" xfId="5172"/>
    <cellStyle name="Normal 2 6 7 2 2 3" xfId="5173"/>
    <cellStyle name="Normal 2 6 7 2 3" xfId="5174"/>
    <cellStyle name="Normal 2 6 7 2 3 2" xfId="34968"/>
    <cellStyle name="Normal 2 6 7 2 4" xfId="5175"/>
    <cellStyle name="Normal 2 6 7 2 5" xfId="5176"/>
    <cellStyle name="Normal 2 6 7 2 6" xfId="5177"/>
    <cellStyle name="Normal 2 6 7 3" xfId="5178"/>
    <cellStyle name="Normal 2 6 7 3 2" xfId="5179"/>
    <cellStyle name="Normal 2 6 7 3 2 2" xfId="5180"/>
    <cellStyle name="Normal 2 6 7 3 2 2 2" xfId="5181"/>
    <cellStyle name="Normal 2 6 7 3 2 2 3" xfId="5182"/>
    <cellStyle name="Normal 2 6 7 3 2 3" xfId="5183"/>
    <cellStyle name="Normal 2 6 7 3 2 3 2" xfId="35037"/>
    <cellStyle name="Normal 2 6 7 3 2 4" xfId="5184"/>
    <cellStyle name="Normal 2 6 7 3 2 5" xfId="5185"/>
    <cellStyle name="Normal 2 6 7 3 3" xfId="5186"/>
    <cellStyle name="Normal 2 6 7 3 3 2" xfId="5187"/>
    <cellStyle name="Normal 2 6 7 3 3 3" xfId="5188"/>
    <cellStyle name="Normal 2 6 7 3 4" xfId="5189"/>
    <cellStyle name="Normal 2 6 7 3 4 2" xfId="34499"/>
    <cellStyle name="Normal 2 6 7 3 5" xfId="5190"/>
    <cellStyle name="Normal 2 6 7 3 6" xfId="5191"/>
    <cellStyle name="Normal 2 6 7 3 7" xfId="5192"/>
    <cellStyle name="Normal 2 6 7 4" xfId="5193"/>
    <cellStyle name="Normal 2 6 7 4 2" xfId="5194"/>
    <cellStyle name="Normal 2 6 7 4 2 2" xfId="5195"/>
    <cellStyle name="Normal 2 6 7 4 2 3" xfId="5196"/>
    <cellStyle name="Normal 2 6 7 4 3" xfId="5197"/>
    <cellStyle name="Normal 2 6 7 4 3 2" xfId="35038"/>
    <cellStyle name="Normal 2 6 7 4 4" xfId="5198"/>
    <cellStyle name="Normal 2 6 7 4 5" xfId="5199"/>
    <cellStyle name="Normal 2 6 7 4 6" xfId="5200"/>
    <cellStyle name="Normal 2 6 7 5" xfId="5201"/>
    <cellStyle name="Normal 2 6 7 5 2" xfId="5202"/>
    <cellStyle name="Normal 2 6 7 5 2 2" xfId="5203"/>
    <cellStyle name="Normal 2 6 7 5 2 3" xfId="5204"/>
    <cellStyle name="Normal 2 6 7 5 3" xfId="5205"/>
    <cellStyle name="Normal 2 6 7 5 3 2" xfId="35039"/>
    <cellStyle name="Normal 2 6 7 5 4" xfId="5206"/>
    <cellStyle name="Normal 2 6 7 5 5" xfId="5207"/>
    <cellStyle name="Normal 2 6 7 5 6" xfId="5208"/>
    <cellStyle name="Normal 2 6 7 6" xfId="5209"/>
    <cellStyle name="Normal 2 6 7 6 2" xfId="5210"/>
    <cellStyle name="Normal 2 6 7 6 2 2" xfId="5211"/>
    <cellStyle name="Normal 2 6 7 6 2 3" xfId="5212"/>
    <cellStyle name="Normal 2 6 7 6 3" xfId="5213"/>
    <cellStyle name="Normal 2 6 7 6 3 2" xfId="35040"/>
    <cellStyle name="Normal 2 6 7 6 4" xfId="5214"/>
    <cellStyle name="Normal 2 6 7 6 5" xfId="5215"/>
    <cellStyle name="Normal 2 6 7 6 6" xfId="5216"/>
    <cellStyle name="Normal 2 6 7 7" xfId="5217"/>
    <cellStyle name="Normal 2 6 7 7 2" xfId="5218"/>
    <cellStyle name="Normal 2 6 7 7 3" xfId="5219"/>
    <cellStyle name="Normal 2 6 7 8" xfId="5220"/>
    <cellStyle name="Normal 2 6 7 8 2" xfId="33943"/>
    <cellStyle name="Normal 2 6 7 9" xfId="5221"/>
    <cellStyle name="Normal 2 6 8" xfId="5222"/>
    <cellStyle name="Normal 2 6 8 10" xfId="5223"/>
    <cellStyle name="Normal 2 6 8 11" xfId="5224"/>
    <cellStyle name="Normal 2 6 8 2" xfId="5225"/>
    <cellStyle name="Normal 2 6 8 2 2" xfId="5226"/>
    <cellStyle name="Normal 2 6 8 2 2 2" xfId="5227"/>
    <cellStyle name="Normal 2 6 8 2 2 3" xfId="5228"/>
    <cellStyle name="Normal 2 6 8 2 3" xfId="5229"/>
    <cellStyle name="Normal 2 6 8 2 3 2" xfId="35041"/>
    <cellStyle name="Normal 2 6 8 2 4" xfId="5230"/>
    <cellStyle name="Normal 2 6 8 2 5" xfId="5231"/>
    <cellStyle name="Normal 2 6 8 2 6" xfId="5232"/>
    <cellStyle name="Normal 2 6 8 3" xfId="5233"/>
    <cellStyle name="Normal 2 6 8 3 2" xfId="5234"/>
    <cellStyle name="Normal 2 6 8 3 2 2" xfId="5235"/>
    <cellStyle name="Normal 2 6 8 3 2 3" xfId="5236"/>
    <cellStyle name="Normal 2 6 8 3 3" xfId="5237"/>
    <cellStyle name="Normal 2 6 8 3 3 2" xfId="35042"/>
    <cellStyle name="Normal 2 6 8 3 4" xfId="5238"/>
    <cellStyle name="Normal 2 6 8 3 5" xfId="5239"/>
    <cellStyle name="Normal 2 6 8 3 6" xfId="5240"/>
    <cellStyle name="Normal 2 6 8 4" xfId="5241"/>
    <cellStyle name="Normal 2 6 8 4 2" xfId="5242"/>
    <cellStyle name="Normal 2 6 8 4 2 2" xfId="5243"/>
    <cellStyle name="Normal 2 6 8 4 2 3" xfId="5244"/>
    <cellStyle name="Normal 2 6 8 4 3" xfId="5245"/>
    <cellStyle name="Normal 2 6 8 4 3 2" xfId="35043"/>
    <cellStyle name="Normal 2 6 8 4 4" xfId="5246"/>
    <cellStyle name="Normal 2 6 8 4 5" xfId="5247"/>
    <cellStyle name="Normal 2 6 8 4 6" xfId="5248"/>
    <cellStyle name="Normal 2 6 8 5" xfId="5249"/>
    <cellStyle name="Normal 2 6 8 5 2" xfId="5250"/>
    <cellStyle name="Normal 2 6 8 5 2 2" xfId="5251"/>
    <cellStyle name="Normal 2 6 8 5 2 3" xfId="5252"/>
    <cellStyle name="Normal 2 6 8 5 3" xfId="5253"/>
    <cellStyle name="Normal 2 6 8 5 3 2" xfId="35044"/>
    <cellStyle name="Normal 2 6 8 5 4" xfId="5254"/>
    <cellStyle name="Normal 2 6 8 5 5" xfId="5255"/>
    <cellStyle name="Normal 2 6 8 5 6" xfId="5256"/>
    <cellStyle name="Normal 2 6 8 6" xfId="5257"/>
    <cellStyle name="Normal 2 6 8 6 2" xfId="5258"/>
    <cellStyle name="Normal 2 6 8 6 2 2" xfId="5259"/>
    <cellStyle name="Normal 2 6 8 6 2 3" xfId="5260"/>
    <cellStyle name="Normal 2 6 8 6 3" xfId="5261"/>
    <cellStyle name="Normal 2 6 8 6 3 2" xfId="35045"/>
    <cellStyle name="Normal 2 6 8 6 4" xfId="5262"/>
    <cellStyle name="Normal 2 6 8 6 5" xfId="5263"/>
    <cellStyle name="Normal 2 6 8 6 6" xfId="5264"/>
    <cellStyle name="Normal 2 6 8 7" xfId="5265"/>
    <cellStyle name="Normal 2 6 8 7 2" xfId="5266"/>
    <cellStyle name="Normal 2 6 8 7 3" xfId="5267"/>
    <cellStyle name="Normal 2 6 8 8" xfId="5268"/>
    <cellStyle name="Normal 2 6 8 8 2" xfId="33944"/>
    <cellStyle name="Normal 2 6 8 9" xfId="5269"/>
    <cellStyle name="Normal 2 6 9" xfId="5270"/>
    <cellStyle name="Normal 2 6 9 2" xfId="5271"/>
    <cellStyle name="Normal 2 6 9 2 2" xfId="5272"/>
    <cellStyle name="Normal 2 6 9 2 3" xfId="5273"/>
    <cellStyle name="Normal 2 6 9 3" xfId="5274"/>
    <cellStyle name="Normal 2 6 9 3 2" xfId="33940"/>
    <cellStyle name="Normal 2 6 9 4" xfId="5275"/>
    <cellStyle name="Normal 2 6 9 5" xfId="5276"/>
    <cellStyle name="Normal 2 6 9 6" xfId="5277"/>
    <cellStyle name="Normal 2 7" xfId="5278"/>
    <cellStyle name="Normal 2 7 10" xfId="5279"/>
    <cellStyle name="Normal 2 7 10 2" xfId="5280"/>
    <cellStyle name="Normal 2 7 10 3" xfId="5281"/>
    <cellStyle name="Normal 2 7 11" xfId="5282"/>
    <cellStyle name="Normal 2 7 11 2" xfId="32412"/>
    <cellStyle name="Normal 2 7 12" xfId="5283"/>
    <cellStyle name="Normal 2 7 13" xfId="5284"/>
    <cellStyle name="Normal 2 7 14" xfId="5285"/>
    <cellStyle name="Normal 2 7 2" xfId="5286"/>
    <cellStyle name="Normal 2 7 2 10" xfId="5287"/>
    <cellStyle name="Normal 2 7 2 11" xfId="5288"/>
    <cellStyle name="Normal 2 7 2 12" xfId="5289"/>
    <cellStyle name="Normal 2 7 2 2" xfId="5290"/>
    <cellStyle name="Normal 2 7 2 2 10" xfId="5291"/>
    <cellStyle name="Normal 2 7 2 2 11" xfId="5292"/>
    <cellStyle name="Normal 2 7 2 2 2" xfId="5293"/>
    <cellStyle name="Normal 2 7 2 2 2 2" xfId="5294"/>
    <cellStyle name="Normal 2 7 2 2 2 2 2" xfId="5295"/>
    <cellStyle name="Normal 2 7 2 2 2 2 3" xfId="5296"/>
    <cellStyle name="Normal 2 7 2 2 2 3" xfId="5297"/>
    <cellStyle name="Normal 2 7 2 2 2 4" xfId="5298"/>
    <cellStyle name="Normal 2 7 2 2 2 5" xfId="5299"/>
    <cellStyle name="Normal 2 7 2 2 3" xfId="5300"/>
    <cellStyle name="Normal 2 7 2 2 3 2" xfId="5301"/>
    <cellStyle name="Normal 2 7 2 2 3 2 2" xfId="5302"/>
    <cellStyle name="Normal 2 7 2 2 3 2 3" xfId="5303"/>
    <cellStyle name="Normal 2 7 2 2 3 3" xfId="5304"/>
    <cellStyle name="Normal 2 7 2 2 3 4" xfId="5305"/>
    <cellStyle name="Normal 2 7 2 2 3 5" xfId="5306"/>
    <cellStyle name="Normal 2 7 2 2 4" xfId="5307"/>
    <cellStyle name="Normal 2 7 2 2 4 2" xfId="5308"/>
    <cellStyle name="Normal 2 7 2 2 4 2 2" xfId="5309"/>
    <cellStyle name="Normal 2 7 2 2 4 2 3" xfId="5310"/>
    <cellStyle name="Normal 2 7 2 2 4 3" xfId="5311"/>
    <cellStyle name="Normal 2 7 2 2 4 4" xfId="5312"/>
    <cellStyle name="Normal 2 7 2 2 4 5" xfId="5313"/>
    <cellStyle name="Normal 2 7 2 2 5" xfId="5314"/>
    <cellStyle name="Normal 2 7 2 2 5 2" xfId="5315"/>
    <cellStyle name="Normal 2 7 2 2 5 2 2" xfId="5316"/>
    <cellStyle name="Normal 2 7 2 2 5 2 3" xfId="5317"/>
    <cellStyle name="Normal 2 7 2 2 5 3" xfId="5318"/>
    <cellStyle name="Normal 2 7 2 2 5 4" xfId="5319"/>
    <cellStyle name="Normal 2 7 2 2 5 5" xfId="5320"/>
    <cellStyle name="Normal 2 7 2 2 6" xfId="5321"/>
    <cellStyle name="Normal 2 7 2 2 6 2" xfId="5322"/>
    <cellStyle name="Normal 2 7 2 2 6 2 2" xfId="5323"/>
    <cellStyle name="Normal 2 7 2 2 6 2 3" xfId="5324"/>
    <cellStyle name="Normal 2 7 2 2 6 3" xfId="5325"/>
    <cellStyle name="Normal 2 7 2 2 6 4" xfId="5326"/>
    <cellStyle name="Normal 2 7 2 2 6 5" xfId="5327"/>
    <cellStyle name="Normal 2 7 2 2 7" xfId="5328"/>
    <cellStyle name="Normal 2 7 2 2 7 2" xfId="5329"/>
    <cellStyle name="Normal 2 7 2 2 7 2 2" xfId="5330"/>
    <cellStyle name="Normal 2 7 2 2 7 2 3" xfId="5331"/>
    <cellStyle name="Normal 2 7 2 2 7 3" xfId="5332"/>
    <cellStyle name="Normal 2 7 2 2 7 3 2" xfId="34228"/>
    <cellStyle name="Normal 2 7 2 2 7 4" xfId="5333"/>
    <cellStyle name="Normal 2 7 2 2 7 5" xfId="5334"/>
    <cellStyle name="Normal 2 7 2 2 8" xfId="5335"/>
    <cellStyle name="Normal 2 7 2 2 8 2" xfId="5336"/>
    <cellStyle name="Normal 2 7 2 2 8 3" xfId="5337"/>
    <cellStyle name="Normal 2 7 2 2 9" xfId="5338"/>
    <cellStyle name="Normal 2 7 2 2 9 2" xfId="33228"/>
    <cellStyle name="Normal 2 7 2 3" xfId="5339"/>
    <cellStyle name="Normal 2 7 2 3 2" xfId="5340"/>
    <cellStyle name="Normal 2 7 2 3 2 2" xfId="5341"/>
    <cellStyle name="Normal 2 7 2 3 2 3" xfId="5342"/>
    <cellStyle name="Normal 2 7 2 3 3" xfId="5343"/>
    <cellStyle name="Normal 2 7 2 3 4" xfId="5344"/>
    <cellStyle name="Normal 2 7 2 3 5" xfId="5345"/>
    <cellStyle name="Normal 2 7 2 4" xfId="5346"/>
    <cellStyle name="Normal 2 7 2 4 2" xfId="5347"/>
    <cellStyle name="Normal 2 7 2 4 2 2" xfId="5348"/>
    <cellStyle name="Normal 2 7 2 4 2 3" xfId="5349"/>
    <cellStyle name="Normal 2 7 2 4 3" xfId="5350"/>
    <cellStyle name="Normal 2 7 2 4 4" xfId="5351"/>
    <cellStyle name="Normal 2 7 2 4 5" xfId="5352"/>
    <cellStyle name="Normal 2 7 2 5" xfId="5353"/>
    <cellStyle name="Normal 2 7 2 5 2" xfId="5354"/>
    <cellStyle name="Normal 2 7 2 5 2 2" xfId="5355"/>
    <cellStyle name="Normal 2 7 2 5 2 3" xfId="5356"/>
    <cellStyle name="Normal 2 7 2 5 3" xfId="5357"/>
    <cellStyle name="Normal 2 7 2 5 4" xfId="5358"/>
    <cellStyle name="Normal 2 7 2 5 5" xfId="5359"/>
    <cellStyle name="Normal 2 7 2 6" xfId="5360"/>
    <cellStyle name="Normal 2 7 2 6 2" xfId="5361"/>
    <cellStyle name="Normal 2 7 2 6 2 2" xfId="5362"/>
    <cellStyle name="Normal 2 7 2 6 2 3" xfId="5363"/>
    <cellStyle name="Normal 2 7 2 6 3" xfId="5364"/>
    <cellStyle name="Normal 2 7 2 6 4" xfId="5365"/>
    <cellStyle name="Normal 2 7 2 6 5" xfId="5366"/>
    <cellStyle name="Normal 2 7 2 7" xfId="5367"/>
    <cellStyle name="Normal 2 7 2 7 2" xfId="5368"/>
    <cellStyle name="Normal 2 7 2 7 2 2" xfId="5369"/>
    <cellStyle name="Normal 2 7 2 7 2 2 2" xfId="5370"/>
    <cellStyle name="Normal 2 7 2 7 2 2 3" xfId="5371"/>
    <cellStyle name="Normal 2 7 2 7 2 3" xfId="5372"/>
    <cellStyle name="Normal 2 7 2 7 2 4" xfId="5373"/>
    <cellStyle name="Normal 2 7 2 7 2 5" xfId="5374"/>
    <cellStyle name="Normal 2 7 2 7 3" xfId="5375"/>
    <cellStyle name="Normal 2 7 2 7 3 2" xfId="5376"/>
    <cellStyle name="Normal 2 7 2 7 3 2 2" xfId="5377"/>
    <cellStyle name="Normal 2 7 2 7 3 2 3" xfId="5378"/>
    <cellStyle name="Normal 2 7 2 7 3 3" xfId="5379"/>
    <cellStyle name="Normal 2 7 2 7 3 3 2" xfId="34229"/>
    <cellStyle name="Normal 2 7 2 7 3 4" xfId="5380"/>
    <cellStyle name="Normal 2 7 2 7 3 5" xfId="5381"/>
    <cellStyle name="Normal 2 7 2 7 4" xfId="5382"/>
    <cellStyle name="Normal 2 7 2 7 4 2" xfId="5383"/>
    <cellStyle name="Normal 2 7 2 7 4 3" xfId="5384"/>
    <cellStyle name="Normal 2 7 2 7 5" xfId="5385"/>
    <cellStyle name="Normal 2 7 2 7 6" xfId="5386"/>
    <cellStyle name="Normal 2 7 2 7 7" xfId="5387"/>
    <cellStyle name="Normal 2 7 2 8" xfId="5388"/>
    <cellStyle name="Normal 2 7 2 8 2" xfId="5389"/>
    <cellStyle name="Normal 2 7 2 8 3" xfId="5390"/>
    <cellStyle name="Normal 2 7 2 9" xfId="5391"/>
    <cellStyle name="Normal 2 7 2 9 2" xfId="33227"/>
    <cellStyle name="Normal 2 7 3" xfId="5392"/>
    <cellStyle name="Normal 2 7 3 2" xfId="5393"/>
    <cellStyle name="Normal 2 7 3 2 2" xfId="5394"/>
    <cellStyle name="Normal 2 7 3 2 2 2" xfId="5395"/>
    <cellStyle name="Normal 2 7 3 2 2 3" xfId="5396"/>
    <cellStyle name="Normal 2 7 3 2 3" xfId="5397"/>
    <cellStyle name="Normal 2 7 3 2 4" xfId="5398"/>
    <cellStyle name="Normal 2 7 3 2 5" xfId="5399"/>
    <cellStyle name="Normal 2 7 3 3" xfId="5400"/>
    <cellStyle name="Normal 2 7 3 3 2" xfId="5401"/>
    <cellStyle name="Normal 2 7 3 3 3" xfId="5402"/>
    <cellStyle name="Normal 2 7 3 4" xfId="5403"/>
    <cellStyle name="Normal 2 7 3 5" xfId="5404"/>
    <cellStyle name="Normal 2 7 3 6" xfId="5405"/>
    <cellStyle name="Normal 2 7 3 7" xfId="5406"/>
    <cellStyle name="Normal 2 7 4" xfId="5407"/>
    <cellStyle name="Normal 2 7 4 2" xfId="5408"/>
    <cellStyle name="Normal 2 7 4 2 2" xfId="5409"/>
    <cellStyle name="Normal 2 7 4 2 3" xfId="5410"/>
    <cellStyle name="Normal 2 7 4 3" xfId="5411"/>
    <cellStyle name="Normal 2 7 4 4" xfId="5412"/>
    <cellStyle name="Normal 2 7 4 5" xfId="5413"/>
    <cellStyle name="Normal 2 7 5" xfId="5414"/>
    <cellStyle name="Normal 2 7 5 2" xfId="5415"/>
    <cellStyle name="Normal 2 7 5 2 2" xfId="5416"/>
    <cellStyle name="Normal 2 7 5 2 3" xfId="5417"/>
    <cellStyle name="Normal 2 7 5 3" xfId="5418"/>
    <cellStyle name="Normal 2 7 5 4" xfId="5419"/>
    <cellStyle name="Normal 2 7 5 5" xfId="5420"/>
    <cellStyle name="Normal 2 7 6" xfId="5421"/>
    <cellStyle name="Normal 2 7 6 2" xfId="5422"/>
    <cellStyle name="Normal 2 7 6 2 2" xfId="5423"/>
    <cellStyle name="Normal 2 7 6 2 2 2" xfId="5424"/>
    <cellStyle name="Normal 2 7 6 2 2 3" xfId="5425"/>
    <cellStyle name="Normal 2 7 6 2 3" xfId="5426"/>
    <cellStyle name="Normal 2 7 6 2 3 2" xfId="34230"/>
    <cellStyle name="Normal 2 7 6 2 4" xfId="5427"/>
    <cellStyle name="Normal 2 7 6 2 5" xfId="5428"/>
    <cellStyle name="Normal 2 7 6 3" xfId="5429"/>
    <cellStyle name="Normal 2 7 6 3 2" xfId="5430"/>
    <cellStyle name="Normal 2 7 6 3 3" xfId="5431"/>
    <cellStyle name="Normal 2 7 6 4" xfId="5432"/>
    <cellStyle name="Normal 2 7 6 4 2" xfId="33229"/>
    <cellStyle name="Normal 2 7 6 5" xfId="5433"/>
    <cellStyle name="Normal 2 7 6 6" xfId="5434"/>
    <cellStyle name="Normal 2 7 7" xfId="5435"/>
    <cellStyle name="Normal 2 7 7 2" xfId="5436"/>
    <cellStyle name="Normal 2 7 7 2 2" xfId="5437"/>
    <cellStyle name="Normal 2 7 7 2 2 2" xfId="5438"/>
    <cellStyle name="Normal 2 7 7 2 2 3" xfId="5439"/>
    <cellStyle name="Normal 2 7 7 2 3" xfId="5440"/>
    <cellStyle name="Normal 2 7 7 2 4" xfId="5441"/>
    <cellStyle name="Normal 2 7 7 2 5" xfId="5442"/>
    <cellStyle name="Normal 2 7 7 3" xfId="5443"/>
    <cellStyle name="Normal 2 7 7 3 2" xfId="5444"/>
    <cellStyle name="Normal 2 7 7 3 2 2" xfId="5445"/>
    <cellStyle name="Normal 2 7 7 3 2 3" xfId="5446"/>
    <cellStyle name="Normal 2 7 7 3 3" xfId="5447"/>
    <cellStyle name="Normal 2 7 7 3 3 2" xfId="34231"/>
    <cellStyle name="Normal 2 7 7 3 4" xfId="5448"/>
    <cellStyle name="Normal 2 7 7 3 5" xfId="5449"/>
    <cellStyle name="Normal 2 7 7 4" xfId="5450"/>
    <cellStyle name="Normal 2 7 7 4 2" xfId="5451"/>
    <cellStyle name="Normal 2 7 7 4 3" xfId="5452"/>
    <cellStyle name="Normal 2 7 7 5" xfId="5453"/>
    <cellStyle name="Normal 2 7 7 6" xfId="5454"/>
    <cellStyle name="Normal 2 7 7 7" xfId="5455"/>
    <cellStyle name="Normal 2 7 8" xfId="5456"/>
    <cellStyle name="Normal 2 7 8 2" xfId="5457"/>
    <cellStyle name="Normal 2 7 8 2 2" xfId="5458"/>
    <cellStyle name="Normal 2 7 8 2 3" xfId="5459"/>
    <cellStyle name="Normal 2 7 8 3" xfId="5460"/>
    <cellStyle name="Normal 2 7 8 3 2" xfId="34005"/>
    <cellStyle name="Normal 2 7 8 4" xfId="5461"/>
    <cellStyle name="Normal 2 7 8 5" xfId="5462"/>
    <cellStyle name="Normal 2 7 9" xfId="5463"/>
    <cellStyle name="Normal 2 7 9 2" xfId="5464"/>
    <cellStyle name="Normal 2 7 9 2 2" xfId="5465"/>
    <cellStyle name="Normal 2 7 9 2 3" xfId="5466"/>
    <cellStyle name="Normal 2 7 9 3" xfId="5467"/>
    <cellStyle name="Normal 2 7 9 4" xfId="5468"/>
    <cellStyle name="Normal 2 7 9 5" xfId="5469"/>
    <cellStyle name="Normal 2 8" xfId="5470"/>
    <cellStyle name="Normal 2 8 10" xfId="5471"/>
    <cellStyle name="Normal 2 8 10 2" xfId="32413"/>
    <cellStyle name="Normal 2 8 11" xfId="5472"/>
    <cellStyle name="Normal 2 8 12" xfId="5473"/>
    <cellStyle name="Normal 2 8 13" xfId="5474"/>
    <cellStyle name="Normal 2 8 2" xfId="5475"/>
    <cellStyle name="Normal 2 8 2 10" xfId="5476"/>
    <cellStyle name="Normal 2 8 2 11" xfId="5477"/>
    <cellStyle name="Normal 2 8 2 12" xfId="5478"/>
    <cellStyle name="Normal 2 8 2 2" xfId="5479"/>
    <cellStyle name="Normal 2 8 2 2 2" xfId="5480"/>
    <cellStyle name="Normal 2 8 2 2 2 2" xfId="5481"/>
    <cellStyle name="Normal 2 8 2 2 2 3" xfId="5482"/>
    <cellStyle name="Normal 2 8 2 2 3" xfId="5483"/>
    <cellStyle name="Normal 2 8 2 2 4" xfId="5484"/>
    <cellStyle name="Normal 2 8 2 2 5" xfId="5485"/>
    <cellStyle name="Normal 2 8 2 3" xfId="5486"/>
    <cellStyle name="Normal 2 8 2 3 2" xfId="5487"/>
    <cellStyle name="Normal 2 8 2 3 2 2" xfId="5488"/>
    <cellStyle name="Normal 2 8 2 3 2 3" xfId="5489"/>
    <cellStyle name="Normal 2 8 2 3 3" xfId="5490"/>
    <cellStyle name="Normal 2 8 2 3 4" xfId="5491"/>
    <cellStyle name="Normal 2 8 2 3 5" xfId="5492"/>
    <cellStyle name="Normal 2 8 2 4" xfId="5493"/>
    <cellStyle name="Normal 2 8 2 4 2" xfId="5494"/>
    <cellStyle name="Normal 2 8 2 4 2 2" xfId="5495"/>
    <cellStyle name="Normal 2 8 2 4 2 3" xfId="5496"/>
    <cellStyle name="Normal 2 8 2 4 3" xfId="5497"/>
    <cellStyle name="Normal 2 8 2 4 4" xfId="5498"/>
    <cellStyle name="Normal 2 8 2 4 5" xfId="5499"/>
    <cellStyle name="Normal 2 8 2 5" xfId="5500"/>
    <cellStyle name="Normal 2 8 2 5 2" xfId="5501"/>
    <cellStyle name="Normal 2 8 2 5 2 2" xfId="5502"/>
    <cellStyle name="Normal 2 8 2 5 2 3" xfId="5503"/>
    <cellStyle name="Normal 2 8 2 5 3" xfId="5504"/>
    <cellStyle name="Normal 2 8 2 5 4" xfId="5505"/>
    <cellStyle name="Normal 2 8 2 5 5" xfId="5506"/>
    <cellStyle name="Normal 2 8 2 6" xfId="5507"/>
    <cellStyle name="Normal 2 8 2 6 2" xfId="5508"/>
    <cellStyle name="Normal 2 8 2 6 2 2" xfId="5509"/>
    <cellStyle name="Normal 2 8 2 6 2 3" xfId="5510"/>
    <cellStyle name="Normal 2 8 2 6 3" xfId="5511"/>
    <cellStyle name="Normal 2 8 2 6 4" xfId="5512"/>
    <cellStyle name="Normal 2 8 2 6 5" xfId="5513"/>
    <cellStyle name="Normal 2 8 2 7" xfId="5514"/>
    <cellStyle name="Normal 2 8 2 7 2" xfId="5515"/>
    <cellStyle name="Normal 2 8 2 7 2 2" xfId="5516"/>
    <cellStyle name="Normal 2 8 2 7 2 2 2" xfId="5517"/>
    <cellStyle name="Normal 2 8 2 7 2 2 3" xfId="5518"/>
    <cellStyle name="Normal 2 8 2 7 2 3" xfId="5519"/>
    <cellStyle name="Normal 2 8 2 7 2 4" xfId="5520"/>
    <cellStyle name="Normal 2 8 2 7 2 5" xfId="5521"/>
    <cellStyle name="Normal 2 8 2 7 3" xfId="5522"/>
    <cellStyle name="Normal 2 8 2 7 3 2" xfId="5523"/>
    <cellStyle name="Normal 2 8 2 7 3 2 2" xfId="5524"/>
    <cellStyle name="Normal 2 8 2 7 3 2 3" xfId="5525"/>
    <cellStyle name="Normal 2 8 2 7 3 3" xfId="5526"/>
    <cellStyle name="Normal 2 8 2 7 3 3 2" xfId="34854"/>
    <cellStyle name="Normal 2 8 2 7 3 4" xfId="5527"/>
    <cellStyle name="Normal 2 8 2 7 3 5" xfId="5528"/>
    <cellStyle name="Normal 2 8 2 7 4" xfId="5529"/>
    <cellStyle name="Normal 2 8 2 7 4 2" xfId="5530"/>
    <cellStyle name="Normal 2 8 2 7 4 3" xfId="5531"/>
    <cellStyle name="Normal 2 8 2 7 5" xfId="5532"/>
    <cellStyle name="Normal 2 8 2 7 6" xfId="5533"/>
    <cellStyle name="Normal 2 8 2 7 7" xfId="5534"/>
    <cellStyle name="Normal 2 8 2 8" xfId="5535"/>
    <cellStyle name="Normal 2 8 2 8 2" xfId="5536"/>
    <cellStyle name="Normal 2 8 2 8 3" xfId="5537"/>
    <cellStyle name="Normal 2 8 2 9" xfId="5538"/>
    <cellStyle name="Normal 2 8 2 9 2" xfId="33230"/>
    <cellStyle name="Normal 2 8 3" xfId="5539"/>
    <cellStyle name="Normal 2 8 3 2" xfId="5540"/>
    <cellStyle name="Normal 2 8 3 2 2" xfId="5541"/>
    <cellStyle name="Normal 2 8 3 2 2 2" xfId="5542"/>
    <cellStyle name="Normal 2 8 3 2 2 3" xfId="5543"/>
    <cellStyle name="Normal 2 8 3 2 3" xfId="5544"/>
    <cellStyle name="Normal 2 8 3 2 4" xfId="5545"/>
    <cellStyle name="Normal 2 8 3 2 5" xfId="5546"/>
    <cellStyle name="Normal 2 8 3 3" xfId="5547"/>
    <cellStyle name="Normal 2 8 3 3 2" xfId="5548"/>
    <cellStyle name="Normal 2 8 3 3 3" xfId="5549"/>
    <cellStyle name="Normal 2 8 3 4" xfId="5550"/>
    <cellStyle name="Normal 2 8 3 5" xfId="5551"/>
    <cellStyle name="Normal 2 8 3 6" xfId="5552"/>
    <cellStyle name="Normal 2 8 3 7" xfId="5553"/>
    <cellStyle name="Normal 2 8 4" xfId="5554"/>
    <cellStyle name="Normal 2 8 4 2" xfId="5555"/>
    <cellStyle name="Normal 2 8 4 2 2" xfId="5556"/>
    <cellStyle name="Normal 2 8 4 2 3" xfId="5557"/>
    <cellStyle name="Normal 2 8 4 3" xfId="5558"/>
    <cellStyle name="Normal 2 8 4 4" xfId="5559"/>
    <cellStyle name="Normal 2 8 4 5" xfId="5560"/>
    <cellStyle name="Normal 2 8 4 6" xfId="5561"/>
    <cellStyle name="Normal 2 8 5" xfId="5562"/>
    <cellStyle name="Normal 2 8 5 2" xfId="5563"/>
    <cellStyle name="Normal 2 8 5 2 2" xfId="5564"/>
    <cellStyle name="Normal 2 8 5 2 3" xfId="5565"/>
    <cellStyle name="Normal 2 8 5 3" xfId="5566"/>
    <cellStyle name="Normal 2 8 5 4" xfId="5567"/>
    <cellStyle name="Normal 2 8 5 5" xfId="5568"/>
    <cellStyle name="Normal 2 8 6" xfId="5569"/>
    <cellStyle name="Normal 2 8 6 2" xfId="5570"/>
    <cellStyle name="Normal 2 8 6 2 2" xfId="5571"/>
    <cellStyle name="Normal 2 8 6 2 2 2" xfId="5572"/>
    <cellStyle name="Normal 2 8 6 2 2 3" xfId="5573"/>
    <cellStyle name="Normal 2 8 6 2 3" xfId="5574"/>
    <cellStyle name="Normal 2 8 6 2 3 2" xfId="34232"/>
    <cellStyle name="Normal 2 8 6 2 4" xfId="5575"/>
    <cellStyle name="Normal 2 8 6 2 5" xfId="5576"/>
    <cellStyle name="Normal 2 8 6 3" xfId="5577"/>
    <cellStyle name="Normal 2 8 6 3 2" xfId="5578"/>
    <cellStyle name="Normal 2 8 6 3 3" xfId="5579"/>
    <cellStyle name="Normal 2 8 6 4" xfId="5580"/>
    <cellStyle name="Normal 2 8 6 4 2" xfId="33231"/>
    <cellStyle name="Normal 2 8 6 5" xfId="5581"/>
    <cellStyle name="Normal 2 8 6 6" xfId="5582"/>
    <cellStyle name="Normal 2 8 7" xfId="5583"/>
    <cellStyle name="Normal 2 8 7 2" xfId="5584"/>
    <cellStyle name="Normal 2 8 7 2 2" xfId="5585"/>
    <cellStyle name="Normal 2 8 7 2 2 2" xfId="5586"/>
    <cellStyle name="Normal 2 8 7 2 2 3" xfId="5587"/>
    <cellStyle name="Normal 2 8 7 2 3" xfId="5588"/>
    <cellStyle name="Normal 2 8 7 2 4" xfId="5589"/>
    <cellStyle name="Normal 2 8 7 2 5" xfId="5590"/>
    <cellStyle name="Normal 2 8 7 3" xfId="5591"/>
    <cellStyle name="Normal 2 8 7 3 2" xfId="5592"/>
    <cellStyle name="Normal 2 8 7 3 2 2" xfId="5593"/>
    <cellStyle name="Normal 2 8 7 3 2 3" xfId="5594"/>
    <cellStyle name="Normal 2 8 7 3 3" xfId="5595"/>
    <cellStyle name="Normal 2 8 7 3 3 2" xfId="34500"/>
    <cellStyle name="Normal 2 8 7 3 4" xfId="5596"/>
    <cellStyle name="Normal 2 8 7 3 5" xfId="5597"/>
    <cellStyle name="Normal 2 8 7 4" xfId="5598"/>
    <cellStyle name="Normal 2 8 7 4 2" xfId="5599"/>
    <cellStyle name="Normal 2 8 7 4 3" xfId="5600"/>
    <cellStyle name="Normal 2 8 7 5" xfId="5601"/>
    <cellStyle name="Normal 2 8 7 6" xfId="5602"/>
    <cellStyle name="Normal 2 8 7 7" xfId="5603"/>
    <cellStyle name="Normal 2 8 8" xfId="5604"/>
    <cellStyle name="Normal 2 8 8 2" xfId="5605"/>
    <cellStyle name="Normal 2 8 8 2 2" xfId="5606"/>
    <cellStyle name="Normal 2 8 8 2 3" xfId="5607"/>
    <cellStyle name="Normal 2 8 8 3" xfId="5608"/>
    <cellStyle name="Normal 2 8 8 3 2" xfId="34006"/>
    <cellStyle name="Normal 2 8 8 4" xfId="5609"/>
    <cellStyle name="Normal 2 8 8 5" xfId="5610"/>
    <cellStyle name="Normal 2 8 9" xfId="5611"/>
    <cellStyle name="Normal 2 8 9 2" xfId="5612"/>
    <cellStyle name="Normal 2 8 9 3" xfId="5613"/>
    <cellStyle name="Normal 2 9" xfId="5614"/>
    <cellStyle name="Normal 2 9 10" xfId="5615"/>
    <cellStyle name="Normal 2 9 10 2" xfId="5616"/>
    <cellStyle name="Normal 2 9 10 3" xfId="5617"/>
    <cellStyle name="Normal 2 9 11" xfId="5618"/>
    <cellStyle name="Normal 2 9 11 2" xfId="32414"/>
    <cellStyle name="Normal 2 9 12" xfId="5619"/>
    <cellStyle name="Normal 2 9 13" xfId="5620"/>
    <cellStyle name="Normal 2 9 14" xfId="5621"/>
    <cellStyle name="Normal 2 9 2" xfId="5622"/>
    <cellStyle name="Normal 2 9 2 2" xfId="5623"/>
    <cellStyle name="Normal 2 9 2 2 2" xfId="5624"/>
    <cellStyle name="Normal 2 9 2 2 2 2" xfId="5625"/>
    <cellStyle name="Normal 2 9 2 2 2 3" xfId="5626"/>
    <cellStyle name="Normal 2 9 2 2 3" xfId="5627"/>
    <cellStyle name="Normal 2 9 2 2 4" xfId="5628"/>
    <cellStyle name="Normal 2 9 2 2 5" xfId="5629"/>
    <cellStyle name="Normal 2 9 2 3" xfId="5630"/>
    <cellStyle name="Normal 2 9 2 3 2" xfId="5631"/>
    <cellStyle name="Normal 2 9 2 3 2 2" xfId="5632"/>
    <cellStyle name="Normal 2 9 2 3 2 2 2" xfId="5633"/>
    <cellStyle name="Normal 2 9 2 3 2 2 3" xfId="5634"/>
    <cellStyle name="Normal 2 9 2 3 2 3" xfId="5635"/>
    <cellStyle name="Normal 2 9 2 3 2 4" xfId="5636"/>
    <cellStyle name="Normal 2 9 2 3 2 5" xfId="5637"/>
    <cellStyle name="Normal 2 9 2 3 3" xfId="5638"/>
    <cellStyle name="Normal 2 9 2 3 3 2" xfId="5639"/>
    <cellStyle name="Normal 2 9 2 3 3 2 2" xfId="5640"/>
    <cellStyle name="Normal 2 9 2 3 3 2 3" xfId="5641"/>
    <cellStyle name="Normal 2 9 2 3 3 3" xfId="5642"/>
    <cellStyle name="Normal 2 9 2 3 3 3 2" xfId="34233"/>
    <cellStyle name="Normal 2 9 2 3 3 4" xfId="5643"/>
    <cellStyle name="Normal 2 9 2 3 3 5" xfId="5644"/>
    <cellStyle name="Normal 2 9 2 3 4" xfId="5645"/>
    <cellStyle name="Normal 2 9 2 3 4 2" xfId="5646"/>
    <cellStyle name="Normal 2 9 2 3 4 3" xfId="5647"/>
    <cellStyle name="Normal 2 9 2 3 5" xfId="5648"/>
    <cellStyle name="Normal 2 9 2 3 6" xfId="5649"/>
    <cellStyle name="Normal 2 9 2 3 7" xfId="5650"/>
    <cellStyle name="Normal 2 9 2 4" xfId="5651"/>
    <cellStyle name="Normal 2 9 2 4 2" xfId="5652"/>
    <cellStyle name="Normal 2 9 2 4 3" xfId="5653"/>
    <cellStyle name="Normal 2 9 2 5" xfId="5654"/>
    <cellStyle name="Normal 2 9 2 5 2" xfId="33232"/>
    <cellStyle name="Normal 2 9 2 6" xfId="5655"/>
    <cellStyle name="Normal 2 9 2 7" xfId="5656"/>
    <cellStyle name="Normal 2 9 2 8" xfId="5657"/>
    <cellStyle name="Normal 2 9 3" xfId="5658"/>
    <cellStyle name="Normal 2 9 3 2" xfId="5659"/>
    <cellStyle name="Normal 2 9 3 2 2" xfId="5660"/>
    <cellStyle name="Normal 2 9 3 2 2 2" xfId="5661"/>
    <cellStyle name="Normal 2 9 3 2 2 3" xfId="5662"/>
    <cellStyle name="Normal 2 9 3 2 3" xfId="5663"/>
    <cellStyle name="Normal 2 9 3 2 4" xfId="5664"/>
    <cellStyle name="Normal 2 9 3 2 5" xfId="5665"/>
    <cellStyle name="Normal 2 9 3 3" xfId="5666"/>
    <cellStyle name="Normal 2 9 3 3 2" xfId="5667"/>
    <cellStyle name="Normal 2 9 3 3 3" xfId="5668"/>
    <cellStyle name="Normal 2 9 3 4" xfId="5669"/>
    <cellStyle name="Normal 2 9 3 5" xfId="5670"/>
    <cellStyle name="Normal 2 9 3 6" xfId="5671"/>
    <cellStyle name="Normal 2 9 3 7" xfId="5672"/>
    <cellStyle name="Normal 2 9 4" xfId="5673"/>
    <cellStyle name="Normal 2 9 4 2" xfId="5674"/>
    <cellStyle name="Normal 2 9 4 2 2" xfId="5675"/>
    <cellStyle name="Normal 2 9 4 2 3" xfId="5676"/>
    <cellStyle name="Normal 2 9 4 3" xfId="5677"/>
    <cellStyle name="Normal 2 9 4 4" xfId="5678"/>
    <cellStyle name="Normal 2 9 4 5" xfId="5679"/>
    <cellStyle name="Normal 2 9 5" xfId="5680"/>
    <cellStyle name="Normal 2 9 5 2" xfId="5681"/>
    <cellStyle name="Normal 2 9 5 2 2" xfId="5682"/>
    <cellStyle name="Normal 2 9 5 2 3" xfId="5683"/>
    <cellStyle name="Normal 2 9 5 3" xfId="5684"/>
    <cellStyle name="Normal 2 9 5 4" xfId="5685"/>
    <cellStyle name="Normal 2 9 5 5" xfId="5686"/>
    <cellStyle name="Normal 2 9 6" xfId="5687"/>
    <cellStyle name="Normal 2 9 6 2" xfId="5688"/>
    <cellStyle name="Normal 2 9 6 2 2" xfId="5689"/>
    <cellStyle name="Normal 2 9 6 2 3" xfId="5690"/>
    <cellStyle name="Normal 2 9 6 3" xfId="5691"/>
    <cellStyle name="Normal 2 9 6 4" xfId="5692"/>
    <cellStyle name="Normal 2 9 6 5" xfId="5693"/>
    <cellStyle name="Normal 2 9 7" xfId="5694"/>
    <cellStyle name="Normal 2 9 7 2" xfId="5695"/>
    <cellStyle name="Normal 2 9 7 2 2" xfId="5696"/>
    <cellStyle name="Normal 2 9 7 2 2 2" xfId="5697"/>
    <cellStyle name="Normal 2 9 7 2 2 3" xfId="5698"/>
    <cellStyle name="Normal 2 9 7 2 3" xfId="5699"/>
    <cellStyle name="Normal 2 9 7 2 4" xfId="5700"/>
    <cellStyle name="Normal 2 9 7 2 5" xfId="5701"/>
    <cellStyle name="Normal 2 9 7 3" xfId="5702"/>
    <cellStyle name="Normal 2 9 7 3 2" xfId="5703"/>
    <cellStyle name="Normal 2 9 7 3 2 2" xfId="5704"/>
    <cellStyle name="Normal 2 9 7 3 2 3" xfId="5705"/>
    <cellStyle name="Normal 2 9 7 3 3" xfId="5706"/>
    <cellStyle name="Normal 2 9 7 3 3 2" xfId="34501"/>
    <cellStyle name="Normal 2 9 7 3 4" xfId="5707"/>
    <cellStyle name="Normal 2 9 7 3 5" xfId="5708"/>
    <cellStyle name="Normal 2 9 7 4" xfId="5709"/>
    <cellStyle name="Normal 2 9 7 4 2" xfId="5710"/>
    <cellStyle name="Normal 2 9 7 4 3" xfId="5711"/>
    <cellStyle name="Normal 2 9 7 5" xfId="5712"/>
    <cellStyle name="Normal 2 9 7 6" xfId="5713"/>
    <cellStyle name="Normal 2 9 7 7" xfId="5714"/>
    <cellStyle name="Normal 2 9 8" xfId="5715"/>
    <cellStyle name="Normal 2 9 8 2" xfId="5716"/>
    <cellStyle name="Normal 2 9 8 2 2" xfId="5717"/>
    <cellStyle name="Normal 2 9 8 2 3" xfId="5718"/>
    <cellStyle name="Normal 2 9 8 3" xfId="5719"/>
    <cellStyle name="Normal 2 9 8 3 2" xfId="34007"/>
    <cellStyle name="Normal 2 9 8 4" xfId="5720"/>
    <cellStyle name="Normal 2 9 8 5" xfId="5721"/>
    <cellStyle name="Normal 2 9 9" xfId="5722"/>
    <cellStyle name="Normal 2 9 9 2" xfId="5723"/>
    <cellStyle name="Normal 2 9 9 2 2" xfId="5724"/>
    <cellStyle name="Normal 2 9 9 2 3" xfId="5725"/>
    <cellStyle name="Normal 2 9 9 3" xfId="5726"/>
    <cellStyle name="Normal 2 9 9 4" xfId="5727"/>
    <cellStyle name="Normal 2 9 9 5" xfId="5728"/>
    <cellStyle name="Normal 20" xfId="5729"/>
    <cellStyle name="Normal 20 10" xfId="5730"/>
    <cellStyle name="Normal 20 10 2" xfId="33233"/>
    <cellStyle name="Normal 20 11" xfId="5731"/>
    <cellStyle name="Normal 20 12" xfId="5732"/>
    <cellStyle name="Normal 20 13" xfId="5733"/>
    <cellStyle name="Normal 20 2" xfId="5734"/>
    <cellStyle name="Normal 20 2 2" xfId="5735"/>
    <cellStyle name="Normal 20 2 2 2" xfId="5736"/>
    <cellStyle name="Normal 20 2 2 2 2" xfId="5737"/>
    <cellStyle name="Normal 20 2 2 2 2 2" xfId="5738"/>
    <cellStyle name="Normal 20 2 2 2 2 3" xfId="5739"/>
    <cellStyle name="Normal 20 2 2 2 3" xfId="5740"/>
    <cellStyle name="Normal 20 2 2 2 3 2" xfId="34502"/>
    <cellStyle name="Normal 20 2 2 2 4" xfId="5741"/>
    <cellStyle name="Normal 20 2 2 2 5" xfId="5742"/>
    <cellStyle name="Normal 20 2 2 3" xfId="5743"/>
    <cellStyle name="Normal 20 2 2 3 2" xfId="5744"/>
    <cellStyle name="Normal 20 2 2 3 3" xfId="5745"/>
    <cellStyle name="Normal 20 2 2 4" xfId="5746"/>
    <cellStyle name="Normal 20 2 2 4 2" xfId="33235"/>
    <cellStyle name="Normal 20 2 2 5" xfId="5747"/>
    <cellStyle name="Normal 20 2 2 6" xfId="5748"/>
    <cellStyle name="Normal 20 2 3" xfId="5749"/>
    <cellStyle name="Normal 20 2 3 2" xfId="5750"/>
    <cellStyle name="Normal 20 2 3 2 2" xfId="5751"/>
    <cellStyle name="Normal 20 2 3 2 3" xfId="5752"/>
    <cellStyle name="Normal 20 2 3 3" xfId="5753"/>
    <cellStyle name="Normal 20 2 3 3 2" xfId="5754"/>
    <cellStyle name="Normal 20 2 3 3 2 2" xfId="5755"/>
    <cellStyle name="Normal 20 2 3 3 2 3" xfId="5756"/>
    <cellStyle name="Normal 20 2 3 3 3" xfId="5757"/>
    <cellStyle name="Normal 20 2 3 3 3 2" xfId="34803"/>
    <cellStyle name="Normal 20 2 3 3 4" xfId="5758"/>
    <cellStyle name="Normal 20 2 3 3 5" xfId="5759"/>
    <cellStyle name="Normal 20 2 3 4" xfId="5760"/>
    <cellStyle name="Normal 20 2 3 5" xfId="5761"/>
    <cellStyle name="Normal 20 2 4" xfId="5762"/>
    <cellStyle name="Normal 20 2 4 2" xfId="5763"/>
    <cellStyle name="Normal 20 2 4 2 2" xfId="5764"/>
    <cellStyle name="Normal 20 2 4 2 3" xfId="5765"/>
    <cellStyle name="Normal 20 2 4 3" xfId="5766"/>
    <cellStyle name="Normal 20 2 4 3 2" xfId="34053"/>
    <cellStyle name="Normal 20 2 4 4" xfId="5767"/>
    <cellStyle name="Normal 20 2 4 5" xfId="5768"/>
    <cellStyle name="Normal 20 2 5" xfId="5769"/>
    <cellStyle name="Normal 20 2 5 2" xfId="33234"/>
    <cellStyle name="Normal 20 2 6" xfId="5770"/>
    <cellStyle name="Normal 20 2 7" xfId="5771"/>
    <cellStyle name="Normal 20 2 8" xfId="5772"/>
    <cellStyle name="Normal 20 3" xfId="5773"/>
    <cellStyle name="Normal 20 3 10" xfId="5774"/>
    <cellStyle name="Normal 20 3 2" xfId="5775"/>
    <cellStyle name="Normal 20 3 2 2" xfId="5776"/>
    <cellStyle name="Normal 20 3 2 2 2" xfId="5777"/>
    <cellStyle name="Normal 20 3 2 2 2 2" xfId="5778"/>
    <cellStyle name="Normal 20 3 2 2 2 3" xfId="5779"/>
    <cellStyle name="Normal 20 3 2 2 3" xfId="5780"/>
    <cellStyle name="Normal 20 3 2 2 3 2" xfId="34503"/>
    <cellStyle name="Normal 20 3 2 2 4" xfId="5781"/>
    <cellStyle name="Normal 20 3 2 2 5" xfId="5782"/>
    <cellStyle name="Normal 20 3 2 3" xfId="5783"/>
    <cellStyle name="Normal 20 3 2 3 2" xfId="5784"/>
    <cellStyle name="Normal 20 3 2 3 3" xfId="5785"/>
    <cellStyle name="Normal 20 3 2 4" xfId="5786"/>
    <cellStyle name="Normal 20 3 2 4 2" xfId="33237"/>
    <cellStyle name="Normal 20 3 2 5" xfId="5787"/>
    <cellStyle name="Normal 20 3 2 6" xfId="5788"/>
    <cellStyle name="Normal 20 3 3" xfId="5789"/>
    <cellStyle name="Normal 20 3 3 2" xfId="5790"/>
    <cellStyle name="Normal 20 3 3 2 2" xfId="5791"/>
    <cellStyle name="Normal 20 3 3 2 2 2" xfId="5792"/>
    <cellStyle name="Normal 20 3 3 2 2 3" xfId="5793"/>
    <cellStyle name="Normal 20 3 3 2 3" xfId="5794"/>
    <cellStyle name="Normal 20 3 3 2 4" xfId="5795"/>
    <cellStyle name="Normal 20 3 3 2 5" xfId="5796"/>
    <cellStyle name="Normal 20 3 3 3" xfId="5797"/>
    <cellStyle name="Normal 20 3 3 3 2" xfId="5798"/>
    <cellStyle name="Normal 20 3 3 3 2 2" xfId="5799"/>
    <cellStyle name="Normal 20 3 3 3 2 3" xfId="5800"/>
    <cellStyle name="Normal 20 3 3 3 3" xfId="5801"/>
    <cellStyle name="Normal 20 3 3 3 3 2" xfId="34504"/>
    <cellStyle name="Normal 20 3 3 3 4" xfId="5802"/>
    <cellStyle name="Normal 20 3 3 3 5" xfId="5803"/>
    <cellStyle name="Normal 20 3 3 4" xfId="5804"/>
    <cellStyle name="Normal 20 3 3 4 2" xfId="5805"/>
    <cellStyle name="Normal 20 3 3 4 3" xfId="5806"/>
    <cellStyle name="Normal 20 3 3 5" xfId="5807"/>
    <cellStyle name="Normal 20 3 3 6" xfId="5808"/>
    <cellStyle name="Normal 20 3 3 7" xfId="5809"/>
    <cellStyle name="Normal 20 3 4" xfId="5810"/>
    <cellStyle name="Normal 20 3 4 2" xfId="5811"/>
    <cellStyle name="Normal 20 3 4 2 2" xfId="5812"/>
    <cellStyle name="Normal 20 3 4 2 3" xfId="5813"/>
    <cellStyle name="Normal 20 3 4 3" xfId="5814"/>
    <cellStyle name="Normal 20 3 4 3 2" xfId="34054"/>
    <cellStyle name="Normal 20 3 4 4" xfId="5815"/>
    <cellStyle name="Normal 20 3 4 5" xfId="5816"/>
    <cellStyle name="Normal 20 3 5" xfId="5817"/>
    <cellStyle name="Normal 20 3 5 2" xfId="5818"/>
    <cellStyle name="Normal 20 3 5 2 2" xfId="5819"/>
    <cellStyle name="Normal 20 3 5 2 3" xfId="5820"/>
    <cellStyle name="Normal 20 3 5 3" xfId="5821"/>
    <cellStyle name="Normal 20 3 5 3 2" xfId="35047"/>
    <cellStyle name="Normal 20 3 5 4" xfId="5822"/>
    <cellStyle name="Normal 20 3 5 5" xfId="5823"/>
    <cellStyle name="Normal 20 3 6" xfId="5824"/>
    <cellStyle name="Normal 20 3 6 2" xfId="5825"/>
    <cellStyle name="Normal 20 3 6 3" xfId="5826"/>
    <cellStyle name="Normal 20 3 7" xfId="5827"/>
    <cellStyle name="Normal 20 3 7 2" xfId="33236"/>
    <cellStyle name="Normal 20 3 8" xfId="5828"/>
    <cellStyle name="Normal 20 3 9" xfId="5829"/>
    <cellStyle name="Normal 20 4" xfId="5830"/>
    <cellStyle name="Normal 20 4 2" xfId="5831"/>
    <cellStyle name="Normal 20 4 2 2" xfId="5832"/>
    <cellStyle name="Normal 20 4 2 2 2" xfId="5833"/>
    <cellStyle name="Normal 20 4 2 2 2 2" xfId="5834"/>
    <cellStyle name="Normal 20 4 2 2 2 3" xfId="5835"/>
    <cellStyle name="Normal 20 4 2 2 3" xfId="5836"/>
    <cellStyle name="Normal 20 4 2 2 3 2" xfId="34505"/>
    <cellStyle name="Normal 20 4 2 2 4" xfId="5837"/>
    <cellStyle name="Normal 20 4 2 2 5" xfId="5838"/>
    <cellStyle name="Normal 20 4 2 3" xfId="5839"/>
    <cellStyle name="Normal 20 4 2 3 2" xfId="5840"/>
    <cellStyle name="Normal 20 4 2 3 3" xfId="5841"/>
    <cellStyle name="Normal 20 4 2 4" xfId="5842"/>
    <cellStyle name="Normal 20 4 2 4 2" xfId="33239"/>
    <cellStyle name="Normal 20 4 2 5" xfId="5843"/>
    <cellStyle name="Normal 20 4 2 6" xfId="5844"/>
    <cellStyle name="Normal 20 4 3" xfId="5845"/>
    <cellStyle name="Normal 20 4 3 2" xfId="5846"/>
    <cellStyle name="Normal 20 4 3 2 2" xfId="5847"/>
    <cellStyle name="Normal 20 4 3 2 3" xfId="5848"/>
    <cellStyle name="Normal 20 4 3 3" xfId="5849"/>
    <cellStyle name="Normal 20 4 3 3 2" xfId="34804"/>
    <cellStyle name="Normal 20 4 3 4" xfId="5850"/>
    <cellStyle name="Normal 20 4 3 5" xfId="5851"/>
    <cellStyle name="Normal 20 4 4" xfId="5852"/>
    <cellStyle name="Normal 20 4 4 2" xfId="5853"/>
    <cellStyle name="Normal 20 4 4 3" xfId="5854"/>
    <cellStyle name="Normal 20 4 5" xfId="5855"/>
    <cellStyle name="Normal 20 4 5 2" xfId="33238"/>
    <cellStyle name="Normal 20 4 6" xfId="5856"/>
    <cellStyle name="Normal 20 4 7" xfId="5857"/>
    <cellStyle name="Normal 20 4 8" xfId="5858"/>
    <cellStyle name="Normal 20 5" xfId="5859"/>
    <cellStyle name="Normal 20 5 2" xfId="5860"/>
    <cellStyle name="Normal 20 5 2 2" xfId="5861"/>
    <cellStyle name="Normal 20 5 2 2 2" xfId="5862"/>
    <cellStyle name="Normal 20 5 2 2 2 2" xfId="5863"/>
    <cellStyle name="Normal 20 5 2 2 2 3" xfId="5864"/>
    <cellStyle name="Normal 20 5 2 2 3" xfId="5865"/>
    <cellStyle name="Normal 20 5 2 2 3 2" xfId="34506"/>
    <cellStyle name="Normal 20 5 2 2 4" xfId="5866"/>
    <cellStyle name="Normal 20 5 2 2 5" xfId="5867"/>
    <cellStyle name="Normal 20 5 2 3" xfId="5868"/>
    <cellStyle name="Normal 20 5 2 3 2" xfId="5869"/>
    <cellStyle name="Normal 20 5 2 3 3" xfId="5870"/>
    <cellStyle name="Normal 20 5 2 4" xfId="5871"/>
    <cellStyle name="Normal 20 5 2 4 2" xfId="33241"/>
    <cellStyle name="Normal 20 5 2 5" xfId="5872"/>
    <cellStyle name="Normal 20 5 2 6" xfId="5873"/>
    <cellStyle name="Normal 20 5 3" xfId="5874"/>
    <cellStyle name="Normal 20 5 3 2" xfId="5875"/>
    <cellStyle name="Normal 20 5 3 2 2" xfId="5876"/>
    <cellStyle name="Normal 20 5 3 2 3" xfId="5877"/>
    <cellStyle name="Normal 20 5 3 3" xfId="5878"/>
    <cellStyle name="Normal 20 5 3 3 2" xfId="34507"/>
    <cellStyle name="Normal 20 5 3 4" xfId="5879"/>
    <cellStyle name="Normal 20 5 3 5" xfId="5880"/>
    <cellStyle name="Normal 20 5 4" xfId="5881"/>
    <cellStyle name="Normal 20 5 4 2" xfId="5882"/>
    <cellStyle name="Normal 20 5 4 2 2" xfId="5883"/>
    <cellStyle name="Normal 20 5 4 2 3" xfId="5884"/>
    <cellStyle name="Normal 20 5 4 3" xfId="5885"/>
    <cellStyle name="Normal 20 5 4 3 2" xfId="35048"/>
    <cellStyle name="Normal 20 5 4 4" xfId="5886"/>
    <cellStyle name="Normal 20 5 4 5" xfId="5887"/>
    <cellStyle name="Normal 20 5 5" xfId="5888"/>
    <cellStyle name="Normal 20 5 5 2" xfId="5889"/>
    <cellStyle name="Normal 20 5 5 3" xfId="5890"/>
    <cellStyle name="Normal 20 5 6" xfId="5891"/>
    <cellStyle name="Normal 20 5 6 2" xfId="33240"/>
    <cellStyle name="Normal 20 5 7" xfId="5892"/>
    <cellStyle name="Normal 20 5 8" xfId="5893"/>
    <cellStyle name="Normal 20 5 9" xfId="5894"/>
    <cellStyle name="Normal 20 6" xfId="5895"/>
    <cellStyle name="Normal 20 6 2" xfId="5896"/>
    <cellStyle name="Normal 20 6 2 2" xfId="5897"/>
    <cellStyle name="Normal 20 6 2 2 2" xfId="5898"/>
    <cellStyle name="Normal 20 6 2 2 3" xfId="5899"/>
    <cellStyle name="Normal 20 6 2 3" xfId="5900"/>
    <cellStyle name="Normal 20 6 2 3 2" xfId="34630"/>
    <cellStyle name="Normal 20 6 2 4" xfId="5901"/>
    <cellStyle name="Normal 20 6 2 5" xfId="5902"/>
    <cellStyle name="Normal 20 6 3" xfId="5903"/>
    <cellStyle name="Normal 20 6 3 2" xfId="5904"/>
    <cellStyle name="Normal 20 6 3 3" xfId="5905"/>
    <cellStyle name="Normal 20 6 4" xfId="5906"/>
    <cellStyle name="Normal 20 6 4 2" xfId="33242"/>
    <cellStyle name="Normal 20 6 5" xfId="5907"/>
    <cellStyle name="Normal 20 6 6" xfId="5908"/>
    <cellStyle name="Normal 20 6 7" xfId="5909"/>
    <cellStyle name="Normal 20 7" xfId="5910"/>
    <cellStyle name="Normal 20 7 2" xfId="5911"/>
    <cellStyle name="Normal 20 7 2 2" xfId="5912"/>
    <cellStyle name="Normal 20 7 2 3" xfId="5913"/>
    <cellStyle name="Normal 20 7 3" xfId="5914"/>
    <cellStyle name="Normal 20 7 3 2" xfId="5915"/>
    <cellStyle name="Normal 20 7 3 2 2" xfId="5916"/>
    <cellStyle name="Normal 20 7 3 2 3" xfId="5917"/>
    <cellStyle name="Normal 20 7 3 3" xfId="5918"/>
    <cellStyle name="Normal 20 7 3 3 2" xfId="34508"/>
    <cellStyle name="Normal 20 7 3 4" xfId="5919"/>
    <cellStyle name="Normal 20 7 3 5" xfId="5920"/>
    <cellStyle name="Normal 20 7 4" xfId="5921"/>
    <cellStyle name="Normal 20 7 5" xfId="5922"/>
    <cellStyle name="Normal 20 8" xfId="5923"/>
    <cellStyle name="Normal 20 8 2" xfId="5924"/>
    <cellStyle name="Normal 20 8 2 2" xfId="5925"/>
    <cellStyle name="Normal 20 8 2 3" xfId="5926"/>
    <cellStyle name="Normal 20 8 3" xfId="5927"/>
    <cellStyle name="Normal 20 8 3 2" xfId="34052"/>
    <cellStyle name="Normal 20 8 4" xfId="5928"/>
    <cellStyle name="Normal 20 8 5" xfId="5929"/>
    <cellStyle name="Normal 20 9" xfId="5930"/>
    <cellStyle name="Normal 20 9 2" xfId="5931"/>
    <cellStyle name="Normal 20 9 2 2" xfId="5932"/>
    <cellStyle name="Normal 20 9 2 3" xfId="5933"/>
    <cellStyle name="Normal 20 9 3" xfId="5934"/>
    <cellStyle name="Normal 20 9 3 2" xfId="35046"/>
    <cellStyle name="Normal 20 9 4" xfId="5935"/>
    <cellStyle name="Normal 20 9 5" xfId="5936"/>
    <cellStyle name="Normal 21" xfId="5937"/>
    <cellStyle name="Normal 21 10" xfId="5938"/>
    <cellStyle name="Normal 21 10 2" xfId="33243"/>
    <cellStyle name="Normal 21 11" xfId="5939"/>
    <cellStyle name="Normal 21 12" xfId="5940"/>
    <cellStyle name="Normal 21 13" xfId="5941"/>
    <cellStyle name="Normal 21 2" xfId="5942"/>
    <cellStyle name="Normal 21 2 10" xfId="5943"/>
    <cellStyle name="Normal 21 2 2" xfId="5944"/>
    <cellStyle name="Normal 21 2 2 2" xfId="5945"/>
    <cellStyle name="Normal 21 2 2 2 2" xfId="5946"/>
    <cellStyle name="Normal 21 2 2 2 2 2" xfId="5947"/>
    <cellStyle name="Normal 21 2 2 2 2 3" xfId="5948"/>
    <cellStyle name="Normal 21 2 2 2 3" xfId="5949"/>
    <cellStyle name="Normal 21 2 2 2 3 2" xfId="34234"/>
    <cellStyle name="Normal 21 2 2 2 4" xfId="5950"/>
    <cellStyle name="Normal 21 2 2 2 5" xfId="5951"/>
    <cellStyle name="Normal 21 2 2 3" xfId="5952"/>
    <cellStyle name="Normal 21 2 2 3 2" xfId="5953"/>
    <cellStyle name="Normal 21 2 2 3 3" xfId="5954"/>
    <cellStyle name="Normal 21 2 2 4" xfId="5955"/>
    <cellStyle name="Normal 21 2 2 4 2" xfId="33245"/>
    <cellStyle name="Normal 21 2 2 5" xfId="5956"/>
    <cellStyle name="Normal 21 2 2 6" xfId="5957"/>
    <cellStyle name="Normal 21 2 3" xfId="5958"/>
    <cellStyle name="Normal 21 2 3 2" xfId="5959"/>
    <cellStyle name="Normal 21 2 3 2 2" xfId="5960"/>
    <cellStyle name="Normal 21 2 3 2 2 2" xfId="5961"/>
    <cellStyle name="Normal 21 2 3 2 2 3" xfId="5962"/>
    <cellStyle name="Normal 21 2 3 2 3" xfId="5963"/>
    <cellStyle name="Normal 21 2 3 2 4" xfId="5964"/>
    <cellStyle name="Normal 21 2 3 2 5" xfId="5965"/>
    <cellStyle name="Normal 21 2 3 3" xfId="5966"/>
    <cellStyle name="Normal 21 2 3 3 2" xfId="5967"/>
    <cellStyle name="Normal 21 2 3 3 2 2" xfId="5968"/>
    <cellStyle name="Normal 21 2 3 3 2 3" xfId="5969"/>
    <cellStyle name="Normal 21 2 3 3 3" xfId="5970"/>
    <cellStyle name="Normal 21 2 3 3 3 2" xfId="34235"/>
    <cellStyle name="Normal 21 2 3 3 4" xfId="5971"/>
    <cellStyle name="Normal 21 2 3 3 5" xfId="5972"/>
    <cellStyle name="Normal 21 2 3 4" xfId="5973"/>
    <cellStyle name="Normal 21 2 3 4 2" xfId="5974"/>
    <cellStyle name="Normal 21 2 3 4 3" xfId="5975"/>
    <cellStyle name="Normal 21 2 3 5" xfId="5976"/>
    <cellStyle name="Normal 21 2 3 6" xfId="5977"/>
    <cellStyle name="Normal 21 2 3 7" xfId="5978"/>
    <cellStyle name="Normal 21 2 4" xfId="5979"/>
    <cellStyle name="Normal 21 2 4 2" xfId="5980"/>
    <cellStyle name="Normal 21 2 4 2 2" xfId="5981"/>
    <cellStyle name="Normal 21 2 4 2 3" xfId="5982"/>
    <cellStyle name="Normal 21 2 4 3" xfId="5983"/>
    <cellStyle name="Normal 21 2 4 3 2" xfId="34056"/>
    <cellStyle name="Normal 21 2 4 4" xfId="5984"/>
    <cellStyle name="Normal 21 2 4 5" xfId="5985"/>
    <cellStyle name="Normal 21 2 5" xfId="5986"/>
    <cellStyle name="Normal 21 2 5 2" xfId="5987"/>
    <cellStyle name="Normal 21 2 5 2 2" xfId="5988"/>
    <cellStyle name="Normal 21 2 5 2 3" xfId="5989"/>
    <cellStyle name="Normal 21 2 5 3" xfId="5990"/>
    <cellStyle name="Normal 21 2 5 4" xfId="5991"/>
    <cellStyle name="Normal 21 2 5 5" xfId="5992"/>
    <cellStyle name="Normal 21 2 6" xfId="5993"/>
    <cellStyle name="Normal 21 2 6 2" xfId="5994"/>
    <cellStyle name="Normal 21 2 6 3" xfId="5995"/>
    <cellStyle name="Normal 21 2 7" xfId="5996"/>
    <cellStyle name="Normal 21 2 7 2" xfId="33244"/>
    <cellStyle name="Normal 21 2 8" xfId="5997"/>
    <cellStyle name="Normal 21 2 9" xfId="5998"/>
    <cellStyle name="Normal 21 3" xfId="5999"/>
    <cellStyle name="Normal 21 3 2" xfId="6000"/>
    <cellStyle name="Normal 21 3 2 2" xfId="6001"/>
    <cellStyle name="Normal 21 3 2 2 2" xfId="6002"/>
    <cellStyle name="Normal 21 3 2 2 2 2" xfId="6003"/>
    <cellStyle name="Normal 21 3 2 2 2 3" xfId="6004"/>
    <cellStyle name="Normal 21 3 2 2 3" xfId="6005"/>
    <cellStyle name="Normal 21 3 2 2 3 2" xfId="34509"/>
    <cellStyle name="Normal 21 3 2 2 4" xfId="6006"/>
    <cellStyle name="Normal 21 3 2 2 5" xfId="6007"/>
    <cellStyle name="Normal 21 3 2 3" xfId="6008"/>
    <cellStyle name="Normal 21 3 2 3 2" xfId="6009"/>
    <cellStyle name="Normal 21 3 2 3 3" xfId="6010"/>
    <cellStyle name="Normal 21 3 2 4" xfId="6011"/>
    <cellStyle name="Normal 21 3 2 4 2" xfId="33247"/>
    <cellStyle name="Normal 21 3 2 5" xfId="6012"/>
    <cellStyle name="Normal 21 3 2 6" xfId="6013"/>
    <cellStyle name="Normal 21 3 3" xfId="6014"/>
    <cellStyle name="Normal 21 3 3 2" xfId="6015"/>
    <cellStyle name="Normal 21 3 3 2 2" xfId="6016"/>
    <cellStyle name="Normal 21 3 3 2 3" xfId="6017"/>
    <cellStyle name="Normal 21 3 3 3" xfId="6018"/>
    <cellStyle name="Normal 21 3 3 3 2" xfId="6019"/>
    <cellStyle name="Normal 21 3 3 3 2 2" xfId="6020"/>
    <cellStyle name="Normal 21 3 3 3 2 3" xfId="6021"/>
    <cellStyle name="Normal 21 3 3 3 3" xfId="6022"/>
    <cellStyle name="Normal 21 3 3 3 3 2" xfId="34510"/>
    <cellStyle name="Normal 21 3 3 3 4" xfId="6023"/>
    <cellStyle name="Normal 21 3 3 3 5" xfId="6024"/>
    <cellStyle name="Normal 21 3 3 4" xfId="6025"/>
    <cellStyle name="Normal 21 3 3 5" xfId="6026"/>
    <cellStyle name="Normal 21 3 4" xfId="6027"/>
    <cellStyle name="Normal 21 3 4 2" xfId="6028"/>
    <cellStyle name="Normal 21 3 4 2 2" xfId="6029"/>
    <cellStyle name="Normal 21 3 4 2 3" xfId="6030"/>
    <cellStyle name="Normal 21 3 4 3" xfId="6031"/>
    <cellStyle name="Normal 21 3 4 3 2" xfId="34057"/>
    <cellStyle name="Normal 21 3 4 4" xfId="6032"/>
    <cellStyle name="Normal 21 3 4 5" xfId="6033"/>
    <cellStyle name="Normal 21 3 5" xfId="6034"/>
    <cellStyle name="Normal 21 3 5 2" xfId="6035"/>
    <cellStyle name="Normal 21 3 5 2 2" xfId="6036"/>
    <cellStyle name="Normal 21 3 5 2 3" xfId="6037"/>
    <cellStyle name="Normal 21 3 5 3" xfId="6038"/>
    <cellStyle name="Normal 21 3 5 4" xfId="6039"/>
    <cellStyle name="Normal 21 3 5 5" xfId="6040"/>
    <cellStyle name="Normal 21 3 6" xfId="6041"/>
    <cellStyle name="Normal 21 3 6 2" xfId="33246"/>
    <cellStyle name="Normal 21 3 7" xfId="6042"/>
    <cellStyle name="Normal 21 3 8" xfId="6043"/>
    <cellStyle name="Normal 21 3 9" xfId="6044"/>
    <cellStyle name="Normal 21 4" xfId="6045"/>
    <cellStyle name="Normal 21 4 2" xfId="6046"/>
    <cellStyle name="Normal 21 4 2 2" xfId="6047"/>
    <cellStyle name="Normal 21 4 2 2 2" xfId="6048"/>
    <cellStyle name="Normal 21 4 2 2 2 2" xfId="6049"/>
    <cellStyle name="Normal 21 4 2 2 2 3" xfId="6050"/>
    <cellStyle name="Normal 21 4 2 2 3" xfId="6051"/>
    <cellStyle name="Normal 21 4 2 2 3 2" xfId="34855"/>
    <cellStyle name="Normal 21 4 2 2 4" xfId="6052"/>
    <cellStyle name="Normal 21 4 2 2 5" xfId="6053"/>
    <cellStyle name="Normal 21 4 2 3" xfId="6054"/>
    <cellStyle name="Normal 21 4 2 3 2" xfId="6055"/>
    <cellStyle name="Normal 21 4 2 3 3" xfId="6056"/>
    <cellStyle name="Normal 21 4 2 4" xfId="6057"/>
    <cellStyle name="Normal 21 4 2 4 2" xfId="33249"/>
    <cellStyle name="Normal 21 4 2 5" xfId="6058"/>
    <cellStyle name="Normal 21 4 2 6" xfId="6059"/>
    <cellStyle name="Normal 21 4 3" xfId="6060"/>
    <cellStyle name="Normal 21 4 3 2" xfId="6061"/>
    <cellStyle name="Normal 21 4 3 2 2" xfId="6062"/>
    <cellStyle name="Normal 21 4 3 2 3" xfId="6063"/>
    <cellStyle name="Normal 21 4 3 3" xfId="6064"/>
    <cellStyle name="Normal 21 4 3 3 2" xfId="34236"/>
    <cellStyle name="Normal 21 4 3 4" xfId="6065"/>
    <cellStyle name="Normal 21 4 3 5" xfId="6066"/>
    <cellStyle name="Normal 21 4 4" xfId="6067"/>
    <cellStyle name="Normal 21 4 4 2" xfId="6068"/>
    <cellStyle name="Normal 21 4 4 2 2" xfId="6069"/>
    <cellStyle name="Normal 21 4 4 2 3" xfId="6070"/>
    <cellStyle name="Normal 21 4 4 3" xfId="6071"/>
    <cellStyle name="Normal 21 4 4 4" xfId="6072"/>
    <cellStyle name="Normal 21 4 4 5" xfId="6073"/>
    <cellStyle name="Normal 21 4 5" xfId="6074"/>
    <cellStyle name="Normal 21 4 5 2" xfId="6075"/>
    <cellStyle name="Normal 21 4 5 3" xfId="6076"/>
    <cellStyle name="Normal 21 4 6" xfId="6077"/>
    <cellStyle name="Normal 21 4 6 2" xfId="33248"/>
    <cellStyle name="Normal 21 4 7" xfId="6078"/>
    <cellStyle name="Normal 21 4 8" xfId="6079"/>
    <cellStyle name="Normal 21 4 9" xfId="6080"/>
    <cellStyle name="Normal 21 5" xfId="6081"/>
    <cellStyle name="Normal 21 5 2" xfId="6082"/>
    <cellStyle name="Normal 21 5 2 2" xfId="6083"/>
    <cellStyle name="Normal 21 5 2 2 2" xfId="6084"/>
    <cellStyle name="Normal 21 5 2 2 2 2" xfId="6085"/>
    <cellStyle name="Normal 21 5 2 2 2 3" xfId="6086"/>
    <cellStyle name="Normal 21 5 2 2 3" xfId="6087"/>
    <cellStyle name="Normal 21 5 2 2 3 2" xfId="34511"/>
    <cellStyle name="Normal 21 5 2 2 4" xfId="6088"/>
    <cellStyle name="Normal 21 5 2 2 5" xfId="6089"/>
    <cellStyle name="Normal 21 5 2 3" xfId="6090"/>
    <cellStyle name="Normal 21 5 2 3 2" xfId="6091"/>
    <cellStyle name="Normal 21 5 2 3 3" xfId="6092"/>
    <cellStyle name="Normal 21 5 2 4" xfId="6093"/>
    <cellStyle name="Normal 21 5 2 4 2" xfId="33251"/>
    <cellStyle name="Normal 21 5 2 5" xfId="6094"/>
    <cellStyle name="Normal 21 5 2 6" xfId="6095"/>
    <cellStyle name="Normal 21 5 3" xfId="6096"/>
    <cellStyle name="Normal 21 5 3 2" xfId="6097"/>
    <cellStyle name="Normal 21 5 3 2 2" xfId="6098"/>
    <cellStyle name="Normal 21 5 3 2 3" xfId="6099"/>
    <cellStyle name="Normal 21 5 3 3" xfId="6100"/>
    <cellStyle name="Normal 21 5 3 3 2" xfId="34512"/>
    <cellStyle name="Normal 21 5 3 4" xfId="6101"/>
    <cellStyle name="Normal 21 5 3 5" xfId="6102"/>
    <cellStyle name="Normal 21 5 4" xfId="6103"/>
    <cellStyle name="Normal 21 5 4 2" xfId="6104"/>
    <cellStyle name="Normal 21 5 4 3" xfId="6105"/>
    <cellStyle name="Normal 21 5 5" xfId="6106"/>
    <cellStyle name="Normal 21 5 5 2" xfId="33250"/>
    <cellStyle name="Normal 21 5 6" xfId="6107"/>
    <cellStyle name="Normal 21 5 7" xfId="6108"/>
    <cellStyle name="Normal 21 6" xfId="6109"/>
    <cellStyle name="Normal 21 6 2" xfId="6110"/>
    <cellStyle name="Normal 21 6 2 2" xfId="6111"/>
    <cellStyle name="Normal 21 6 2 2 2" xfId="6112"/>
    <cellStyle name="Normal 21 6 2 2 3" xfId="6113"/>
    <cellStyle name="Normal 21 6 2 3" xfId="6114"/>
    <cellStyle name="Normal 21 6 2 3 2" xfId="34805"/>
    <cellStyle name="Normal 21 6 2 4" xfId="6115"/>
    <cellStyle name="Normal 21 6 2 5" xfId="6116"/>
    <cellStyle name="Normal 21 6 3" xfId="6117"/>
    <cellStyle name="Normal 21 6 3 2" xfId="6118"/>
    <cellStyle name="Normal 21 6 3 3" xfId="6119"/>
    <cellStyle name="Normal 21 6 4" xfId="6120"/>
    <cellStyle name="Normal 21 6 4 2" xfId="33252"/>
    <cellStyle name="Normal 21 6 5" xfId="6121"/>
    <cellStyle name="Normal 21 6 6" xfId="6122"/>
    <cellStyle name="Normal 21 7" xfId="6123"/>
    <cellStyle name="Normal 21 7 2" xfId="6124"/>
    <cellStyle name="Normal 21 7 2 2" xfId="6125"/>
    <cellStyle name="Normal 21 7 2 2 2" xfId="6126"/>
    <cellStyle name="Normal 21 7 2 2 3" xfId="6127"/>
    <cellStyle name="Normal 21 7 2 3" xfId="6128"/>
    <cellStyle name="Normal 21 7 2 4" xfId="6129"/>
    <cellStyle name="Normal 21 7 2 5" xfId="6130"/>
    <cellStyle name="Normal 21 7 3" xfId="6131"/>
    <cellStyle name="Normal 21 7 3 2" xfId="6132"/>
    <cellStyle name="Normal 21 7 3 2 2" xfId="6133"/>
    <cellStyle name="Normal 21 7 3 2 3" xfId="6134"/>
    <cellStyle name="Normal 21 7 3 3" xfId="6135"/>
    <cellStyle name="Normal 21 7 3 3 2" xfId="34856"/>
    <cellStyle name="Normal 21 7 3 4" xfId="6136"/>
    <cellStyle name="Normal 21 7 3 5" xfId="6137"/>
    <cellStyle name="Normal 21 7 4" xfId="6138"/>
    <cellStyle name="Normal 21 7 4 2" xfId="6139"/>
    <cellStyle name="Normal 21 7 4 3" xfId="6140"/>
    <cellStyle name="Normal 21 7 5" xfId="6141"/>
    <cellStyle name="Normal 21 7 6" xfId="6142"/>
    <cellStyle name="Normal 21 7 7" xfId="6143"/>
    <cellStyle name="Normal 21 8" xfId="6144"/>
    <cellStyle name="Normal 21 8 2" xfId="6145"/>
    <cellStyle name="Normal 21 8 2 2" xfId="6146"/>
    <cellStyle name="Normal 21 8 2 3" xfId="6147"/>
    <cellStyle name="Normal 21 8 3" xfId="6148"/>
    <cellStyle name="Normal 21 8 3 2" xfId="34055"/>
    <cellStyle name="Normal 21 8 4" xfId="6149"/>
    <cellStyle name="Normal 21 8 5" xfId="6150"/>
    <cellStyle name="Normal 21 9" xfId="6151"/>
    <cellStyle name="Normal 21 9 2" xfId="6152"/>
    <cellStyle name="Normal 21 9 2 2" xfId="6153"/>
    <cellStyle name="Normal 21 9 2 3" xfId="6154"/>
    <cellStyle name="Normal 21 9 3" xfId="6155"/>
    <cellStyle name="Normal 21 9 4" xfId="6156"/>
    <cellStyle name="Normal 21 9 5" xfId="6157"/>
    <cellStyle name="Normal 22" xfId="6158"/>
    <cellStyle name="Normal 22 10" xfId="6159"/>
    <cellStyle name="Normal 22 10 2" xfId="33253"/>
    <cellStyle name="Normal 22 11" xfId="6160"/>
    <cellStyle name="Normal 22 12" xfId="6161"/>
    <cellStyle name="Normal 22 13" xfId="6162"/>
    <cellStyle name="Normal 22 2" xfId="6163"/>
    <cellStyle name="Normal 22 2 2" xfId="6164"/>
    <cellStyle name="Normal 22 2 2 2" xfId="6165"/>
    <cellStyle name="Normal 22 2 2 2 2" xfId="6166"/>
    <cellStyle name="Normal 22 2 2 2 2 2" xfId="6167"/>
    <cellStyle name="Normal 22 2 2 2 2 3" xfId="6168"/>
    <cellStyle name="Normal 22 2 2 2 3" xfId="6169"/>
    <cellStyle name="Normal 22 2 2 2 3 2" xfId="34513"/>
    <cellStyle name="Normal 22 2 2 2 4" xfId="6170"/>
    <cellStyle name="Normal 22 2 2 2 5" xfId="6171"/>
    <cellStyle name="Normal 22 2 2 3" xfId="6172"/>
    <cellStyle name="Normal 22 2 2 3 2" xfId="6173"/>
    <cellStyle name="Normal 22 2 2 3 3" xfId="6174"/>
    <cellStyle name="Normal 22 2 2 4" xfId="6175"/>
    <cellStyle name="Normal 22 2 2 4 2" xfId="33255"/>
    <cellStyle name="Normal 22 2 2 5" xfId="6176"/>
    <cellStyle name="Normal 22 2 2 6" xfId="6177"/>
    <cellStyle name="Normal 22 2 3" xfId="6178"/>
    <cellStyle name="Normal 22 2 3 2" xfId="6179"/>
    <cellStyle name="Normal 22 2 3 2 2" xfId="6180"/>
    <cellStyle name="Normal 22 2 3 2 3" xfId="6181"/>
    <cellStyle name="Normal 22 2 3 3" xfId="6182"/>
    <cellStyle name="Normal 22 2 3 3 2" xfId="34514"/>
    <cellStyle name="Normal 22 2 3 4" xfId="6183"/>
    <cellStyle name="Normal 22 2 3 5" xfId="6184"/>
    <cellStyle name="Normal 22 2 4" xfId="6185"/>
    <cellStyle name="Normal 22 2 4 2" xfId="6186"/>
    <cellStyle name="Normal 22 2 4 3" xfId="6187"/>
    <cellStyle name="Normal 22 2 5" xfId="6188"/>
    <cellStyle name="Normal 22 2 5 2" xfId="33254"/>
    <cellStyle name="Normal 22 2 6" xfId="6189"/>
    <cellStyle name="Normal 22 2 7" xfId="6190"/>
    <cellStyle name="Normal 22 3" xfId="6191"/>
    <cellStyle name="Normal 22 3 2" xfId="6192"/>
    <cellStyle name="Normal 22 3 2 2" xfId="6193"/>
    <cellStyle name="Normal 22 3 2 2 2" xfId="6194"/>
    <cellStyle name="Normal 22 3 2 2 2 2" xfId="6195"/>
    <cellStyle name="Normal 22 3 2 2 2 3" xfId="6196"/>
    <cellStyle name="Normal 22 3 2 2 3" xfId="6197"/>
    <cellStyle name="Normal 22 3 2 2 3 2" xfId="34857"/>
    <cellStyle name="Normal 22 3 2 2 4" xfId="6198"/>
    <cellStyle name="Normal 22 3 2 2 5" xfId="6199"/>
    <cellStyle name="Normal 22 3 2 3" xfId="6200"/>
    <cellStyle name="Normal 22 3 2 3 2" xfId="6201"/>
    <cellStyle name="Normal 22 3 2 3 3" xfId="6202"/>
    <cellStyle name="Normal 22 3 2 4" xfId="6203"/>
    <cellStyle name="Normal 22 3 2 4 2" xfId="33257"/>
    <cellStyle name="Normal 22 3 2 5" xfId="6204"/>
    <cellStyle name="Normal 22 3 2 6" xfId="6205"/>
    <cellStyle name="Normal 22 3 3" xfId="6206"/>
    <cellStyle name="Normal 22 3 3 2" xfId="6207"/>
    <cellStyle name="Normal 22 3 3 2 2" xfId="6208"/>
    <cellStyle name="Normal 22 3 3 2 3" xfId="6209"/>
    <cellStyle name="Normal 22 3 3 3" xfId="6210"/>
    <cellStyle name="Normal 22 3 3 3 2" xfId="34237"/>
    <cellStyle name="Normal 22 3 3 4" xfId="6211"/>
    <cellStyle name="Normal 22 3 3 5" xfId="6212"/>
    <cellStyle name="Normal 22 3 4" xfId="6213"/>
    <cellStyle name="Normal 22 3 4 2" xfId="6214"/>
    <cellStyle name="Normal 22 3 4 3" xfId="6215"/>
    <cellStyle name="Normal 22 3 5" xfId="6216"/>
    <cellStyle name="Normal 22 3 5 2" xfId="33256"/>
    <cellStyle name="Normal 22 3 6" xfId="6217"/>
    <cellStyle name="Normal 22 3 7" xfId="6218"/>
    <cellStyle name="Normal 22 4" xfId="6219"/>
    <cellStyle name="Normal 22 4 2" xfId="6220"/>
    <cellStyle name="Normal 22 4 2 2" xfId="6221"/>
    <cellStyle name="Normal 22 4 2 2 2" xfId="6222"/>
    <cellStyle name="Normal 22 4 2 2 2 2" xfId="6223"/>
    <cellStyle name="Normal 22 4 2 2 2 3" xfId="6224"/>
    <cellStyle name="Normal 22 4 2 2 3" xfId="6225"/>
    <cellStyle name="Normal 22 4 2 2 3 2" xfId="34806"/>
    <cellStyle name="Normal 22 4 2 2 4" xfId="6226"/>
    <cellStyle name="Normal 22 4 2 2 5" xfId="6227"/>
    <cellStyle name="Normal 22 4 2 3" xfId="6228"/>
    <cellStyle name="Normal 22 4 2 3 2" xfId="6229"/>
    <cellStyle name="Normal 22 4 2 3 3" xfId="6230"/>
    <cellStyle name="Normal 22 4 2 4" xfId="6231"/>
    <cellStyle name="Normal 22 4 2 4 2" xfId="33259"/>
    <cellStyle name="Normal 22 4 2 5" xfId="6232"/>
    <cellStyle name="Normal 22 4 2 6" xfId="6233"/>
    <cellStyle name="Normal 22 4 3" xfId="6234"/>
    <cellStyle name="Normal 22 4 3 2" xfId="6235"/>
    <cellStyle name="Normal 22 4 3 2 2" xfId="6236"/>
    <cellStyle name="Normal 22 4 3 2 3" xfId="6237"/>
    <cellStyle name="Normal 22 4 3 3" xfId="6238"/>
    <cellStyle name="Normal 22 4 3 3 2" xfId="34858"/>
    <cellStyle name="Normal 22 4 3 4" xfId="6239"/>
    <cellStyle name="Normal 22 4 3 5" xfId="6240"/>
    <cellStyle name="Normal 22 4 4" xfId="6241"/>
    <cellStyle name="Normal 22 4 4 2" xfId="6242"/>
    <cellStyle name="Normal 22 4 4 3" xfId="6243"/>
    <cellStyle name="Normal 22 4 5" xfId="6244"/>
    <cellStyle name="Normal 22 4 5 2" xfId="33258"/>
    <cellStyle name="Normal 22 4 6" xfId="6245"/>
    <cellStyle name="Normal 22 4 7" xfId="6246"/>
    <cellStyle name="Normal 22 5" xfId="6247"/>
    <cellStyle name="Normal 22 5 2" xfId="6248"/>
    <cellStyle name="Normal 22 5 2 2" xfId="6249"/>
    <cellStyle name="Normal 22 5 2 2 2" xfId="6250"/>
    <cellStyle name="Normal 22 5 2 2 2 2" xfId="6251"/>
    <cellStyle name="Normal 22 5 2 2 2 3" xfId="6252"/>
    <cellStyle name="Normal 22 5 2 2 3" xfId="6253"/>
    <cellStyle name="Normal 22 5 2 2 3 2" xfId="34515"/>
    <cellStyle name="Normal 22 5 2 2 4" xfId="6254"/>
    <cellStyle name="Normal 22 5 2 2 5" xfId="6255"/>
    <cellStyle name="Normal 22 5 2 3" xfId="6256"/>
    <cellStyle name="Normal 22 5 2 3 2" xfId="6257"/>
    <cellStyle name="Normal 22 5 2 3 3" xfId="6258"/>
    <cellStyle name="Normal 22 5 2 4" xfId="6259"/>
    <cellStyle name="Normal 22 5 2 4 2" xfId="33261"/>
    <cellStyle name="Normal 22 5 2 5" xfId="6260"/>
    <cellStyle name="Normal 22 5 2 6" xfId="6261"/>
    <cellStyle name="Normal 22 5 3" xfId="6262"/>
    <cellStyle name="Normal 22 5 3 2" xfId="6263"/>
    <cellStyle name="Normal 22 5 3 2 2" xfId="6264"/>
    <cellStyle name="Normal 22 5 3 2 3" xfId="6265"/>
    <cellStyle name="Normal 22 5 3 3" xfId="6266"/>
    <cellStyle name="Normal 22 5 3 3 2" xfId="34849"/>
    <cellStyle name="Normal 22 5 3 4" xfId="6267"/>
    <cellStyle name="Normal 22 5 3 5" xfId="6268"/>
    <cellStyle name="Normal 22 5 4" xfId="6269"/>
    <cellStyle name="Normal 22 5 4 2" xfId="6270"/>
    <cellStyle name="Normal 22 5 4 3" xfId="6271"/>
    <cellStyle name="Normal 22 5 5" xfId="6272"/>
    <cellStyle name="Normal 22 5 5 2" xfId="33260"/>
    <cellStyle name="Normal 22 5 6" xfId="6273"/>
    <cellStyle name="Normal 22 5 7" xfId="6274"/>
    <cellStyle name="Normal 22 6" xfId="6275"/>
    <cellStyle name="Normal 22 6 2" xfId="6276"/>
    <cellStyle name="Normal 22 6 2 2" xfId="6277"/>
    <cellStyle name="Normal 22 6 2 2 2" xfId="6278"/>
    <cellStyle name="Normal 22 6 2 2 3" xfId="6279"/>
    <cellStyle name="Normal 22 6 2 3" xfId="6280"/>
    <cellStyle name="Normal 22 6 2 3 2" xfId="34238"/>
    <cellStyle name="Normal 22 6 2 4" xfId="6281"/>
    <cellStyle name="Normal 22 6 2 5" xfId="6282"/>
    <cellStyle name="Normal 22 6 3" xfId="6283"/>
    <cellStyle name="Normal 22 6 3 2" xfId="6284"/>
    <cellStyle name="Normal 22 6 3 3" xfId="6285"/>
    <cellStyle name="Normal 22 6 4" xfId="6286"/>
    <cellStyle name="Normal 22 6 4 2" xfId="33262"/>
    <cellStyle name="Normal 22 6 5" xfId="6287"/>
    <cellStyle name="Normal 22 6 6" xfId="6288"/>
    <cellStyle name="Normal 22 7" xfId="6289"/>
    <cellStyle name="Normal 22 7 2" xfId="6290"/>
    <cellStyle name="Normal 22 7 2 2" xfId="6291"/>
    <cellStyle name="Normal 22 7 2 3" xfId="6292"/>
    <cellStyle name="Normal 22 7 3" xfId="6293"/>
    <cellStyle name="Normal 22 7 3 2" xfId="34516"/>
    <cellStyle name="Normal 22 7 4" xfId="6294"/>
    <cellStyle name="Normal 22 7 5" xfId="6295"/>
    <cellStyle name="Normal 22 8" xfId="6296"/>
    <cellStyle name="Normal 22 8 2" xfId="6297"/>
    <cellStyle name="Normal 22 8 2 2" xfId="6298"/>
    <cellStyle name="Normal 22 8 2 3" xfId="6299"/>
    <cellStyle name="Normal 22 8 3" xfId="6300"/>
    <cellStyle name="Normal 22 8 4" xfId="6301"/>
    <cellStyle name="Normal 22 8 5" xfId="6302"/>
    <cellStyle name="Normal 22 9" xfId="6303"/>
    <cellStyle name="Normal 22 9 2" xfId="6304"/>
    <cellStyle name="Normal 22 9 3" xfId="6305"/>
    <cellStyle name="Normal 23" xfId="6306"/>
    <cellStyle name="Normal 23 10" xfId="6307"/>
    <cellStyle name="Normal 23 10 2" xfId="33263"/>
    <cellStyle name="Normal 23 11" xfId="6308"/>
    <cellStyle name="Normal 23 12" xfId="6309"/>
    <cellStyle name="Normal 23 13" xfId="6310"/>
    <cellStyle name="Normal 23 2" xfId="6311"/>
    <cellStyle name="Normal 23 2 2" xfId="6312"/>
    <cellStyle name="Normal 23 2 2 2" xfId="6313"/>
    <cellStyle name="Normal 23 2 2 2 2" xfId="6314"/>
    <cellStyle name="Normal 23 2 2 2 2 2" xfId="6315"/>
    <cellStyle name="Normal 23 2 2 2 2 3" xfId="6316"/>
    <cellStyle name="Normal 23 2 2 2 3" xfId="6317"/>
    <cellStyle name="Normal 23 2 2 2 3 2" xfId="34517"/>
    <cellStyle name="Normal 23 2 2 2 4" xfId="6318"/>
    <cellStyle name="Normal 23 2 2 2 5" xfId="6319"/>
    <cellStyle name="Normal 23 2 2 3" xfId="6320"/>
    <cellStyle name="Normal 23 2 2 3 2" xfId="6321"/>
    <cellStyle name="Normal 23 2 2 3 3" xfId="6322"/>
    <cellStyle name="Normal 23 2 2 4" xfId="6323"/>
    <cellStyle name="Normal 23 2 2 4 2" xfId="33265"/>
    <cellStyle name="Normal 23 2 2 5" xfId="6324"/>
    <cellStyle name="Normal 23 2 2 6" xfId="6325"/>
    <cellStyle name="Normal 23 2 3" xfId="6326"/>
    <cellStyle name="Normal 23 2 3 2" xfId="6327"/>
    <cellStyle name="Normal 23 2 3 2 2" xfId="6328"/>
    <cellStyle name="Normal 23 2 3 2 3" xfId="6329"/>
    <cellStyle name="Normal 23 2 3 3" xfId="6330"/>
    <cellStyle name="Normal 23 2 3 3 2" xfId="34239"/>
    <cellStyle name="Normal 23 2 3 4" xfId="6331"/>
    <cellStyle name="Normal 23 2 3 5" xfId="6332"/>
    <cellStyle name="Normal 23 2 4" xfId="6333"/>
    <cellStyle name="Normal 23 2 4 2" xfId="6334"/>
    <cellStyle name="Normal 23 2 4 3" xfId="6335"/>
    <cellStyle name="Normal 23 2 5" xfId="6336"/>
    <cellStyle name="Normal 23 2 5 2" xfId="33264"/>
    <cellStyle name="Normal 23 2 6" xfId="6337"/>
    <cellStyle name="Normal 23 2 7" xfId="6338"/>
    <cellStyle name="Normal 23 3" xfId="6339"/>
    <cellStyle name="Normal 23 3 2" xfId="6340"/>
    <cellStyle name="Normal 23 3 2 2" xfId="6341"/>
    <cellStyle name="Normal 23 3 2 2 2" xfId="6342"/>
    <cellStyle name="Normal 23 3 2 2 2 2" xfId="6343"/>
    <cellStyle name="Normal 23 3 2 2 2 3" xfId="6344"/>
    <cellStyle name="Normal 23 3 2 2 3" xfId="6345"/>
    <cellStyle name="Normal 23 3 2 2 3 2" xfId="34240"/>
    <cellStyle name="Normal 23 3 2 2 4" xfId="6346"/>
    <cellStyle name="Normal 23 3 2 2 5" xfId="6347"/>
    <cellStyle name="Normal 23 3 2 3" xfId="6348"/>
    <cellStyle name="Normal 23 3 2 3 2" xfId="6349"/>
    <cellStyle name="Normal 23 3 2 3 3" xfId="6350"/>
    <cellStyle name="Normal 23 3 2 4" xfId="6351"/>
    <cellStyle name="Normal 23 3 2 4 2" xfId="33267"/>
    <cellStyle name="Normal 23 3 2 5" xfId="6352"/>
    <cellStyle name="Normal 23 3 2 6" xfId="6353"/>
    <cellStyle name="Normal 23 3 3" xfId="6354"/>
    <cellStyle name="Normal 23 3 3 2" xfId="6355"/>
    <cellStyle name="Normal 23 3 3 2 2" xfId="6356"/>
    <cellStyle name="Normal 23 3 3 2 3" xfId="6357"/>
    <cellStyle name="Normal 23 3 3 3" xfId="6358"/>
    <cellStyle name="Normal 23 3 3 3 2" xfId="34241"/>
    <cellStyle name="Normal 23 3 3 4" xfId="6359"/>
    <cellStyle name="Normal 23 3 3 5" xfId="6360"/>
    <cellStyle name="Normal 23 3 4" xfId="6361"/>
    <cellStyle name="Normal 23 3 4 2" xfId="6362"/>
    <cellStyle name="Normal 23 3 4 3" xfId="6363"/>
    <cellStyle name="Normal 23 3 5" xfId="6364"/>
    <cellStyle name="Normal 23 3 5 2" xfId="33266"/>
    <cellStyle name="Normal 23 3 6" xfId="6365"/>
    <cellStyle name="Normal 23 3 7" xfId="6366"/>
    <cellStyle name="Normal 23 4" xfId="6367"/>
    <cellStyle name="Normal 23 4 2" xfId="6368"/>
    <cellStyle name="Normal 23 4 2 2" xfId="6369"/>
    <cellStyle name="Normal 23 4 2 2 2" xfId="6370"/>
    <cellStyle name="Normal 23 4 2 2 2 2" xfId="6371"/>
    <cellStyle name="Normal 23 4 2 2 2 3" xfId="6372"/>
    <cellStyle name="Normal 23 4 2 2 3" xfId="6373"/>
    <cellStyle name="Normal 23 4 2 2 3 2" xfId="34518"/>
    <cellStyle name="Normal 23 4 2 2 4" xfId="6374"/>
    <cellStyle name="Normal 23 4 2 2 5" xfId="6375"/>
    <cellStyle name="Normal 23 4 2 3" xfId="6376"/>
    <cellStyle name="Normal 23 4 2 3 2" xfId="6377"/>
    <cellStyle name="Normal 23 4 2 3 3" xfId="6378"/>
    <cellStyle name="Normal 23 4 2 4" xfId="6379"/>
    <cellStyle name="Normal 23 4 2 4 2" xfId="33269"/>
    <cellStyle name="Normal 23 4 2 5" xfId="6380"/>
    <cellStyle name="Normal 23 4 2 6" xfId="6381"/>
    <cellStyle name="Normal 23 4 3" xfId="6382"/>
    <cellStyle name="Normal 23 4 3 2" xfId="6383"/>
    <cellStyle name="Normal 23 4 3 2 2" xfId="6384"/>
    <cellStyle name="Normal 23 4 3 2 3" xfId="6385"/>
    <cellStyle name="Normal 23 4 3 3" xfId="6386"/>
    <cellStyle name="Normal 23 4 3 3 2" xfId="34242"/>
    <cellStyle name="Normal 23 4 3 4" xfId="6387"/>
    <cellStyle name="Normal 23 4 3 5" xfId="6388"/>
    <cellStyle name="Normal 23 4 4" xfId="6389"/>
    <cellStyle name="Normal 23 4 4 2" xfId="6390"/>
    <cellStyle name="Normal 23 4 4 3" xfId="6391"/>
    <cellStyle name="Normal 23 4 5" xfId="6392"/>
    <cellStyle name="Normal 23 4 5 2" xfId="33268"/>
    <cellStyle name="Normal 23 4 6" xfId="6393"/>
    <cellStyle name="Normal 23 4 7" xfId="6394"/>
    <cellStyle name="Normal 23 5" xfId="6395"/>
    <cellStyle name="Normal 23 5 2" xfId="6396"/>
    <cellStyle name="Normal 23 5 2 2" xfId="6397"/>
    <cellStyle name="Normal 23 5 2 2 2" xfId="6398"/>
    <cellStyle name="Normal 23 5 2 2 2 2" xfId="6399"/>
    <cellStyle name="Normal 23 5 2 2 2 3" xfId="6400"/>
    <cellStyle name="Normal 23 5 2 2 3" xfId="6401"/>
    <cellStyle name="Normal 23 5 2 2 3 2" xfId="34243"/>
    <cellStyle name="Normal 23 5 2 2 4" xfId="6402"/>
    <cellStyle name="Normal 23 5 2 2 5" xfId="6403"/>
    <cellStyle name="Normal 23 5 2 3" xfId="6404"/>
    <cellStyle name="Normal 23 5 2 3 2" xfId="6405"/>
    <cellStyle name="Normal 23 5 2 3 3" xfId="6406"/>
    <cellStyle name="Normal 23 5 2 4" xfId="6407"/>
    <cellStyle name="Normal 23 5 2 4 2" xfId="33271"/>
    <cellStyle name="Normal 23 5 2 5" xfId="6408"/>
    <cellStyle name="Normal 23 5 2 6" xfId="6409"/>
    <cellStyle name="Normal 23 5 3" xfId="6410"/>
    <cellStyle name="Normal 23 5 3 2" xfId="6411"/>
    <cellStyle name="Normal 23 5 3 2 2" xfId="6412"/>
    <cellStyle name="Normal 23 5 3 2 3" xfId="6413"/>
    <cellStyle name="Normal 23 5 3 3" xfId="6414"/>
    <cellStyle name="Normal 23 5 3 3 2" xfId="34519"/>
    <cellStyle name="Normal 23 5 3 4" xfId="6415"/>
    <cellStyle name="Normal 23 5 3 5" xfId="6416"/>
    <cellStyle name="Normal 23 5 4" xfId="6417"/>
    <cellStyle name="Normal 23 5 4 2" xfId="6418"/>
    <cellStyle name="Normal 23 5 4 3" xfId="6419"/>
    <cellStyle name="Normal 23 5 5" xfId="6420"/>
    <cellStyle name="Normal 23 5 5 2" xfId="33270"/>
    <cellStyle name="Normal 23 5 6" xfId="6421"/>
    <cellStyle name="Normal 23 5 7" xfId="6422"/>
    <cellStyle name="Normal 23 6" xfId="6423"/>
    <cellStyle name="Normal 23 6 2" xfId="6424"/>
    <cellStyle name="Normal 23 6 2 2" xfId="6425"/>
    <cellStyle name="Normal 23 6 2 2 2" xfId="6426"/>
    <cellStyle name="Normal 23 6 2 2 3" xfId="6427"/>
    <cellStyle name="Normal 23 6 2 3" xfId="6428"/>
    <cellStyle name="Normal 23 6 2 3 2" xfId="34520"/>
    <cellStyle name="Normal 23 6 2 4" xfId="6429"/>
    <cellStyle name="Normal 23 6 2 5" xfId="6430"/>
    <cellStyle name="Normal 23 6 3" xfId="6431"/>
    <cellStyle name="Normal 23 6 3 2" xfId="6432"/>
    <cellStyle name="Normal 23 6 3 3" xfId="6433"/>
    <cellStyle name="Normal 23 6 4" xfId="6434"/>
    <cellStyle name="Normal 23 6 4 2" xfId="33272"/>
    <cellStyle name="Normal 23 6 5" xfId="6435"/>
    <cellStyle name="Normal 23 6 6" xfId="6436"/>
    <cellStyle name="Normal 23 7" xfId="6437"/>
    <cellStyle name="Normal 23 7 2" xfId="6438"/>
    <cellStyle name="Normal 23 7 2 2" xfId="6439"/>
    <cellStyle name="Normal 23 7 2 3" xfId="6440"/>
    <cellStyle name="Normal 23 7 3" xfId="6441"/>
    <cellStyle name="Normal 23 7 3 2" xfId="34521"/>
    <cellStyle name="Normal 23 7 4" xfId="6442"/>
    <cellStyle name="Normal 23 7 5" xfId="6443"/>
    <cellStyle name="Normal 23 8" xfId="6444"/>
    <cellStyle name="Normal 23 8 2" xfId="6445"/>
    <cellStyle name="Normal 23 8 2 2" xfId="6446"/>
    <cellStyle name="Normal 23 8 2 3" xfId="6447"/>
    <cellStyle name="Normal 23 8 3" xfId="6448"/>
    <cellStyle name="Normal 23 8 4" xfId="6449"/>
    <cellStyle name="Normal 23 8 5" xfId="6450"/>
    <cellStyle name="Normal 23 9" xfId="6451"/>
    <cellStyle name="Normal 23 9 2" xfId="6452"/>
    <cellStyle name="Normal 23 9 3" xfId="6453"/>
    <cellStyle name="Normal 24" xfId="6454"/>
    <cellStyle name="Normal 24 2" xfId="6455"/>
    <cellStyle name="Normal 24 2 2" xfId="6456"/>
    <cellStyle name="Normal 24 2 2 2" xfId="6457"/>
    <cellStyle name="Normal 24 2 2 3" xfId="6458"/>
    <cellStyle name="Normal 24 2 3" xfId="6459"/>
    <cellStyle name="Normal 24 2 4" xfId="6460"/>
    <cellStyle name="Normal 24 2 5" xfId="6461"/>
    <cellStyle name="Normal 24 3" xfId="6462"/>
    <cellStyle name="Normal 24 3 2" xfId="6463"/>
    <cellStyle name="Normal 24 3 3" xfId="6464"/>
    <cellStyle name="Normal 24 4" xfId="6465"/>
    <cellStyle name="Normal 24 5" xfId="6466"/>
    <cellStyle name="Normal 24 6" xfId="6467"/>
    <cellStyle name="Normal 24 7" xfId="6468"/>
    <cellStyle name="Normal 25" xfId="6469"/>
    <cellStyle name="Normal 25 10" xfId="6470"/>
    <cellStyle name="Normal 25 11" xfId="6471"/>
    <cellStyle name="Normal 25 2" xfId="6472"/>
    <cellStyle name="Normal 25 2 2" xfId="6473"/>
    <cellStyle name="Normal 25 2 2 2" xfId="6474"/>
    <cellStyle name="Normal 25 2 2 2 2" xfId="6475"/>
    <cellStyle name="Normal 25 2 2 2 3" xfId="6476"/>
    <cellStyle name="Normal 25 2 2 3" xfId="6477"/>
    <cellStyle name="Normal 25 2 2 4" xfId="6478"/>
    <cellStyle name="Normal 25 2 2 5" xfId="6479"/>
    <cellStyle name="Normal 25 2 3" xfId="6480"/>
    <cellStyle name="Normal 25 2 3 2" xfId="6481"/>
    <cellStyle name="Normal 25 2 3 2 2" xfId="6482"/>
    <cellStyle name="Normal 25 2 3 2 2 2" xfId="6483"/>
    <cellStyle name="Normal 25 2 3 2 2 3" xfId="6484"/>
    <cellStyle name="Normal 25 2 3 2 3" xfId="6485"/>
    <cellStyle name="Normal 25 2 3 2 3 2" xfId="34522"/>
    <cellStyle name="Normal 25 2 3 2 4" xfId="6486"/>
    <cellStyle name="Normal 25 2 3 2 5" xfId="6487"/>
    <cellStyle name="Normal 25 2 3 3" xfId="6488"/>
    <cellStyle name="Normal 25 2 3 3 2" xfId="6489"/>
    <cellStyle name="Normal 25 2 3 3 3" xfId="6490"/>
    <cellStyle name="Normal 25 2 3 4" xfId="6491"/>
    <cellStyle name="Normal 25 2 3 4 2" xfId="34167"/>
    <cellStyle name="Normal 25 2 3 5" xfId="6492"/>
    <cellStyle name="Normal 25 2 3 6" xfId="6493"/>
    <cellStyle name="Normal 25 2 4" xfId="6494"/>
    <cellStyle name="Normal 25 2 4 2" xfId="6495"/>
    <cellStyle name="Normal 25 2 4 2 2" xfId="6496"/>
    <cellStyle name="Normal 25 2 4 2 3" xfId="6497"/>
    <cellStyle name="Normal 25 2 4 3" xfId="6498"/>
    <cellStyle name="Normal 25 2 4 3 2" xfId="34523"/>
    <cellStyle name="Normal 25 2 4 4" xfId="6499"/>
    <cellStyle name="Normal 25 2 4 5" xfId="6500"/>
    <cellStyle name="Normal 25 2 5" xfId="6501"/>
    <cellStyle name="Normal 25 2 5 2" xfId="6502"/>
    <cellStyle name="Normal 25 2 5 3" xfId="6503"/>
    <cellStyle name="Normal 25 2 6" xfId="6504"/>
    <cellStyle name="Normal 25 2 6 2" xfId="33274"/>
    <cellStyle name="Normal 25 2 7" xfId="6505"/>
    <cellStyle name="Normal 25 2 8" xfId="6506"/>
    <cellStyle name="Normal 25 3" xfId="6507"/>
    <cellStyle name="Normal 25 3 2" xfId="6508"/>
    <cellStyle name="Normal 25 3 2 2" xfId="6509"/>
    <cellStyle name="Normal 25 3 2 3" xfId="6510"/>
    <cellStyle name="Normal 25 3 3" xfId="6511"/>
    <cellStyle name="Normal 25 3 4" xfId="6512"/>
    <cellStyle name="Normal 25 3 5" xfId="6513"/>
    <cellStyle name="Normal 25 4" xfId="6514"/>
    <cellStyle name="Normal 25 4 2" xfId="6515"/>
    <cellStyle name="Normal 25 4 2 2" xfId="6516"/>
    <cellStyle name="Normal 25 4 2 2 2" xfId="6517"/>
    <cellStyle name="Normal 25 4 2 2 3" xfId="6518"/>
    <cellStyle name="Normal 25 4 2 3" xfId="6519"/>
    <cellStyle name="Normal 25 4 2 3 2" xfId="34524"/>
    <cellStyle name="Normal 25 4 2 4" xfId="6520"/>
    <cellStyle name="Normal 25 4 2 5" xfId="6521"/>
    <cellStyle name="Normal 25 4 3" xfId="6522"/>
    <cellStyle name="Normal 25 4 3 2" xfId="6523"/>
    <cellStyle name="Normal 25 4 3 3" xfId="6524"/>
    <cellStyle name="Normal 25 4 4" xfId="6525"/>
    <cellStyle name="Normal 25 4 4 2" xfId="34166"/>
    <cellStyle name="Normal 25 4 5" xfId="6526"/>
    <cellStyle name="Normal 25 4 6" xfId="6527"/>
    <cellStyle name="Normal 25 5" xfId="6528"/>
    <cellStyle name="Normal 25 5 2" xfId="6529"/>
    <cellStyle name="Normal 25 5 2 2" xfId="6530"/>
    <cellStyle name="Normal 25 5 2 3" xfId="6531"/>
    <cellStyle name="Normal 25 5 3" xfId="6532"/>
    <cellStyle name="Normal 25 5 3 2" xfId="34525"/>
    <cellStyle name="Normal 25 5 4" xfId="6533"/>
    <cellStyle name="Normal 25 5 5" xfId="6534"/>
    <cellStyle name="Normal 25 6" xfId="6535"/>
    <cellStyle name="Normal 25 6 2" xfId="6536"/>
    <cellStyle name="Normal 25 6 2 2" xfId="6537"/>
    <cellStyle name="Normal 25 6 2 3" xfId="6538"/>
    <cellStyle name="Normal 25 6 3" xfId="6539"/>
    <cellStyle name="Normal 25 6 4" xfId="6540"/>
    <cellStyle name="Normal 25 6 5" xfId="6541"/>
    <cellStyle name="Normal 25 7" xfId="6542"/>
    <cellStyle name="Normal 25 7 2" xfId="6543"/>
    <cellStyle name="Normal 25 7 3" xfId="6544"/>
    <cellStyle name="Normal 25 8" xfId="6545"/>
    <cellStyle name="Normal 25 8 2" xfId="33273"/>
    <cellStyle name="Normal 25 9" xfId="6546"/>
    <cellStyle name="Normal 26" xfId="6547"/>
    <cellStyle name="Normal 26 2" xfId="6548"/>
    <cellStyle name="Normal 26 2 2" xfId="6549"/>
    <cellStyle name="Normal 26 2 2 2" xfId="6550"/>
    <cellStyle name="Normal 26 2 2 2 2" xfId="6551"/>
    <cellStyle name="Normal 26 2 2 2 3" xfId="6552"/>
    <cellStyle name="Normal 26 2 2 3" xfId="6553"/>
    <cellStyle name="Normal 26 2 2 3 2" xfId="34446"/>
    <cellStyle name="Normal 26 2 2 4" xfId="6554"/>
    <cellStyle name="Normal 26 2 2 5" xfId="6555"/>
    <cellStyle name="Normal 26 2 3" xfId="6556"/>
    <cellStyle name="Normal 26 2 3 2" xfId="6557"/>
    <cellStyle name="Normal 26 2 3 3" xfId="6558"/>
    <cellStyle name="Normal 26 2 4" xfId="6559"/>
    <cellStyle name="Normal 26 2 4 2" xfId="33276"/>
    <cellStyle name="Normal 26 2 5" xfId="6560"/>
    <cellStyle name="Normal 26 2 6" xfId="6561"/>
    <cellStyle name="Normal 26 2 7" xfId="6562"/>
    <cellStyle name="Normal 26 3" xfId="6563"/>
    <cellStyle name="Normal 26 3 2" xfId="6564"/>
    <cellStyle name="Normal 26 3 2 2" xfId="6565"/>
    <cellStyle name="Normal 26 3 2 3" xfId="6566"/>
    <cellStyle name="Normal 26 3 3" xfId="6567"/>
    <cellStyle name="Normal 26 3 3 2" xfId="34526"/>
    <cellStyle name="Normal 26 3 4" xfId="6568"/>
    <cellStyle name="Normal 26 3 5" xfId="6569"/>
    <cellStyle name="Normal 26 4" xfId="6570"/>
    <cellStyle name="Normal 26 4 2" xfId="6571"/>
    <cellStyle name="Normal 26 4 2 2" xfId="6572"/>
    <cellStyle name="Normal 26 4 2 3" xfId="6573"/>
    <cellStyle name="Normal 26 4 3" xfId="6574"/>
    <cellStyle name="Normal 26 4 3 2" xfId="6575"/>
    <cellStyle name="Normal 26 4 3 2 2" xfId="35070"/>
    <cellStyle name="Normal 26 4 4" xfId="6576"/>
    <cellStyle name="Normal 26 4 5" xfId="6577"/>
    <cellStyle name="Normal 26 5" xfId="6578"/>
    <cellStyle name="Normal 26 5 2" xfId="6579"/>
    <cellStyle name="Normal 26 5 3" xfId="6580"/>
    <cellStyle name="Normal 26 6" xfId="6581"/>
    <cellStyle name="Normal 26 6 2" xfId="33275"/>
    <cellStyle name="Normal 26 7" xfId="6582"/>
    <cellStyle name="Normal 26 8" xfId="6583"/>
    <cellStyle name="Normal 26 9" xfId="6584"/>
    <cellStyle name="Normal 27" xfId="6585"/>
    <cellStyle name="Normal 27 2" xfId="6586"/>
    <cellStyle name="Normal 27 2 2" xfId="6587"/>
    <cellStyle name="Normal 27 2 2 2" xfId="6588"/>
    <cellStyle name="Normal 27 2 2 2 2" xfId="6589"/>
    <cellStyle name="Normal 27 2 2 2 2 2" xfId="6590"/>
    <cellStyle name="Normal 27 2 2 2 2 3" xfId="6591"/>
    <cellStyle name="Normal 27 2 2 2 3" xfId="6592"/>
    <cellStyle name="Normal 27 2 2 2 3 2" xfId="34180"/>
    <cellStyle name="Normal 27 2 2 2 4" xfId="6593"/>
    <cellStyle name="Normal 27 2 2 2 5" xfId="6594"/>
    <cellStyle name="Normal 27 2 2 3" xfId="6595"/>
    <cellStyle name="Normal 27 2 2 3 2" xfId="6596"/>
    <cellStyle name="Normal 27 2 2 3 3" xfId="6597"/>
    <cellStyle name="Normal 27 2 2 4" xfId="6598"/>
    <cellStyle name="Normal 27 2 2 4 2" xfId="33278"/>
    <cellStyle name="Normal 27 2 2 5" xfId="6599"/>
    <cellStyle name="Normal 27 2 2 6" xfId="6600"/>
    <cellStyle name="Normal 27 2 3" xfId="6601"/>
    <cellStyle name="Normal 27 2 3 2" xfId="6602"/>
    <cellStyle name="Normal 27 2 3 2 2" xfId="6603"/>
    <cellStyle name="Normal 27 2 3 2 2 2" xfId="6604"/>
    <cellStyle name="Normal 27 2 3 2 2 3" xfId="6605"/>
    <cellStyle name="Normal 27 2 3 2 3" xfId="6606"/>
    <cellStyle name="Normal 27 2 3 2 3 2" xfId="34179"/>
    <cellStyle name="Normal 27 2 3 2 4" xfId="6607"/>
    <cellStyle name="Normal 27 2 3 2 5" xfId="6608"/>
    <cellStyle name="Normal 27 2 3 3" xfId="6609"/>
    <cellStyle name="Normal 27 2 3 3 2" xfId="6610"/>
    <cellStyle name="Normal 27 2 3 3 3" xfId="6611"/>
    <cellStyle name="Normal 27 2 3 4" xfId="6612"/>
    <cellStyle name="Normal 27 2 3 4 2" xfId="34165"/>
    <cellStyle name="Normal 27 2 3 5" xfId="6613"/>
    <cellStyle name="Normal 27 2 3 6" xfId="6614"/>
    <cellStyle name="Normal 27 2 4" xfId="6615"/>
    <cellStyle name="Normal 27 2 4 2" xfId="6616"/>
    <cellStyle name="Normal 27 2 4 2 2" xfId="6617"/>
    <cellStyle name="Normal 27 2 4 2 2 2" xfId="6618"/>
    <cellStyle name="Normal 27 2 4 2 2 3" xfId="6619"/>
    <cellStyle name="Normal 27 2 4 2 3" xfId="6620"/>
    <cellStyle name="Normal 27 2 4 2 3 2" xfId="34527"/>
    <cellStyle name="Normal 27 2 4 2 4" xfId="6621"/>
    <cellStyle name="Normal 27 2 4 2 5" xfId="6622"/>
    <cellStyle name="Normal 27 2 4 3" xfId="6623"/>
    <cellStyle name="Normal 27 2 4 3 2" xfId="6624"/>
    <cellStyle name="Normal 27 2 4 3 3" xfId="6625"/>
    <cellStyle name="Normal 27 2 4 4" xfId="6626"/>
    <cellStyle name="Normal 27 2 4 4 2" xfId="34164"/>
    <cellStyle name="Normal 27 2 4 5" xfId="6627"/>
    <cellStyle name="Normal 27 2 4 6" xfId="6628"/>
    <cellStyle name="Normal 27 2 5" xfId="6629"/>
    <cellStyle name="Normal 27 2 5 2" xfId="6630"/>
    <cellStyle name="Normal 27 2 5 2 2" xfId="6631"/>
    <cellStyle name="Normal 27 2 5 2 3" xfId="6632"/>
    <cellStyle name="Normal 27 2 5 3" xfId="6633"/>
    <cellStyle name="Normal 27 2 5 3 2" xfId="34807"/>
    <cellStyle name="Normal 27 2 5 4" xfId="6634"/>
    <cellStyle name="Normal 27 2 5 5" xfId="6635"/>
    <cellStyle name="Normal 27 2 6" xfId="6636"/>
    <cellStyle name="Normal 27 2 6 2" xfId="6637"/>
    <cellStyle name="Normal 27 2 6 3" xfId="6638"/>
    <cellStyle name="Normal 27 2 7" xfId="6639"/>
    <cellStyle name="Normal 27 2 7 2" xfId="33277"/>
    <cellStyle name="Normal 27 2 8" xfId="6640"/>
    <cellStyle name="Normal 27 2 9" xfId="6641"/>
    <cellStyle name="Normal 27 3" xfId="6642"/>
    <cellStyle name="Normal 27 3 2" xfId="6643"/>
    <cellStyle name="Normal 27 3 2 2" xfId="6644"/>
    <cellStyle name="Normal 27 3 2 2 2" xfId="6645"/>
    <cellStyle name="Normal 27 3 2 2 2 2" xfId="6646"/>
    <cellStyle name="Normal 27 3 2 2 2 3" xfId="6647"/>
    <cellStyle name="Normal 27 3 2 2 3" xfId="6648"/>
    <cellStyle name="Normal 27 3 2 2 3 2" xfId="34528"/>
    <cellStyle name="Normal 27 3 2 2 4" xfId="6649"/>
    <cellStyle name="Normal 27 3 2 2 5" xfId="6650"/>
    <cellStyle name="Normal 27 3 2 3" xfId="6651"/>
    <cellStyle name="Normal 27 3 2 3 2" xfId="6652"/>
    <cellStyle name="Normal 27 3 2 3 3" xfId="6653"/>
    <cellStyle name="Normal 27 3 2 4" xfId="6654"/>
    <cellStyle name="Normal 27 3 2 4 2" xfId="34163"/>
    <cellStyle name="Normal 27 3 2 5" xfId="6655"/>
    <cellStyle name="Normal 27 3 2 6" xfId="6656"/>
    <cellStyle name="Normal 27 3 3" xfId="6657"/>
    <cellStyle name="Normal 27 3 3 2" xfId="6658"/>
    <cellStyle name="Normal 27 3 3 3" xfId="6659"/>
    <cellStyle name="Normal 27 3 4" xfId="6660"/>
    <cellStyle name="Normal 27 3 5" xfId="6661"/>
    <cellStyle name="Normal 27 4" xfId="6662"/>
    <cellStyle name="Normal 27 4 2" xfId="6663"/>
    <cellStyle name="Normal 27 4 2 2" xfId="6664"/>
    <cellStyle name="Normal 27 4 2 3" xfId="6665"/>
    <cellStyle name="Normal 27 4 3" xfId="6666"/>
    <cellStyle name="Normal 27 4 4" xfId="6667"/>
    <cellStyle name="Normal 27 4 5" xfId="6668"/>
    <cellStyle name="Normal 27 5" xfId="6669"/>
    <cellStyle name="Normal 27 6" xfId="6670"/>
    <cellStyle name="Normal 27 6 2" xfId="6671"/>
    <cellStyle name="Normal 27 7" xfId="6672"/>
    <cellStyle name="Normal 28" xfId="6673"/>
    <cellStyle name="Normal 28 2" xfId="6674"/>
    <cellStyle name="Normal 28 3" xfId="6675"/>
    <cellStyle name="Normal 28 4" xfId="6676"/>
    <cellStyle name="Normal 29" xfId="6677"/>
    <cellStyle name="Normal 29 2" xfId="6678"/>
    <cellStyle name="Normal 29 2 2" xfId="6679"/>
    <cellStyle name="Normal 29 2 2 2" xfId="6680"/>
    <cellStyle name="Normal 29 2 2 3" xfId="6681"/>
    <cellStyle name="Normal 29 2 3" xfId="6682"/>
    <cellStyle name="Normal 29 2 4" xfId="6683"/>
    <cellStyle name="Normal 29 2 5" xfId="6684"/>
    <cellStyle name="Normal 29 3" xfId="6685"/>
    <cellStyle name="Normal 29 3 2" xfId="6686"/>
    <cellStyle name="Normal 29 3 2 2" xfId="6687"/>
    <cellStyle name="Normal 29 3 2 3" xfId="6688"/>
    <cellStyle name="Normal 29 3 3" xfId="6689"/>
    <cellStyle name="Normal 29 3 4" xfId="6690"/>
    <cellStyle name="Normal 29 3 5" xfId="6691"/>
    <cellStyle name="Normal 29 4" xfId="6692"/>
    <cellStyle name="Normal 29 4 2" xfId="6693"/>
    <cellStyle name="Normal 29 4 2 2" xfId="6694"/>
    <cellStyle name="Normal 29 4 2 3" xfId="6695"/>
    <cellStyle name="Normal 29 4 3" xfId="6696"/>
    <cellStyle name="Normal 29 4 4" xfId="6697"/>
    <cellStyle name="Normal 29 4 5" xfId="6698"/>
    <cellStyle name="Normal 29 5" xfId="6699"/>
    <cellStyle name="Normal 29 5 2" xfId="6700"/>
    <cellStyle name="Normal 29 5 3" xfId="6701"/>
    <cellStyle name="Normal 29 6" xfId="6702"/>
    <cellStyle name="Normal 29 7" xfId="6703"/>
    <cellStyle name="Normal 29 8" xfId="6704"/>
    <cellStyle name="Normal 29 9" xfId="6705"/>
    <cellStyle name="Normal 3" xfId="6706"/>
    <cellStyle name="Normal 3 10" xfId="6707"/>
    <cellStyle name="Normal 3 10 10" xfId="6708"/>
    <cellStyle name="Normal 3 10 11" xfId="6709"/>
    <cellStyle name="Normal 3 10 2" xfId="6710"/>
    <cellStyle name="Normal 3 10 2 2" xfId="6711"/>
    <cellStyle name="Normal 3 10 2 2 2" xfId="6712"/>
    <cellStyle name="Normal 3 10 2 2 2 2" xfId="6713"/>
    <cellStyle name="Normal 3 10 2 2 2 2 2" xfId="6714"/>
    <cellStyle name="Normal 3 10 2 2 2 2 3" xfId="6715"/>
    <cellStyle name="Normal 3 10 2 2 2 3" xfId="6716"/>
    <cellStyle name="Normal 3 10 2 2 2 3 2" xfId="34529"/>
    <cellStyle name="Normal 3 10 2 2 2 4" xfId="6717"/>
    <cellStyle name="Normal 3 10 2 2 2 5" xfId="6718"/>
    <cellStyle name="Normal 3 10 2 2 3" xfId="6719"/>
    <cellStyle name="Normal 3 10 2 2 3 2" xfId="6720"/>
    <cellStyle name="Normal 3 10 2 2 3 3" xfId="6721"/>
    <cellStyle name="Normal 3 10 2 2 4" xfId="6722"/>
    <cellStyle name="Normal 3 10 2 2 4 2" xfId="33281"/>
    <cellStyle name="Normal 3 10 2 2 5" xfId="6723"/>
    <cellStyle name="Normal 3 10 2 2 6" xfId="6724"/>
    <cellStyle name="Normal 3 10 2 3" xfId="6725"/>
    <cellStyle name="Normal 3 10 2 3 2" xfId="6726"/>
    <cellStyle name="Normal 3 10 2 3 2 2" xfId="6727"/>
    <cellStyle name="Normal 3 10 2 3 2 3" xfId="6728"/>
    <cellStyle name="Normal 3 10 2 3 3" xfId="6729"/>
    <cellStyle name="Normal 3 10 2 3 3 2" xfId="34530"/>
    <cellStyle name="Normal 3 10 2 3 4" xfId="6730"/>
    <cellStyle name="Normal 3 10 2 3 5" xfId="6731"/>
    <cellStyle name="Normal 3 10 2 4" xfId="6732"/>
    <cellStyle name="Normal 3 10 2 4 2" xfId="6733"/>
    <cellStyle name="Normal 3 10 2 4 2 2" xfId="6734"/>
    <cellStyle name="Normal 3 10 2 4 2 3" xfId="6735"/>
    <cellStyle name="Normal 3 10 2 4 3" xfId="6736"/>
    <cellStyle name="Normal 3 10 2 4 4" xfId="6737"/>
    <cellStyle name="Normal 3 10 2 4 5" xfId="6738"/>
    <cellStyle name="Normal 3 10 2 5" xfId="6739"/>
    <cellStyle name="Normal 3 10 2 5 2" xfId="6740"/>
    <cellStyle name="Normal 3 10 2 5 3" xfId="6741"/>
    <cellStyle name="Normal 3 10 2 6" xfId="6742"/>
    <cellStyle name="Normal 3 10 2 6 2" xfId="33280"/>
    <cellStyle name="Normal 3 10 2 7" xfId="6743"/>
    <cellStyle name="Normal 3 10 2 8" xfId="6744"/>
    <cellStyle name="Normal 3 10 2 9" xfId="6745"/>
    <cellStyle name="Normal 3 10 3" xfId="6746"/>
    <cellStyle name="Normal 3 10 3 2" xfId="6747"/>
    <cellStyle name="Normal 3 10 3 2 2" xfId="6748"/>
    <cellStyle name="Normal 3 10 3 2 2 2" xfId="6749"/>
    <cellStyle name="Normal 3 10 3 2 2 2 2" xfId="6750"/>
    <cellStyle name="Normal 3 10 3 2 2 2 3" xfId="6751"/>
    <cellStyle name="Normal 3 10 3 2 2 3" xfId="6752"/>
    <cellStyle name="Normal 3 10 3 2 2 4" xfId="6753"/>
    <cellStyle name="Normal 3 10 3 2 2 5" xfId="6754"/>
    <cellStyle name="Normal 3 10 3 2 3" xfId="6755"/>
    <cellStyle name="Normal 3 10 3 2 3 2" xfId="6756"/>
    <cellStyle name="Normal 3 10 3 2 3 3" xfId="6757"/>
    <cellStyle name="Normal 3 10 3 2 4" xfId="6758"/>
    <cellStyle name="Normal 3 10 3 2 4 2" xfId="34531"/>
    <cellStyle name="Normal 3 10 3 2 5" xfId="6759"/>
    <cellStyle name="Normal 3 10 3 2 6" xfId="6760"/>
    <cellStyle name="Normal 3 10 3 2 7" xfId="6761"/>
    <cellStyle name="Normal 3 10 3 3" xfId="6762"/>
    <cellStyle name="Normal 3 10 3 3 2" xfId="6763"/>
    <cellStyle name="Normal 3 10 3 3 2 2" xfId="6764"/>
    <cellStyle name="Normal 3 10 3 3 2 3" xfId="6765"/>
    <cellStyle name="Normal 3 10 3 3 3" xfId="6766"/>
    <cellStyle name="Normal 3 10 3 3 4" xfId="6767"/>
    <cellStyle name="Normal 3 10 3 3 5" xfId="6768"/>
    <cellStyle name="Normal 3 10 3 3 6" xfId="6769"/>
    <cellStyle name="Normal 3 10 3 4" xfId="6770"/>
    <cellStyle name="Normal 3 10 3 4 2" xfId="6771"/>
    <cellStyle name="Normal 3 10 3 4 2 2" xfId="6772"/>
    <cellStyle name="Normal 3 10 3 4 2 3" xfId="6773"/>
    <cellStyle name="Normal 3 10 3 4 3" xfId="6774"/>
    <cellStyle name="Normal 3 10 3 4 4" xfId="6775"/>
    <cellStyle name="Normal 3 10 3 4 5" xfId="6776"/>
    <cellStyle name="Normal 3 10 3 5" xfId="6777"/>
    <cellStyle name="Normal 3 10 3 5 2" xfId="6778"/>
    <cellStyle name="Normal 3 10 3 5 3" xfId="6779"/>
    <cellStyle name="Normal 3 10 3 6" xfId="6780"/>
    <cellStyle name="Normal 3 10 3 6 2" xfId="33282"/>
    <cellStyle name="Normal 3 10 3 7" xfId="6781"/>
    <cellStyle name="Normal 3 10 3 8" xfId="6782"/>
    <cellStyle name="Normal 3 10 3 9" xfId="6783"/>
    <cellStyle name="Normal 3 10 4" xfId="6784"/>
    <cellStyle name="Normal 3 10 4 2" xfId="6785"/>
    <cellStyle name="Normal 3 10 4 2 2" xfId="6786"/>
    <cellStyle name="Normal 3 10 4 2 3" xfId="6787"/>
    <cellStyle name="Normal 3 10 4 3" xfId="6788"/>
    <cellStyle name="Normal 3 10 4 3 2" xfId="34532"/>
    <cellStyle name="Normal 3 10 4 4" xfId="6789"/>
    <cellStyle name="Normal 3 10 4 5" xfId="6790"/>
    <cellStyle name="Normal 3 10 4 6" xfId="6791"/>
    <cellStyle name="Normal 3 10 5" xfId="6792"/>
    <cellStyle name="Normal 3 10 5 2" xfId="6793"/>
    <cellStyle name="Normal 3 10 5 2 2" xfId="6794"/>
    <cellStyle name="Normal 3 10 5 2 3" xfId="6795"/>
    <cellStyle name="Normal 3 10 5 3" xfId="6796"/>
    <cellStyle name="Normal 3 10 5 4" xfId="6797"/>
    <cellStyle name="Normal 3 10 5 5" xfId="6798"/>
    <cellStyle name="Normal 3 10 5 6" xfId="6799"/>
    <cellStyle name="Normal 3 10 6" xfId="6800"/>
    <cellStyle name="Normal 3 10 6 2" xfId="6801"/>
    <cellStyle name="Normal 3 10 6 2 2" xfId="6802"/>
    <cellStyle name="Normal 3 10 6 2 3" xfId="6803"/>
    <cellStyle name="Normal 3 10 6 3" xfId="6804"/>
    <cellStyle name="Normal 3 10 6 4" xfId="6805"/>
    <cellStyle name="Normal 3 10 6 5" xfId="6806"/>
    <cellStyle name="Normal 3 10 7" xfId="6807"/>
    <cellStyle name="Normal 3 10 7 2" xfId="6808"/>
    <cellStyle name="Normal 3 10 7 3" xfId="6809"/>
    <cellStyle name="Normal 3 10 8" xfId="6810"/>
    <cellStyle name="Normal 3 10 8 2" xfId="33279"/>
    <cellStyle name="Normal 3 10 9" xfId="6811"/>
    <cellStyle name="Normal 3 11" xfId="6812"/>
    <cellStyle name="Normal 3 11 10" xfId="6813"/>
    <cellStyle name="Normal 3 11 11" xfId="6814"/>
    <cellStyle name="Normal 3 11 2" xfId="6815"/>
    <cellStyle name="Normal 3 11 2 2" xfId="6816"/>
    <cellStyle name="Normal 3 11 2 2 2" xfId="6817"/>
    <cellStyle name="Normal 3 11 2 2 2 2" xfId="6818"/>
    <cellStyle name="Normal 3 11 2 2 2 2 2" xfId="6819"/>
    <cellStyle name="Normal 3 11 2 2 2 2 3" xfId="6820"/>
    <cellStyle name="Normal 3 11 2 2 2 3" xfId="6821"/>
    <cellStyle name="Normal 3 11 2 2 2 3 2" xfId="34533"/>
    <cellStyle name="Normal 3 11 2 2 2 4" xfId="6822"/>
    <cellStyle name="Normal 3 11 2 2 2 5" xfId="6823"/>
    <cellStyle name="Normal 3 11 2 2 3" xfId="6824"/>
    <cellStyle name="Normal 3 11 2 2 3 2" xfId="6825"/>
    <cellStyle name="Normal 3 11 2 2 3 3" xfId="6826"/>
    <cellStyle name="Normal 3 11 2 2 4" xfId="6827"/>
    <cellStyle name="Normal 3 11 2 2 4 2" xfId="33285"/>
    <cellStyle name="Normal 3 11 2 2 5" xfId="6828"/>
    <cellStyle name="Normal 3 11 2 2 6" xfId="6829"/>
    <cellStyle name="Normal 3 11 2 3" xfId="6830"/>
    <cellStyle name="Normal 3 11 2 3 2" xfId="6831"/>
    <cellStyle name="Normal 3 11 2 3 2 2" xfId="6832"/>
    <cellStyle name="Normal 3 11 2 3 2 3" xfId="6833"/>
    <cellStyle name="Normal 3 11 2 3 3" xfId="6834"/>
    <cellStyle name="Normal 3 11 2 3 3 2" xfId="34534"/>
    <cellStyle name="Normal 3 11 2 3 4" xfId="6835"/>
    <cellStyle name="Normal 3 11 2 3 5" xfId="6836"/>
    <cellStyle name="Normal 3 11 2 4" xfId="6837"/>
    <cellStyle name="Normal 3 11 2 4 2" xfId="6838"/>
    <cellStyle name="Normal 3 11 2 4 2 2" xfId="6839"/>
    <cellStyle name="Normal 3 11 2 4 2 3" xfId="6840"/>
    <cellStyle name="Normal 3 11 2 4 3" xfId="6841"/>
    <cellStyle name="Normal 3 11 2 4 4" xfId="6842"/>
    <cellStyle name="Normal 3 11 2 4 5" xfId="6843"/>
    <cellStyle name="Normal 3 11 2 5" xfId="6844"/>
    <cellStyle name="Normal 3 11 2 5 2" xfId="6845"/>
    <cellStyle name="Normal 3 11 2 5 3" xfId="6846"/>
    <cellStyle name="Normal 3 11 2 6" xfId="6847"/>
    <cellStyle name="Normal 3 11 2 6 2" xfId="33284"/>
    <cellStyle name="Normal 3 11 2 7" xfId="6848"/>
    <cellStyle name="Normal 3 11 2 8" xfId="6849"/>
    <cellStyle name="Normal 3 11 2 9" xfId="6850"/>
    <cellStyle name="Normal 3 11 3" xfId="6851"/>
    <cellStyle name="Normal 3 11 3 2" xfId="6852"/>
    <cellStyle name="Normal 3 11 3 2 2" xfId="6853"/>
    <cellStyle name="Normal 3 11 3 2 2 2" xfId="6854"/>
    <cellStyle name="Normal 3 11 3 2 2 3" xfId="6855"/>
    <cellStyle name="Normal 3 11 3 2 3" xfId="6856"/>
    <cellStyle name="Normal 3 11 3 2 3 2" xfId="34535"/>
    <cellStyle name="Normal 3 11 3 2 4" xfId="6857"/>
    <cellStyle name="Normal 3 11 3 2 5" xfId="6858"/>
    <cellStyle name="Normal 3 11 3 3" xfId="6859"/>
    <cellStyle name="Normal 3 11 3 3 2" xfId="6860"/>
    <cellStyle name="Normal 3 11 3 3 2 2" xfId="6861"/>
    <cellStyle name="Normal 3 11 3 3 2 3" xfId="6862"/>
    <cellStyle name="Normal 3 11 3 3 3" xfId="6863"/>
    <cellStyle name="Normal 3 11 3 3 4" xfId="6864"/>
    <cellStyle name="Normal 3 11 3 3 5" xfId="6865"/>
    <cellStyle name="Normal 3 11 3 4" xfId="6866"/>
    <cellStyle name="Normal 3 11 3 4 2" xfId="6867"/>
    <cellStyle name="Normal 3 11 3 4 3" xfId="6868"/>
    <cellStyle name="Normal 3 11 3 5" xfId="6869"/>
    <cellStyle name="Normal 3 11 3 5 2" xfId="33286"/>
    <cellStyle name="Normal 3 11 3 6" xfId="6870"/>
    <cellStyle name="Normal 3 11 3 7" xfId="6871"/>
    <cellStyle name="Normal 3 11 3 8" xfId="6872"/>
    <cellStyle name="Normal 3 11 4" xfId="6873"/>
    <cellStyle name="Normal 3 11 4 2" xfId="6874"/>
    <cellStyle name="Normal 3 11 4 2 2" xfId="6875"/>
    <cellStyle name="Normal 3 11 4 2 2 2" xfId="6876"/>
    <cellStyle name="Normal 3 11 4 2 2 3" xfId="6877"/>
    <cellStyle name="Normal 3 11 4 2 3" xfId="6878"/>
    <cellStyle name="Normal 3 11 4 2 4" xfId="6879"/>
    <cellStyle name="Normal 3 11 4 2 5" xfId="6880"/>
    <cellStyle name="Normal 3 11 4 3" xfId="6881"/>
    <cellStyle name="Normal 3 11 4 3 2" xfId="6882"/>
    <cellStyle name="Normal 3 11 4 3 2 2" xfId="6883"/>
    <cellStyle name="Normal 3 11 4 3 2 3" xfId="6884"/>
    <cellStyle name="Normal 3 11 4 3 3" xfId="6885"/>
    <cellStyle name="Normal 3 11 4 3 3 2" xfId="34536"/>
    <cellStyle name="Normal 3 11 4 3 4" xfId="6886"/>
    <cellStyle name="Normal 3 11 4 3 5" xfId="6887"/>
    <cellStyle name="Normal 3 11 4 4" xfId="6888"/>
    <cellStyle name="Normal 3 11 4 4 2" xfId="6889"/>
    <cellStyle name="Normal 3 11 4 4 3" xfId="6890"/>
    <cellStyle name="Normal 3 11 4 5" xfId="6891"/>
    <cellStyle name="Normal 3 11 4 6" xfId="6892"/>
    <cellStyle name="Normal 3 11 4 7" xfId="6893"/>
    <cellStyle name="Normal 3 11 4 8" xfId="6894"/>
    <cellStyle name="Normal 3 11 5" xfId="6895"/>
    <cellStyle name="Normal 3 11 5 2" xfId="6896"/>
    <cellStyle name="Normal 3 11 5 2 2" xfId="6897"/>
    <cellStyle name="Normal 3 11 5 2 2 2" xfId="6898"/>
    <cellStyle name="Normal 3 11 5 2 2 3" xfId="6899"/>
    <cellStyle name="Normal 3 11 5 2 3" xfId="6900"/>
    <cellStyle name="Normal 3 11 5 2 4" xfId="6901"/>
    <cellStyle name="Normal 3 11 5 2 5" xfId="6902"/>
    <cellStyle name="Normal 3 11 5 2 6" xfId="6903"/>
    <cellStyle name="Normal 3 11 5 3" xfId="6904"/>
    <cellStyle name="Normal 3 11 5 3 2" xfId="6905"/>
    <cellStyle name="Normal 3 11 5 3 3" xfId="6906"/>
    <cellStyle name="Normal 3 11 5 3 4" xfId="6907"/>
    <cellStyle name="Normal 3 11 5 4" xfId="6908"/>
    <cellStyle name="Normal 3 11 5 4 2" xfId="6909"/>
    <cellStyle name="Normal 3 11 5 4 2 2" xfId="6910"/>
    <cellStyle name="Normal 3 11 5 4 2 3" xfId="6911"/>
    <cellStyle name="Normal 3 11 5 4 3" xfId="6912"/>
    <cellStyle name="Normal 3 11 5 4 4" xfId="6913"/>
    <cellStyle name="Normal 3 11 5 4 5" xfId="6914"/>
    <cellStyle name="Normal 3 11 5 4 6" xfId="6915"/>
    <cellStyle name="Normal 3 11 5 5" xfId="6916"/>
    <cellStyle name="Normal 3 11 5 6" xfId="6917"/>
    <cellStyle name="Normal 3 11 5 7" xfId="6918"/>
    <cellStyle name="Normal 3 11 6" xfId="6919"/>
    <cellStyle name="Normal 3 11 6 2" xfId="6920"/>
    <cellStyle name="Normal 3 11 6 2 2" xfId="6921"/>
    <cellStyle name="Normal 3 11 6 2 3" xfId="6922"/>
    <cellStyle name="Normal 3 11 6 3" xfId="6923"/>
    <cellStyle name="Normal 3 11 6 4" xfId="6924"/>
    <cellStyle name="Normal 3 11 6 5" xfId="6925"/>
    <cellStyle name="Normal 3 11 6 6" xfId="6926"/>
    <cellStyle name="Normal 3 11 7" xfId="6927"/>
    <cellStyle name="Normal 3 11 7 2" xfId="6928"/>
    <cellStyle name="Normal 3 11 7 2 2" xfId="6929"/>
    <cellStyle name="Normal 3 11 7 2 3" xfId="6930"/>
    <cellStyle name="Normal 3 11 7 3" xfId="6931"/>
    <cellStyle name="Normal 3 11 7 4" xfId="6932"/>
    <cellStyle name="Normal 3 11 7 5" xfId="6933"/>
    <cellStyle name="Normal 3 11 8" xfId="6934"/>
    <cellStyle name="Normal 3 11 8 2" xfId="33283"/>
    <cellStyle name="Normal 3 11 9" xfId="6935"/>
    <cellStyle name="Normal 3 12" xfId="6936"/>
    <cellStyle name="Normal 3 12 10" xfId="6937"/>
    <cellStyle name="Normal 3 12 11" xfId="6938"/>
    <cellStyle name="Normal 3 12 2" xfId="6939"/>
    <cellStyle name="Normal 3 12 2 2" xfId="6940"/>
    <cellStyle name="Normal 3 12 2 2 2" xfId="6941"/>
    <cellStyle name="Normal 3 12 2 2 2 2" xfId="6942"/>
    <cellStyle name="Normal 3 12 2 2 2 3" xfId="6943"/>
    <cellStyle name="Normal 3 12 2 2 3" xfId="6944"/>
    <cellStyle name="Normal 3 12 2 2 3 2" xfId="34244"/>
    <cellStyle name="Normal 3 12 2 2 4" xfId="6945"/>
    <cellStyle name="Normal 3 12 2 2 5" xfId="6946"/>
    <cellStyle name="Normal 3 12 2 3" xfId="6947"/>
    <cellStyle name="Normal 3 12 2 3 2" xfId="6948"/>
    <cellStyle name="Normal 3 12 2 3 2 2" xfId="6949"/>
    <cellStyle name="Normal 3 12 2 3 2 3" xfId="6950"/>
    <cellStyle name="Normal 3 12 2 3 3" xfId="6951"/>
    <cellStyle name="Normal 3 12 2 3 3 2" xfId="35071"/>
    <cellStyle name="Normal 3 12 2 3 4" xfId="6952"/>
    <cellStyle name="Normal 3 12 2 3 5" xfId="6953"/>
    <cellStyle name="Normal 3 12 2 4" xfId="6954"/>
    <cellStyle name="Normal 3 12 2 4 2" xfId="6955"/>
    <cellStyle name="Normal 3 12 2 4 3" xfId="6956"/>
    <cellStyle name="Normal 3 12 2 5" xfId="6957"/>
    <cellStyle name="Normal 3 12 2 5 2" xfId="33288"/>
    <cellStyle name="Normal 3 12 2 6" xfId="6958"/>
    <cellStyle name="Normal 3 12 2 7" xfId="6959"/>
    <cellStyle name="Normal 3 12 2 8" xfId="6960"/>
    <cellStyle name="Normal 3 12 3" xfId="6961"/>
    <cellStyle name="Normal 3 12 3 2" xfId="6962"/>
    <cellStyle name="Normal 3 12 3 2 2" xfId="6963"/>
    <cellStyle name="Normal 3 12 3 2 2 2" xfId="6964"/>
    <cellStyle name="Normal 3 12 3 2 2 3" xfId="6965"/>
    <cellStyle name="Normal 3 12 3 2 3" xfId="6966"/>
    <cellStyle name="Normal 3 12 3 2 3 2" xfId="34537"/>
    <cellStyle name="Normal 3 12 3 2 4" xfId="6967"/>
    <cellStyle name="Normal 3 12 3 2 5" xfId="6968"/>
    <cellStyle name="Normal 3 12 3 3" xfId="6969"/>
    <cellStyle name="Normal 3 12 3 3 2" xfId="6970"/>
    <cellStyle name="Normal 3 12 3 3 2 2" xfId="6971"/>
    <cellStyle name="Normal 3 12 3 3 2 3" xfId="6972"/>
    <cellStyle name="Normal 3 12 3 3 3" xfId="6973"/>
    <cellStyle name="Normal 3 12 3 3 4" xfId="6974"/>
    <cellStyle name="Normal 3 12 3 3 5" xfId="6975"/>
    <cellStyle name="Normal 3 12 3 4" xfId="6976"/>
    <cellStyle name="Normal 3 12 3 4 2" xfId="6977"/>
    <cellStyle name="Normal 3 12 3 4 3" xfId="6978"/>
    <cellStyle name="Normal 3 12 3 5" xfId="6979"/>
    <cellStyle name="Normal 3 12 3 5 2" xfId="33289"/>
    <cellStyle name="Normal 3 12 3 6" xfId="6980"/>
    <cellStyle name="Normal 3 12 3 7" xfId="6981"/>
    <cellStyle name="Normal 3 12 3 8" xfId="6982"/>
    <cellStyle name="Normal 3 12 4" xfId="6983"/>
    <cellStyle name="Normal 3 12 4 2" xfId="6984"/>
    <cellStyle name="Normal 3 12 4 2 2" xfId="6985"/>
    <cellStyle name="Normal 3 12 4 2 2 2" xfId="6986"/>
    <cellStyle name="Normal 3 12 4 2 2 3" xfId="6987"/>
    <cellStyle name="Normal 3 12 4 2 3" xfId="6988"/>
    <cellStyle name="Normal 3 12 4 2 3 2" xfId="34497"/>
    <cellStyle name="Normal 3 12 4 2 4" xfId="6989"/>
    <cellStyle name="Normal 3 12 4 2 5" xfId="6990"/>
    <cellStyle name="Normal 3 12 4 3" xfId="6991"/>
    <cellStyle name="Normal 3 12 4 3 2" xfId="6992"/>
    <cellStyle name="Normal 3 12 4 3 2 2" xfId="6993"/>
    <cellStyle name="Normal 3 12 4 3 2 3" xfId="6994"/>
    <cellStyle name="Normal 3 12 4 3 3" xfId="6995"/>
    <cellStyle name="Normal 3 12 4 3 4" xfId="6996"/>
    <cellStyle name="Normal 3 12 4 3 5" xfId="6997"/>
    <cellStyle name="Normal 3 12 4 4" xfId="6998"/>
    <cellStyle name="Normal 3 12 4 4 2" xfId="6999"/>
    <cellStyle name="Normal 3 12 4 4 3" xfId="7000"/>
    <cellStyle name="Normal 3 12 4 5" xfId="7001"/>
    <cellStyle name="Normal 3 12 4 5 2" xfId="33290"/>
    <cellStyle name="Normal 3 12 4 6" xfId="7002"/>
    <cellStyle name="Normal 3 12 4 7" xfId="7003"/>
    <cellStyle name="Normal 3 12 4 8" xfId="7004"/>
    <cellStyle name="Normal 3 12 5" xfId="7005"/>
    <cellStyle name="Normal 3 12 5 2" xfId="7006"/>
    <cellStyle name="Normal 3 12 5 2 2" xfId="7007"/>
    <cellStyle name="Normal 3 12 5 2 2 2" xfId="7008"/>
    <cellStyle name="Normal 3 12 5 2 2 3" xfId="7009"/>
    <cellStyle name="Normal 3 12 5 2 3" xfId="7010"/>
    <cellStyle name="Normal 3 12 5 2 4" xfId="7011"/>
    <cellStyle name="Normal 3 12 5 2 5" xfId="7012"/>
    <cellStyle name="Normal 3 12 5 3" xfId="7013"/>
    <cellStyle name="Normal 3 12 5 3 2" xfId="7014"/>
    <cellStyle name="Normal 3 12 5 3 3" xfId="7015"/>
    <cellStyle name="Normal 3 12 5 4" xfId="7016"/>
    <cellStyle name="Normal 3 12 5 4 2" xfId="34538"/>
    <cellStyle name="Normal 3 12 5 5" xfId="7017"/>
    <cellStyle name="Normal 3 12 5 6" xfId="7018"/>
    <cellStyle name="Normal 3 12 5 7" xfId="7019"/>
    <cellStyle name="Normal 3 12 6" xfId="7020"/>
    <cellStyle name="Normal 3 12 6 2" xfId="7021"/>
    <cellStyle name="Normal 3 12 6 2 2" xfId="7022"/>
    <cellStyle name="Normal 3 12 6 2 3" xfId="7023"/>
    <cellStyle name="Normal 3 12 6 3" xfId="7024"/>
    <cellStyle name="Normal 3 12 6 3 2" xfId="35227"/>
    <cellStyle name="Normal 3 12 6 4" xfId="7025"/>
    <cellStyle name="Normal 3 12 6 5" xfId="7026"/>
    <cellStyle name="Normal 3 12 6 6" xfId="7027"/>
    <cellStyle name="Normal 3 12 7" xfId="7028"/>
    <cellStyle name="Normal 3 12 7 2" xfId="7029"/>
    <cellStyle name="Normal 3 12 7 3" xfId="7030"/>
    <cellStyle name="Normal 3 12 8" xfId="7031"/>
    <cellStyle name="Normal 3 12 8 2" xfId="33287"/>
    <cellStyle name="Normal 3 12 9" xfId="7032"/>
    <cellStyle name="Normal 3 13" xfId="7033"/>
    <cellStyle name="Normal 3 13 2" xfId="7034"/>
    <cellStyle name="Normal 3 13 2 2" xfId="7035"/>
    <cellStyle name="Normal 3 13 2 2 2" xfId="7036"/>
    <cellStyle name="Normal 3 13 2 2 2 2" xfId="7037"/>
    <cellStyle name="Normal 3 13 2 2 2 2 2" xfId="7038"/>
    <cellStyle name="Normal 3 13 2 2 2 2 3" xfId="7039"/>
    <cellStyle name="Normal 3 13 2 2 2 3" xfId="7040"/>
    <cellStyle name="Normal 3 13 2 2 2 4" xfId="7041"/>
    <cellStyle name="Normal 3 13 2 2 2 5" xfId="7042"/>
    <cellStyle name="Normal 3 13 2 2 3" xfId="7043"/>
    <cellStyle name="Normal 3 13 2 2 3 2" xfId="7044"/>
    <cellStyle name="Normal 3 13 2 2 3 3" xfId="7045"/>
    <cellStyle name="Normal 3 13 2 2 4" xfId="7046"/>
    <cellStyle name="Normal 3 13 2 2 4 2" xfId="34539"/>
    <cellStyle name="Normal 3 13 2 2 5" xfId="7047"/>
    <cellStyle name="Normal 3 13 2 2 6" xfId="7048"/>
    <cellStyle name="Normal 3 13 2 2 7" xfId="7049"/>
    <cellStyle name="Normal 3 13 2 3" xfId="7050"/>
    <cellStyle name="Normal 3 13 2 3 2" xfId="7051"/>
    <cellStyle name="Normal 3 13 2 3 2 2" xfId="7052"/>
    <cellStyle name="Normal 3 13 2 3 2 3" xfId="7053"/>
    <cellStyle name="Normal 3 13 2 3 3" xfId="7054"/>
    <cellStyle name="Normal 3 13 2 3 3 2" xfId="35226"/>
    <cellStyle name="Normal 3 13 2 3 4" xfId="7055"/>
    <cellStyle name="Normal 3 13 2 3 5" xfId="7056"/>
    <cellStyle name="Normal 3 13 2 3 6" xfId="7057"/>
    <cellStyle name="Normal 3 13 2 4" xfId="7058"/>
    <cellStyle name="Normal 3 13 2 4 2" xfId="7059"/>
    <cellStyle name="Normal 3 13 2 4 3" xfId="7060"/>
    <cellStyle name="Normal 3 13 2 5" xfId="7061"/>
    <cellStyle name="Normal 3 13 2 5 2" xfId="33292"/>
    <cellStyle name="Normal 3 13 2 6" xfId="7062"/>
    <cellStyle name="Normal 3 13 2 7" xfId="7063"/>
    <cellStyle name="Normal 3 13 2 8" xfId="7064"/>
    <cellStyle name="Normal 3 13 3" xfId="7065"/>
    <cellStyle name="Normal 3 13 3 2" xfId="7066"/>
    <cellStyle name="Normal 3 13 3 2 2" xfId="7067"/>
    <cellStyle name="Normal 3 13 3 2 2 2" xfId="7068"/>
    <cellStyle name="Normal 3 13 3 2 2 3" xfId="7069"/>
    <cellStyle name="Normal 3 13 3 2 3" xfId="7070"/>
    <cellStyle name="Normal 3 13 3 2 3 2" xfId="35304"/>
    <cellStyle name="Normal 3 13 3 2 4" xfId="7071"/>
    <cellStyle name="Normal 3 13 3 2 5" xfId="7072"/>
    <cellStyle name="Normal 3 13 3 2 6" xfId="7073"/>
    <cellStyle name="Normal 3 13 3 3" xfId="7074"/>
    <cellStyle name="Normal 3 13 3 3 2" xfId="7075"/>
    <cellStyle name="Normal 3 13 3 3 3" xfId="7076"/>
    <cellStyle name="Normal 3 13 3 4" xfId="7077"/>
    <cellStyle name="Normal 3 13 3 4 2" xfId="34540"/>
    <cellStyle name="Normal 3 13 3 5" xfId="7078"/>
    <cellStyle name="Normal 3 13 3 6" xfId="7079"/>
    <cellStyle name="Normal 3 13 3 7" xfId="7080"/>
    <cellStyle name="Normal 3 13 4" xfId="7081"/>
    <cellStyle name="Normal 3 13 4 2" xfId="7082"/>
    <cellStyle name="Normal 3 13 4 2 2" xfId="7083"/>
    <cellStyle name="Normal 3 13 4 2 3" xfId="7084"/>
    <cellStyle name="Normal 3 13 4 3" xfId="7085"/>
    <cellStyle name="Normal 3 13 4 4" xfId="7086"/>
    <cellStyle name="Normal 3 13 4 5" xfId="7087"/>
    <cellStyle name="Normal 3 13 5" xfId="7088"/>
    <cellStyle name="Normal 3 13 5 2" xfId="7089"/>
    <cellStyle name="Normal 3 13 5 3" xfId="7090"/>
    <cellStyle name="Normal 3 13 6" xfId="7091"/>
    <cellStyle name="Normal 3 13 6 2" xfId="33291"/>
    <cellStyle name="Normal 3 13 7" xfId="7092"/>
    <cellStyle name="Normal 3 13 8" xfId="7093"/>
    <cellStyle name="Normal 3 13 9" xfId="7094"/>
    <cellStyle name="Normal 3 14" xfId="7095"/>
    <cellStyle name="Normal 3 14 2" xfId="7096"/>
    <cellStyle name="Normal 3 14 2 2" xfId="7097"/>
    <cellStyle name="Normal 3 14 2 2 2" xfId="7098"/>
    <cellStyle name="Normal 3 14 2 2 2 2" xfId="7099"/>
    <cellStyle name="Normal 3 14 2 2 2 3" xfId="7100"/>
    <cellStyle name="Normal 3 14 2 2 3" xfId="7101"/>
    <cellStyle name="Normal 3 14 2 2 3 2" xfId="34541"/>
    <cellStyle name="Normal 3 14 2 2 4" xfId="7102"/>
    <cellStyle name="Normal 3 14 2 2 5" xfId="7103"/>
    <cellStyle name="Normal 3 14 2 2 6" xfId="7104"/>
    <cellStyle name="Normal 3 14 2 3" xfId="7105"/>
    <cellStyle name="Normal 3 14 2 3 2" xfId="33294"/>
    <cellStyle name="Normal 3 14 2 4" xfId="7106"/>
    <cellStyle name="Normal 3 14 2 5" xfId="7107"/>
    <cellStyle name="Normal 3 14 2 6" xfId="7108"/>
    <cellStyle name="Normal 3 14 3" xfId="7109"/>
    <cellStyle name="Normal 3 14 3 2" xfId="7110"/>
    <cellStyle name="Normal 3 14 3 2 2" xfId="7111"/>
    <cellStyle name="Normal 3 14 3 2 3" xfId="7112"/>
    <cellStyle name="Normal 3 14 3 3" xfId="7113"/>
    <cellStyle name="Normal 3 14 3 3 2" xfId="34542"/>
    <cellStyle name="Normal 3 14 3 4" xfId="7114"/>
    <cellStyle name="Normal 3 14 3 5" xfId="7115"/>
    <cellStyle name="Normal 3 14 3 6" xfId="7116"/>
    <cellStyle name="Normal 3 14 4" xfId="7117"/>
    <cellStyle name="Normal 3 14 4 2" xfId="7118"/>
    <cellStyle name="Normal 3 14 4 3" xfId="7119"/>
    <cellStyle name="Normal 3 14 4 4" xfId="7120"/>
    <cellStyle name="Normal 3 14 5" xfId="7121"/>
    <cellStyle name="Normal 3 14 5 2" xfId="7122"/>
    <cellStyle name="Normal 3 14 5 3" xfId="7123"/>
    <cellStyle name="Normal 3 14 5 4" xfId="7124"/>
    <cellStyle name="Normal 3 14 6" xfId="7125"/>
    <cellStyle name="Normal 3 14 6 2" xfId="33293"/>
    <cellStyle name="Normal 3 14 7" xfId="7126"/>
    <cellStyle name="Normal 3 14 8" xfId="7127"/>
    <cellStyle name="Normal 3 14 9" xfId="7128"/>
    <cellStyle name="Normal 3 15" xfId="7129"/>
    <cellStyle name="Normal 3 15 2" xfId="7130"/>
    <cellStyle name="Normal 3 15 2 2" xfId="7131"/>
    <cellStyle name="Normal 3 15 2 2 2" xfId="7132"/>
    <cellStyle name="Normal 3 15 2 2 2 2" xfId="7133"/>
    <cellStyle name="Normal 3 15 2 2 2 3" xfId="7134"/>
    <cellStyle name="Normal 3 15 2 2 3" xfId="7135"/>
    <cellStyle name="Normal 3 15 2 2 3 2" xfId="34543"/>
    <cellStyle name="Normal 3 15 2 2 4" xfId="7136"/>
    <cellStyle name="Normal 3 15 2 2 5" xfId="7137"/>
    <cellStyle name="Normal 3 15 2 3" xfId="7138"/>
    <cellStyle name="Normal 3 15 2 3 2" xfId="7139"/>
    <cellStyle name="Normal 3 15 2 3 3" xfId="7140"/>
    <cellStyle name="Normal 3 15 2 4" xfId="7141"/>
    <cellStyle name="Normal 3 15 2 4 2" xfId="33296"/>
    <cellStyle name="Normal 3 15 2 5" xfId="7142"/>
    <cellStyle name="Normal 3 15 2 6" xfId="7143"/>
    <cellStyle name="Normal 3 15 3" xfId="7144"/>
    <cellStyle name="Normal 3 15 3 2" xfId="7145"/>
    <cellStyle name="Normal 3 15 3 2 2" xfId="7146"/>
    <cellStyle name="Normal 3 15 3 2 3" xfId="7147"/>
    <cellStyle name="Normal 3 15 3 3" xfId="7148"/>
    <cellStyle name="Normal 3 15 3 3 2" xfId="34544"/>
    <cellStyle name="Normal 3 15 3 4" xfId="7149"/>
    <cellStyle name="Normal 3 15 3 5" xfId="7150"/>
    <cellStyle name="Normal 3 15 4" xfId="7151"/>
    <cellStyle name="Normal 3 15 4 2" xfId="7152"/>
    <cellStyle name="Normal 3 15 4 2 2" xfId="7153"/>
    <cellStyle name="Normal 3 15 4 2 3" xfId="7154"/>
    <cellStyle name="Normal 3 15 4 3" xfId="7155"/>
    <cellStyle name="Normal 3 15 4 4" xfId="7156"/>
    <cellStyle name="Normal 3 15 4 5" xfId="7157"/>
    <cellStyle name="Normal 3 15 5" xfId="7158"/>
    <cellStyle name="Normal 3 15 5 2" xfId="7159"/>
    <cellStyle name="Normal 3 15 5 3" xfId="7160"/>
    <cellStyle name="Normal 3 15 6" xfId="7161"/>
    <cellStyle name="Normal 3 15 6 2" xfId="33295"/>
    <cellStyle name="Normal 3 15 7" xfId="7162"/>
    <cellStyle name="Normal 3 15 8" xfId="7163"/>
    <cellStyle name="Normal 3 15 9" xfId="7164"/>
    <cellStyle name="Normal 3 16" xfId="7165"/>
    <cellStyle name="Normal 3 16 10" xfId="7166"/>
    <cellStyle name="Normal 3 16 10 2" xfId="7167"/>
    <cellStyle name="Normal 3 16 10 2 2" xfId="7168"/>
    <cellStyle name="Normal 3 16 10 2 2 2" xfId="7169"/>
    <cellStyle name="Normal 3 16 10 2 2 2 2" xfId="7170"/>
    <cellStyle name="Normal 3 16 10 2 2 2 2 2" xfId="7171"/>
    <cellStyle name="Normal 3 16 10 2 2 2 2 3" xfId="7172"/>
    <cellStyle name="Normal 3 16 10 2 2 2 3" xfId="7173"/>
    <cellStyle name="Normal 3 16 10 2 2 2 4" xfId="7174"/>
    <cellStyle name="Normal 3 16 10 2 2 2 5" xfId="7175"/>
    <cellStyle name="Normal 3 16 10 2 2 3" xfId="7176"/>
    <cellStyle name="Normal 3 16 10 2 2 3 2" xfId="7177"/>
    <cellStyle name="Normal 3 16 10 2 2 3 2 2" xfId="7178"/>
    <cellStyle name="Normal 3 16 10 2 2 3 2 3" xfId="7179"/>
    <cellStyle name="Normal 3 16 10 2 2 3 3" xfId="7180"/>
    <cellStyle name="Normal 3 16 10 2 2 3 3 2" xfId="34545"/>
    <cellStyle name="Normal 3 16 10 2 2 3 4" xfId="7181"/>
    <cellStyle name="Normal 3 16 10 2 2 3 5" xfId="7182"/>
    <cellStyle name="Normal 3 16 10 2 2 4" xfId="7183"/>
    <cellStyle name="Normal 3 16 10 2 2 4 2" xfId="7184"/>
    <cellStyle name="Normal 3 16 10 2 2 4 3" xfId="7185"/>
    <cellStyle name="Normal 3 16 10 2 2 5" xfId="7186"/>
    <cellStyle name="Normal 3 16 10 2 2 5 2" xfId="33298"/>
    <cellStyle name="Normal 3 16 10 2 2 6" xfId="7187"/>
    <cellStyle name="Normal 3 16 10 2 2 7" xfId="7188"/>
    <cellStyle name="Normal 3 16 10 2 3" xfId="7189"/>
    <cellStyle name="Normal 3 16 10 2 3 2" xfId="7190"/>
    <cellStyle name="Normal 3 16 10 2 3 2 2" xfId="7191"/>
    <cellStyle name="Normal 3 16 10 2 3 2 3" xfId="7192"/>
    <cellStyle name="Normal 3 16 10 2 3 3" xfId="7193"/>
    <cellStyle name="Normal 3 16 10 2 3 4" xfId="7194"/>
    <cellStyle name="Normal 3 16 10 2 3 5" xfId="7195"/>
    <cellStyle name="Normal 3 16 10 2 4" xfId="7196"/>
    <cellStyle name="Normal 3 16 10 2 4 2" xfId="7197"/>
    <cellStyle name="Normal 3 16 10 2 4 3" xfId="7198"/>
    <cellStyle name="Normal 3 16 10 2 5" xfId="7199"/>
    <cellStyle name="Normal 3 16 10 2 6" xfId="7200"/>
    <cellStyle name="Normal 3 16 10 2 7" xfId="7201"/>
    <cellStyle name="Normal 3 16 10 3" xfId="7202"/>
    <cellStyle name="Normal 3 16 10 3 2" xfId="7203"/>
    <cellStyle name="Normal 3 16 10 3 2 2" xfId="7204"/>
    <cellStyle name="Normal 3 16 10 3 2 3" xfId="7205"/>
    <cellStyle name="Normal 3 16 10 3 3" xfId="7206"/>
    <cellStyle name="Normal 3 16 10 3 4" xfId="7207"/>
    <cellStyle name="Normal 3 16 10 3 5" xfId="7208"/>
    <cellStyle name="Normal 3 16 10 4" xfId="7209"/>
    <cellStyle name="Normal 3 16 10 4 2" xfId="7210"/>
    <cellStyle name="Normal 3 16 10 4 2 2" xfId="7211"/>
    <cellStyle name="Normal 3 16 10 4 2 2 2" xfId="7212"/>
    <cellStyle name="Normal 3 16 10 4 2 2 2 2" xfId="7213"/>
    <cellStyle name="Normal 3 16 10 4 2 2 2 3" xfId="7214"/>
    <cellStyle name="Normal 3 16 10 4 2 2 3" xfId="7215"/>
    <cellStyle name="Normal 3 16 10 4 2 2 3 2" xfId="34546"/>
    <cellStyle name="Normal 3 16 10 4 2 2 4" xfId="7216"/>
    <cellStyle name="Normal 3 16 10 4 2 2 5" xfId="7217"/>
    <cellStyle name="Normal 3 16 10 4 2 3" xfId="7218"/>
    <cellStyle name="Normal 3 16 10 4 2 3 2" xfId="7219"/>
    <cellStyle name="Normal 3 16 10 4 2 3 3" xfId="7220"/>
    <cellStyle name="Normal 3 16 10 4 2 4" xfId="7221"/>
    <cellStyle name="Normal 3 16 10 4 2 4 2" xfId="33299"/>
    <cellStyle name="Normal 3 16 10 4 2 5" xfId="7222"/>
    <cellStyle name="Normal 3 16 10 4 2 6" xfId="7223"/>
    <cellStyle name="Normal 3 16 10 4 3" xfId="7224"/>
    <cellStyle name="Normal 3 16 10 4 3 2" xfId="7225"/>
    <cellStyle name="Normal 3 16 10 4 3 3" xfId="7226"/>
    <cellStyle name="Normal 3 16 10 4 4" xfId="7227"/>
    <cellStyle name="Normal 3 16 10 4 5" xfId="7228"/>
    <cellStyle name="Normal 3 16 10 4 6" xfId="7229"/>
    <cellStyle name="Normal 3 16 10 5" xfId="7230"/>
    <cellStyle name="Normal 3 16 10 5 2" xfId="7231"/>
    <cellStyle name="Normal 3 16 10 5 2 2" xfId="7232"/>
    <cellStyle name="Normal 3 16 10 5 2 3" xfId="7233"/>
    <cellStyle name="Normal 3 16 10 5 3" xfId="7234"/>
    <cellStyle name="Normal 3 16 10 5 3 2" xfId="34547"/>
    <cellStyle name="Normal 3 16 10 5 4" xfId="7235"/>
    <cellStyle name="Normal 3 16 10 5 5" xfId="7236"/>
    <cellStyle name="Normal 3 16 10 6" xfId="7237"/>
    <cellStyle name="Normal 3 16 10 6 2" xfId="7238"/>
    <cellStyle name="Normal 3 16 10 6 3" xfId="7239"/>
    <cellStyle name="Normal 3 16 10 7" xfId="7240"/>
    <cellStyle name="Normal 3 16 10 7 2" xfId="33297"/>
    <cellStyle name="Normal 3 16 10 8" xfId="7241"/>
    <cellStyle name="Normal 3 16 10 9" xfId="7242"/>
    <cellStyle name="Normal 3 16 11" xfId="7243"/>
    <cellStyle name="Normal 3 16 11 2" xfId="7244"/>
    <cellStyle name="Normal 3 16 11 2 2" xfId="7245"/>
    <cellStyle name="Normal 3 16 11 2 2 2" xfId="7246"/>
    <cellStyle name="Normal 3 16 11 2 2 2 2" xfId="7247"/>
    <cellStyle name="Normal 3 16 11 2 2 2 2 2" xfId="7248"/>
    <cellStyle name="Normal 3 16 11 2 2 2 2 3" xfId="7249"/>
    <cellStyle name="Normal 3 16 11 2 2 2 3" xfId="7250"/>
    <cellStyle name="Normal 3 16 11 2 2 2 3 2" xfId="34860"/>
    <cellStyle name="Normal 3 16 11 2 2 2 4" xfId="7251"/>
    <cellStyle name="Normal 3 16 11 2 2 2 5" xfId="7252"/>
    <cellStyle name="Normal 3 16 11 2 2 3" xfId="7253"/>
    <cellStyle name="Normal 3 16 11 2 2 3 2" xfId="7254"/>
    <cellStyle name="Normal 3 16 11 2 2 3 3" xfId="7255"/>
    <cellStyle name="Normal 3 16 11 2 2 4" xfId="7256"/>
    <cellStyle name="Normal 3 16 11 2 2 4 2" xfId="33301"/>
    <cellStyle name="Normal 3 16 11 2 2 5" xfId="7257"/>
    <cellStyle name="Normal 3 16 11 2 2 6" xfId="7258"/>
    <cellStyle name="Normal 3 16 11 2 3" xfId="7259"/>
    <cellStyle name="Normal 3 16 11 2 3 2" xfId="7260"/>
    <cellStyle name="Normal 3 16 11 2 3 3" xfId="7261"/>
    <cellStyle name="Normal 3 16 11 2 4" xfId="7262"/>
    <cellStyle name="Normal 3 16 11 2 5" xfId="7263"/>
    <cellStyle name="Normal 3 16 11 2 6" xfId="7264"/>
    <cellStyle name="Normal 3 16 11 3" xfId="7265"/>
    <cellStyle name="Normal 3 16 11 3 2" xfId="7266"/>
    <cellStyle name="Normal 3 16 11 3 2 2" xfId="7267"/>
    <cellStyle name="Normal 3 16 11 3 2 2 2" xfId="7268"/>
    <cellStyle name="Normal 3 16 11 3 2 2 3" xfId="7269"/>
    <cellStyle name="Normal 3 16 11 3 2 3" xfId="7270"/>
    <cellStyle name="Normal 3 16 11 3 2 3 2" xfId="34185"/>
    <cellStyle name="Normal 3 16 11 3 2 4" xfId="7271"/>
    <cellStyle name="Normal 3 16 11 3 2 5" xfId="7272"/>
    <cellStyle name="Normal 3 16 11 3 3" xfId="7273"/>
    <cellStyle name="Normal 3 16 11 3 3 2" xfId="7274"/>
    <cellStyle name="Normal 3 16 11 3 3 3" xfId="7275"/>
    <cellStyle name="Normal 3 16 11 3 4" xfId="7276"/>
    <cellStyle name="Normal 3 16 11 3 4 2" xfId="33302"/>
    <cellStyle name="Normal 3 16 11 3 5" xfId="7277"/>
    <cellStyle name="Normal 3 16 11 3 6" xfId="7278"/>
    <cellStyle name="Normal 3 16 11 4" xfId="7279"/>
    <cellStyle name="Normal 3 16 11 4 2" xfId="7280"/>
    <cellStyle name="Normal 3 16 11 4 2 2" xfId="7281"/>
    <cellStyle name="Normal 3 16 11 4 2 3" xfId="7282"/>
    <cellStyle name="Normal 3 16 11 4 3" xfId="7283"/>
    <cellStyle name="Normal 3 16 11 4 3 2" xfId="34458"/>
    <cellStyle name="Normal 3 16 11 4 4" xfId="7284"/>
    <cellStyle name="Normal 3 16 11 4 5" xfId="7285"/>
    <cellStyle name="Normal 3 16 11 5" xfId="7286"/>
    <cellStyle name="Normal 3 16 11 5 2" xfId="7287"/>
    <cellStyle name="Normal 3 16 11 5 3" xfId="7288"/>
    <cellStyle name="Normal 3 16 11 6" xfId="7289"/>
    <cellStyle name="Normal 3 16 11 6 2" xfId="33300"/>
    <cellStyle name="Normal 3 16 11 7" xfId="7290"/>
    <cellStyle name="Normal 3 16 11 8" xfId="7291"/>
    <cellStyle name="Normal 3 16 12" xfId="7292"/>
    <cellStyle name="Normal 3 16 12 2" xfId="7293"/>
    <cellStyle name="Normal 3 16 12 2 2" xfId="7294"/>
    <cellStyle name="Normal 3 16 12 2 2 2" xfId="7295"/>
    <cellStyle name="Normal 3 16 12 2 2 3" xfId="7296"/>
    <cellStyle name="Normal 3 16 12 2 3" xfId="7297"/>
    <cellStyle name="Normal 3 16 12 2 4" xfId="7298"/>
    <cellStyle name="Normal 3 16 12 2 5" xfId="7299"/>
    <cellStyle name="Normal 3 16 12 3" xfId="7300"/>
    <cellStyle name="Normal 3 16 12 3 2" xfId="7301"/>
    <cellStyle name="Normal 3 16 12 3 2 2" xfId="7302"/>
    <cellStyle name="Normal 3 16 12 3 2 3" xfId="7303"/>
    <cellStyle name="Normal 3 16 12 3 3" xfId="7304"/>
    <cellStyle name="Normal 3 16 12 3 3 2" xfId="34548"/>
    <cellStyle name="Normal 3 16 12 3 4" xfId="7305"/>
    <cellStyle name="Normal 3 16 12 3 5" xfId="7306"/>
    <cellStyle name="Normal 3 16 12 4" xfId="7307"/>
    <cellStyle name="Normal 3 16 12 4 2" xfId="7308"/>
    <cellStyle name="Normal 3 16 12 4 3" xfId="7309"/>
    <cellStyle name="Normal 3 16 12 5" xfId="7310"/>
    <cellStyle name="Normal 3 16 12 5 2" xfId="33303"/>
    <cellStyle name="Normal 3 16 12 6" xfId="7311"/>
    <cellStyle name="Normal 3 16 12 7" xfId="7312"/>
    <cellStyle name="Normal 3 16 13" xfId="7313"/>
    <cellStyle name="Normal 3 16 13 2" xfId="7314"/>
    <cellStyle name="Normal 3 16 13 3" xfId="7315"/>
    <cellStyle name="Normal 3 16 14" xfId="7316"/>
    <cellStyle name="Normal 3 16 15" xfId="7317"/>
    <cellStyle name="Normal 3 16 16" xfId="7318"/>
    <cellStyle name="Normal 3 16 2" xfId="7319"/>
    <cellStyle name="Normal 3 16 2 2" xfId="7320"/>
    <cellStyle name="Normal 3 16 2 2 2" xfId="7321"/>
    <cellStyle name="Normal 3 16 2 2 3" xfId="7322"/>
    <cellStyle name="Normal 3 16 2 3" xfId="7323"/>
    <cellStyle name="Normal 3 16 2 4" xfId="7324"/>
    <cellStyle name="Normal 3 16 2 5" xfId="7325"/>
    <cellStyle name="Normal 3 16 3" xfId="7326"/>
    <cellStyle name="Normal 3 16 3 2" xfId="7327"/>
    <cellStyle name="Normal 3 16 3 2 2" xfId="7328"/>
    <cellStyle name="Normal 3 16 3 2 3" xfId="7329"/>
    <cellStyle name="Normal 3 16 3 3" xfId="7330"/>
    <cellStyle name="Normal 3 16 3 4" xfId="7331"/>
    <cellStyle name="Normal 3 16 3 5" xfId="7332"/>
    <cellStyle name="Normal 3 16 4" xfId="7333"/>
    <cellStyle name="Normal 3 16 4 2" xfId="7334"/>
    <cellStyle name="Normal 3 16 4 2 2" xfId="7335"/>
    <cellStyle name="Normal 3 16 4 2 3" xfId="7336"/>
    <cellStyle name="Normal 3 16 4 3" xfId="7337"/>
    <cellStyle name="Normal 3 16 4 4" xfId="7338"/>
    <cellStyle name="Normal 3 16 4 5" xfId="7339"/>
    <cellStyle name="Normal 3 16 5" xfId="7340"/>
    <cellStyle name="Normal 3 16 5 2" xfId="7341"/>
    <cellStyle name="Normal 3 16 5 2 2" xfId="7342"/>
    <cellStyle name="Normal 3 16 5 2 3" xfId="7343"/>
    <cellStyle name="Normal 3 16 5 3" xfId="7344"/>
    <cellStyle name="Normal 3 16 5 4" xfId="7345"/>
    <cellStyle name="Normal 3 16 5 5" xfId="7346"/>
    <cellStyle name="Normal 3 16 6" xfId="7347"/>
    <cellStyle name="Normal 3 16 6 2" xfId="7348"/>
    <cellStyle name="Normal 3 16 6 2 2" xfId="7349"/>
    <cellStyle name="Normal 3 16 6 2 3" xfId="7350"/>
    <cellStyle name="Normal 3 16 6 3" xfId="7351"/>
    <cellStyle name="Normal 3 16 6 4" xfId="7352"/>
    <cellStyle name="Normal 3 16 6 5" xfId="7353"/>
    <cellStyle name="Normal 3 16 7" xfId="7354"/>
    <cellStyle name="Normal 3 16 7 2" xfId="7355"/>
    <cellStyle name="Normal 3 16 7 2 2" xfId="7356"/>
    <cellStyle name="Normal 3 16 7 2 2 2" xfId="7357"/>
    <cellStyle name="Normal 3 16 7 2 2 3" xfId="7358"/>
    <cellStyle name="Normal 3 16 7 2 3" xfId="7359"/>
    <cellStyle name="Normal 3 16 7 2 4" xfId="7360"/>
    <cellStyle name="Normal 3 16 7 2 5" xfId="7361"/>
    <cellStyle name="Normal 3 16 7 3" xfId="7362"/>
    <cellStyle name="Normal 3 16 7 3 2" xfId="7363"/>
    <cellStyle name="Normal 3 16 7 3 2 2" xfId="7364"/>
    <cellStyle name="Normal 3 16 7 3 2 3" xfId="7365"/>
    <cellStyle name="Normal 3 16 7 3 3" xfId="7366"/>
    <cellStyle name="Normal 3 16 7 3 3 2" xfId="34459"/>
    <cellStyle name="Normal 3 16 7 3 4" xfId="7367"/>
    <cellStyle name="Normal 3 16 7 3 5" xfId="7368"/>
    <cellStyle name="Normal 3 16 7 4" xfId="7369"/>
    <cellStyle name="Normal 3 16 7 4 2" xfId="7370"/>
    <cellStyle name="Normal 3 16 7 4 3" xfId="7371"/>
    <cellStyle name="Normal 3 16 7 5" xfId="7372"/>
    <cellStyle name="Normal 3 16 7 5 2" xfId="33304"/>
    <cellStyle name="Normal 3 16 7 6" xfId="7373"/>
    <cellStyle name="Normal 3 16 7 7" xfId="7374"/>
    <cellStyle name="Normal 3 16 8" xfId="7375"/>
    <cellStyle name="Normal 3 16 8 2" xfId="7376"/>
    <cellStyle name="Normal 3 16 8 2 2" xfId="7377"/>
    <cellStyle name="Normal 3 16 8 2 3" xfId="7378"/>
    <cellStyle name="Normal 3 16 8 3" xfId="7379"/>
    <cellStyle name="Normal 3 16 8 4" xfId="7380"/>
    <cellStyle name="Normal 3 16 8 5" xfId="7381"/>
    <cellStyle name="Normal 3 16 9" xfId="7382"/>
    <cellStyle name="Normal 3 16 9 2" xfId="7383"/>
    <cellStyle name="Normal 3 16 9 2 2" xfId="7384"/>
    <cellStyle name="Normal 3 16 9 2 3" xfId="7385"/>
    <cellStyle name="Normal 3 16 9 3" xfId="7386"/>
    <cellStyle name="Normal 3 16 9 4" xfId="7387"/>
    <cellStyle name="Normal 3 16 9 5" xfId="7388"/>
    <cellStyle name="Normal 3 17" xfId="7389"/>
    <cellStyle name="Normal 3 17 10" xfId="7390"/>
    <cellStyle name="Normal 3 17 10 2" xfId="7391"/>
    <cellStyle name="Normal 3 17 10 2 2" xfId="7392"/>
    <cellStyle name="Normal 3 17 10 2 3" xfId="7393"/>
    <cellStyle name="Normal 3 17 10 3" xfId="7394"/>
    <cellStyle name="Normal 3 17 10 4" xfId="7395"/>
    <cellStyle name="Normal 3 17 10 5" xfId="7396"/>
    <cellStyle name="Normal 3 17 11" xfId="7397"/>
    <cellStyle name="Normal 3 17 11 2" xfId="7398"/>
    <cellStyle name="Normal 3 17 11 2 2" xfId="7399"/>
    <cellStyle name="Normal 3 17 11 2 2 2" xfId="7400"/>
    <cellStyle name="Normal 3 17 11 2 2 2 2" xfId="7401"/>
    <cellStyle name="Normal 3 17 11 2 2 2 2 2" xfId="7402"/>
    <cellStyle name="Normal 3 17 11 2 2 2 2 3" xfId="7403"/>
    <cellStyle name="Normal 3 17 11 2 2 2 3" xfId="7404"/>
    <cellStyle name="Normal 3 17 11 2 2 2 4" xfId="7405"/>
    <cellStyle name="Normal 3 17 11 2 2 2 5" xfId="7406"/>
    <cellStyle name="Normal 3 17 11 2 2 3" xfId="7407"/>
    <cellStyle name="Normal 3 17 11 2 2 3 2" xfId="7408"/>
    <cellStyle name="Normal 3 17 11 2 2 3 2 2" xfId="7409"/>
    <cellStyle name="Normal 3 17 11 2 2 3 2 3" xfId="7410"/>
    <cellStyle name="Normal 3 17 11 2 2 3 3" xfId="7411"/>
    <cellStyle name="Normal 3 17 11 2 2 3 3 2" xfId="34245"/>
    <cellStyle name="Normal 3 17 11 2 2 3 4" xfId="7412"/>
    <cellStyle name="Normal 3 17 11 2 2 3 5" xfId="7413"/>
    <cellStyle name="Normal 3 17 11 2 2 4" xfId="7414"/>
    <cellStyle name="Normal 3 17 11 2 2 4 2" xfId="7415"/>
    <cellStyle name="Normal 3 17 11 2 2 4 3" xfId="7416"/>
    <cellStyle name="Normal 3 17 11 2 2 5" xfId="7417"/>
    <cellStyle name="Normal 3 17 11 2 2 5 2" xfId="33306"/>
    <cellStyle name="Normal 3 17 11 2 2 6" xfId="7418"/>
    <cellStyle name="Normal 3 17 11 2 2 7" xfId="7419"/>
    <cellStyle name="Normal 3 17 11 2 3" xfId="7420"/>
    <cellStyle name="Normal 3 17 11 2 3 2" xfId="7421"/>
    <cellStyle name="Normal 3 17 11 2 3 2 2" xfId="7422"/>
    <cellStyle name="Normal 3 17 11 2 3 2 3" xfId="7423"/>
    <cellStyle name="Normal 3 17 11 2 3 3" xfId="7424"/>
    <cellStyle name="Normal 3 17 11 2 3 4" xfId="7425"/>
    <cellStyle name="Normal 3 17 11 2 3 5" xfId="7426"/>
    <cellStyle name="Normal 3 17 11 2 4" xfId="7427"/>
    <cellStyle name="Normal 3 17 11 2 4 2" xfId="7428"/>
    <cellStyle name="Normal 3 17 11 2 4 3" xfId="7429"/>
    <cellStyle name="Normal 3 17 11 2 5" xfId="7430"/>
    <cellStyle name="Normal 3 17 11 2 6" xfId="7431"/>
    <cellStyle name="Normal 3 17 11 2 7" xfId="7432"/>
    <cellStyle name="Normal 3 17 11 3" xfId="7433"/>
    <cellStyle name="Normal 3 17 11 3 2" xfId="7434"/>
    <cellStyle name="Normal 3 17 11 3 2 2" xfId="7435"/>
    <cellStyle name="Normal 3 17 11 3 2 3" xfId="7436"/>
    <cellStyle name="Normal 3 17 11 3 3" xfId="7437"/>
    <cellStyle name="Normal 3 17 11 3 4" xfId="7438"/>
    <cellStyle name="Normal 3 17 11 3 5" xfId="7439"/>
    <cellStyle name="Normal 3 17 11 4" xfId="7440"/>
    <cellStyle name="Normal 3 17 11 4 2" xfId="7441"/>
    <cellStyle name="Normal 3 17 11 4 2 2" xfId="7442"/>
    <cellStyle name="Normal 3 17 11 4 2 2 2" xfId="7443"/>
    <cellStyle name="Normal 3 17 11 4 2 2 2 2" xfId="7444"/>
    <cellStyle name="Normal 3 17 11 4 2 2 2 3" xfId="7445"/>
    <cellStyle name="Normal 3 17 11 4 2 2 3" xfId="7446"/>
    <cellStyle name="Normal 3 17 11 4 2 2 3 2" xfId="34631"/>
    <cellStyle name="Normal 3 17 11 4 2 2 4" xfId="7447"/>
    <cellStyle name="Normal 3 17 11 4 2 2 5" xfId="7448"/>
    <cellStyle name="Normal 3 17 11 4 2 3" xfId="7449"/>
    <cellStyle name="Normal 3 17 11 4 2 3 2" xfId="7450"/>
    <cellStyle name="Normal 3 17 11 4 2 3 3" xfId="7451"/>
    <cellStyle name="Normal 3 17 11 4 2 4" xfId="7452"/>
    <cellStyle name="Normal 3 17 11 4 2 4 2" xfId="33307"/>
    <cellStyle name="Normal 3 17 11 4 2 5" xfId="7453"/>
    <cellStyle name="Normal 3 17 11 4 2 6" xfId="7454"/>
    <cellStyle name="Normal 3 17 11 4 3" xfId="7455"/>
    <cellStyle name="Normal 3 17 11 4 3 2" xfId="7456"/>
    <cellStyle name="Normal 3 17 11 4 3 3" xfId="7457"/>
    <cellStyle name="Normal 3 17 11 4 4" xfId="7458"/>
    <cellStyle name="Normal 3 17 11 4 5" xfId="7459"/>
    <cellStyle name="Normal 3 17 11 4 6" xfId="7460"/>
    <cellStyle name="Normal 3 17 11 5" xfId="7461"/>
    <cellStyle name="Normal 3 17 11 5 2" xfId="7462"/>
    <cellStyle name="Normal 3 17 11 5 2 2" xfId="7463"/>
    <cellStyle name="Normal 3 17 11 5 2 3" xfId="7464"/>
    <cellStyle name="Normal 3 17 11 5 3" xfId="7465"/>
    <cellStyle name="Normal 3 17 11 5 3 2" xfId="34184"/>
    <cellStyle name="Normal 3 17 11 5 4" xfId="7466"/>
    <cellStyle name="Normal 3 17 11 5 5" xfId="7467"/>
    <cellStyle name="Normal 3 17 11 6" xfId="7468"/>
    <cellStyle name="Normal 3 17 11 6 2" xfId="7469"/>
    <cellStyle name="Normal 3 17 11 6 3" xfId="7470"/>
    <cellStyle name="Normal 3 17 11 7" xfId="7471"/>
    <cellStyle name="Normal 3 17 11 7 2" xfId="33305"/>
    <cellStyle name="Normal 3 17 11 8" xfId="7472"/>
    <cellStyle name="Normal 3 17 11 9" xfId="7473"/>
    <cellStyle name="Normal 3 17 12" xfId="7474"/>
    <cellStyle name="Normal 3 17 12 2" xfId="7475"/>
    <cellStyle name="Normal 3 17 12 2 2" xfId="7476"/>
    <cellStyle name="Normal 3 17 12 2 2 2" xfId="7477"/>
    <cellStyle name="Normal 3 17 12 2 2 2 2" xfId="7478"/>
    <cellStyle name="Normal 3 17 12 2 2 2 2 2" xfId="7479"/>
    <cellStyle name="Normal 3 17 12 2 2 2 2 3" xfId="7480"/>
    <cellStyle name="Normal 3 17 12 2 2 2 3" xfId="7481"/>
    <cellStyle name="Normal 3 17 12 2 2 2 3 2" xfId="34246"/>
    <cellStyle name="Normal 3 17 12 2 2 2 4" xfId="7482"/>
    <cellStyle name="Normal 3 17 12 2 2 2 5" xfId="7483"/>
    <cellStyle name="Normal 3 17 12 2 2 3" xfId="7484"/>
    <cellStyle name="Normal 3 17 12 2 2 3 2" xfId="7485"/>
    <cellStyle name="Normal 3 17 12 2 2 3 3" xfId="7486"/>
    <cellStyle name="Normal 3 17 12 2 2 4" xfId="7487"/>
    <cellStyle name="Normal 3 17 12 2 2 4 2" xfId="33309"/>
    <cellStyle name="Normal 3 17 12 2 2 5" xfId="7488"/>
    <cellStyle name="Normal 3 17 12 2 2 6" xfId="7489"/>
    <cellStyle name="Normal 3 17 12 2 3" xfId="7490"/>
    <cellStyle name="Normal 3 17 12 2 3 2" xfId="7491"/>
    <cellStyle name="Normal 3 17 12 2 3 3" xfId="7492"/>
    <cellStyle name="Normal 3 17 12 2 4" xfId="7493"/>
    <cellStyle name="Normal 3 17 12 2 5" xfId="7494"/>
    <cellStyle name="Normal 3 17 12 2 6" xfId="7495"/>
    <cellStyle name="Normal 3 17 12 3" xfId="7496"/>
    <cellStyle name="Normal 3 17 12 3 2" xfId="7497"/>
    <cellStyle name="Normal 3 17 12 3 2 2" xfId="7498"/>
    <cellStyle name="Normal 3 17 12 3 2 2 2" xfId="7499"/>
    <cellStyle name="Normal 3 17 12 3 2 2 3" xfId="7500"/>
    <cellStyle name="Normal 3 17 12 3 2 3" xfId="7501"/>
    <cellStyle name="Normal 3 17 12 3 2 3 2" xfId="34549"/>
    <cellStyle name="Normal 3 17 12 3 2 4" xfId="7502"/>
    <cellStyle name="Normal 3 17 12 3 2 5" xfId="7503"/>
    <cellStyle name="Normal 3 17 12 3 3" xfId="7504"/>
    <cellStyle name="Normal 3 17 12 3 3 2" xfId="7505"/>
    <cellStyle name="Normal 3 17 12 3 3 3" xfId="7506"/>
    <cellStyle name="Normal 3 17 12 3 4" xfId="7507"/>
    <cellStyle name="Normal 3 17 12 3 4 2" xfId="33310"/>
    <cellStyle name="Normal 3 17 12 3 5" xfId="7508"/>
    <cellStyle name="Normal 3 17 12 3 6" xfId="7509"/>
    <cellStyle name="Normal 3 17 12 4" xfId="7510"/>
    <cellStyle name="Normal 3 17 12 4 2" xfId="7511"/>
    <cellStyle name="Normal 3 17 12 4 2 2" xfId="7512"/>
    <cellStyle name="Normal 3 17 12 4 2 3" xfId="7513"/>
    <cellStyle name="Normal 3 17 12 4 3" xfId="7514"/>
    <cellStyle name="Normal 3 17 12 4 3 2" xfId="34183"/>
    <cellStyle name="Normal 3 17 12 4 4" xfId="7515"/>
    <cellStyle name="Normal 3 17 12 4 5" xfId="7516"/>
    <cellStyle name="Normal 3 17 12 5" xfId="7517"/>
    <cellStyle name="Normal 3 17 12 5 2" xfId="7518"/>
    <cellStyle name="Normal 3 17 12 5 3" xfId="7519"/>
    <cellStyle name="Normal 3 17 12 6" xfId="7520"/>
    <cellStyle name="Normal 3 17 12 6 2" xfId="33308"/>
    <cellStyle name="Normal 3 17 12 7" xfId="7521"/>
    <cellStyle name="Normal 3 17 12 8" xfId="7522"/>
    <cellStyle name="Normal 3 17 13" xfId="7523"/>
    <cellStyle name="Normal 3 17 13 2" xfId="7524"/>
    <cellStyle name="Normal 3 17 13 2 2" xfId="7525"/>
    <cellStyle name="Normal 3 17 13 2 2 2" xfId="7526"/>
    <cellStyle name="Normal 3 17 13 2 2 3" xfId="7527"/>
    <cellStyle name="Normal 3 17 13 2 3" xfId="7528"/>
    <cellStyle name="Normal 3 17 13 2 4" xfId="7529"/>
    <cellStyle name="Normal 3 17 13 2 5" xfId="7530"/>
    <cellStyle name="Normal 3 17 13 3" xfId="7531"/>
    <cellStyle name="Normal 3 17 13 3 2" xfId="7532"/>
    <cellStyle name="Normal 3 17 13 3 2 2" xfId="7533"/>
    <cellStyle name="Normal 3 17 13 3 2 3" xfId="7534"/>
    <cellStyle name="Normal 3 17 13 3 3" xfId="7535"/>
    <cellStyle name="Normal 3 17 13 3 3 2" xfId="34550"/>
    <cellStyle name="Normal 3 17 13 3 4" xfId="7536"/>
    <cellStyle name="Normal 3 17 13 3 5" xfId="7537"/>
    <cellStyle name="Normal 3 17 13 4" xfId="7538"/>
    <cellStyle name="Normal 3 17 13 4 2" xfId="7539"/>
    <cellStyle name="Normal 3 17 13 4 3" xfId="7540"/>
    <cellStyle name="Normal 3 17 13 5" xfId="7541"/>
    <cellStyle name="Normal 3 17 13 5 2" xfId="33311"/>
    <cellStyle name="Normal 3 17 13 6" xfId="7542"/>
    <cellStyle name="Normal 3 17 13 7" xfId="7543"/>
    <cellStyle name="Normal 3 17 14" xfId="7544"/>
    <cellStyle name="Normal 3 17 14 2" xfId="7545"/>
    <cellStyle name="Normal 3 17 14 3" xfId="7546"/>
    <cellStyle name="Normal 3 17 15" xfId="7547"/>
    <cellStyle name="Normal 3 17 16" xfId="7548"/>
    <cellStyle name="Normal 3 17 17" xfId="7549"/>
    <cellStyle name="Normal 3 17 2" xfId="7550"/>
    <cellStyle name="Normal 3 17 2 2" xfId="7551"/>
    <cellStyle name="Normal 3 17 2 2 2" xfId="7552"/>
    <cellStyle name="Normal 3 17 2 2 3" xfId="7553"/>
    <cellStyle name="Normal 3 17 2 3" xfId="7554"/>
    <cellStyle name="Normal 3 17 2 4" xfId="7555"/>
    <cellStyle name="Normal 3 17 2 5" xfId="7556"/>
    <cellStyle name="Normal 3 17 3" xfId="7557"/>
    <cellStyle name="Normal 3 17 3 2" xfId="7558"/>
    <cellStyle name="Normal 3 17 3 2 2" xfId="7559"/>
    <cellStyle name="Normal 3 17 3 2 3" xfId="7560"/>
    <cellStyle name="Normal 3 17 3 3" xfId="7561"/>
    <cellStyle name="Normal 3 17 3 4" xfId="7562"/>
    <cellStyle name="Normal 3 17 3 5" xfId="7563"/>
    <cellStyle name="Normal 3 17 4" xfId="7564"/>
    <cellStyle name="Normal 3 17 4 2" xfId="7565"/>
    <cellStyle name="Normal 3 17 4 2 2" xfId="7566"/>
    <cellStyle name="Normal 3 17 4 2 3" xfId="7567"/>
    <cellStyle name="Normal 3 17 4 3" xfId="7568"/>
    <cellStyle name="Normal 3 17 4 4" xfId="7569"/>
    <cellStyle name="Normal 3 17 4 5" xfId="7570"/>
    <cellStyle name="Normal 3 17 5" xfId="7571"/>
    <cellStyle name="Normal 3 17 5 2" xfId="7572"/>
    <cellStyle name="Normal 3 17 5 2 2" xfId="7573"/>
    <cellStyle name="Normal 3 17 5 2 3" xfId="7574"/>
    <cellStyle name="Normal 3 17 5 3" xfId="7575"/>
    <cellStyle name="Normal 3 17 5 4" xfId="7576"/>
    <cellStyle name="Normal 3 17 5 5" xfId="7577"/>
    <cellStyle name="Normal 3 17 6" xfId="7578"/>
    <cellStyle name="Normal 3 17 6 2" xfId="7579"/>
    <cellStyle name="Normal 3 17 6 2 2" xfId="7580"/>
    <cellStyle name="Normal 3 17 6 2 3" xfId="7581"/>
    <cellStyle name="Normal 3 17 6 3" xfId="7582"/>
    <cellStyle name="Normal 3 17 6 4" xfId="7583"/>
    <cellStyle name="Normal 3 17 6 5" xfId="7584"/>
    <cellStyle name="Normal 3 17 7" xfId="7585"/>
    <cellStyle name="Normal 3 17 7 2" xfId="7586"/>
    <cellStyle name="Normal 3 17 7 2 2" xfId="7587"/>
    <cellStyle name="Normal 3 17 7 2 3" xfId="7588"/>
    <cellStyle name="Normal 3 17 7 3" xfId="7589"/>
    <cellStyle name="Normal 3 17 7 4" xfId="7590"/>
    <cellStyle name="Normal 3 17 7 5" xfId="7591"/>
    <cellStyle name="Normal 3 17 8" xfId="7592"/>
    <cellStyle name="Normal 3 17 8 2" xfId="7593"/>
    <cellStyle name="Normal 3 17 8 2 2" xfId="7594"/>
    <cellStyle name="Normal 3 17 8 2 2 2" xfId="7595"/>
    <cellStyle name="Normal 3 17 8 2 2 3" xfId="7596"/>
    <cellStyle name="Normal 3 17 8 2 3" xfId="7597"/>
    <cellStyle name="Normal 3 17 8 2 4" xfId="7598"/>
    <cellStyle name="Normal 3 17 8 2 5" xfId="7599"/>
    <cellStyle name="Normal 3 17 8 3" xfId="7600"/>
    <cellStyle name="Normal 3 17 8 3 2" xfId="7601"/>
    <cellStyle name="Normal 3 17 8 3 2 2" xfId="7602"/>
    <cellStyle name="Normal 3 17 8 3 2 3" xfId="7603"/>
    <cellStyle name="Normal 3 17 8 3 3" xfId="7604"/>
    <cellStyle name="Normal 3 17 8 3 3 2" xfId="34831"/>
    <cellStyle name="Normal 3 17 8 3 4" xfId="7605"/>
    <cellStyle name="Normal 3 17 8 3 5" xfId="7606"/>
    <cellStyle name="Normal 3 17 8 4" xfId="7607"/>
    <cellStyle name="Normal 3 17 8 4 2" xfId="7608"/>
    <cellStyle name="Normal 3 17 8 4 3" xfId="7609"/>
    <cellStyle name="Normal 3 17 8 5" xfId="7610"/>
    <cellStyle name="Normal 3 17 8 5 2" xfId="33312"/>
    <cellStyle name="Normal 3 17 8 6" xfId="7611"/>
    <cellStyle name="Normal 3 17 8 7" xfId="7612"/>
    <cellStyle name="Normal 3 17 9" xfId="7613"/>
    <cellStyle name="Normal 3 17 9 2" xfId="7614"/>
    <cellStyle name="Normal 3 17 9 2 2" xfId="7615"/>
    <cellStyle name="Normal 3 17 9 2 3" xfId="7616"/>
    <cellStyle name="Normal 3 17 9 3" xfId="7617"/>
    <cellStyle name="Normal 3 17 9 4" xfId="7618"/>
    <cellStyle name="Normal 3 17 9 5" xfId="7619"/>
    <cellStyle name="Normal 3 18" xfId="7620"/>
    <cellStyle name="Normal 3 18 2" xfId="7621"/>
    <cellStyle name="Normal 3 18 2 2" xfId="7622"/>
    <cellStyle name="Normal 3 18 2 2 2" xfId="7623"/>
    <cellStyle name="Normal 3 18 2 2 2 2" xfId="7624"/>
    <cellStyle name="Normal 3 18 2 2 2 3" xfId="7625"/>
    <cellStyle name="Normal 3 18 2 2 3" xfId="7626"/>
    <cellStyle name="Normal 3 18 2 2 3 2" xfId="34191"/>
    <cellStyle name="Normal 3 18 2 2 4" xfId="7627"/>
    <cellStyle name="Normal 3 18 2 2 5" xfId="7628"/>
    <cellStyle name="Normal 3 18 2 3" xfId="7629"/>
    <cellStyle name="Normal 3 18 2 3 2" xfId="7630"/>
    <cellStyle name="Normal 3 18 2 3 3" xfId="7631"/>
    <cellStyle name="Normal 3 18 2 4" xfId="7632"/>
    <cellStyle name="Normal 3 18 2 4 2" xfId="33314"/>
    <cellStyle name="Normal 3 18 2 5" xfId="7633"/>
    <cellStyle name="Normal 3 18 2 6" xfId="7634"/>
    <cellStyle name="Normal 3 18 3" xfId="7635"/>
    <cellStyle name="Normal 3 18 3 2" xfId="7636"/>
    <cellStyle name="Normal 3 18 3 2 2" xfId="7637"/>
    <cellStyle name="Normal 3 18 3 2 3" xfId="7638"/>
    <cellStyle name="Normal 3 18 3 3" xfId="7639"/>
    <cellStyle name="Normal 3 18 3 3 2" xfId="34488"/>
    <cellStyle name="Normal 3 18 3 4" xfId="7640"/>
    <cellStyle name="Normal 3 18 3 5" xfId="7641"/>
    <cellStyle name="Normal 3 18 4" xfId="7642"/>
    <cellStyle name="Normal 3 18 4 2" xfId="7643"/>
    <cellStyle name="Normal 3 18 4 3" xfId="7644"/>
    <cellStyle name="Normal 3 18 5" xfId="7645"/>
    <cellStyle name="Normal 3 18 5 2" xfId="33313"/>
    <cellStyle name="Normal 3 18 6" xfId="7646"/>
    <cellStyle name="Normal 3 18 7" xfId="7647"/>
    <cellStyle name="Normal 3 19" xfId="7648"/>
    <cellStyle name="Normal 3 19 2" xfId="7649"/>
    <cellStyle name="Normal 3 19 2 2" xfId="7650"/>
    <cellStyle name="Normal 3 19 2 2 2" xfId="7651"/>
    <cellStyle name="Normal 3 19 2 2 2 2" xfId="7652"/>
    <cellStyle name="Normal 3 19 2 2 2 3" xfId="7653"/>
    <cellStyle name="Normal 3 19 2 2 3" xfId="7654"/>
    <cellStyle name="Normal 3 19 2 2 3 2" xfId="34914"/>
    <cellStyle name="Normal 3 19 2 2 4" xfId="7655"/>
    <cellStyle name="Normal 3 19 2 2 5" xfId="7656"/>
    <cellStyle name="Normal 3 19 2 3" xfId="7657"/>
    <cellStyle name="Normal 3 19 2 3 2" xfId="7658"/>
    <cellStyle name="Normal 3 19 2 3 3" xfId="7659"/>
    <cellStyle name="Normal 3 19 2 4" xfId="7660"/>
    <cellStyle name="Normal 3 19 2 4 2" xfId="33316"/>
    <cellStyle name="Normal 3 19 2 5" xfId="7661"/>
    <cellStyle name="Normal 3 19 2 6" xfId="7662"/>
    <cellStyle name="Normal 3 19 3" xfId="7663"/>
    <cellStyle name="Normal 3 19 3 2" xfId="7664"/>
    <cellStyle name="Normal 3 19 3 2 2" xfId="7665"/>
    <cellStyle name="Normal 3 19 3 2 3" xfId="7666"/>
    <cellStyle name="Normal 3 19 3 3" xfId="7667"/>
    <cellStyle name="Normal 3 19 3 3 2" xfId="34551"/>
    <cellStyle name="Normal 3 19 3 4" xfId="7668"/>
    <cellStyle name="Normal 3 19 3 5" xfId="7669"/>
    <cellStyle name="Normal 3 19 4" xfId="7670"/>
    <cellStyle name="Normal 3 19 4 2" xfId="7671"/>
    <cellStyle name="Normal 3 19 4 3" xfId="7672"/>
    <cellStyle name="Normal 3 19 5" xfId="7673"/>
    <cellStyle name="Normal 3 19 5 2" xfId="33315"/>
    <cellStyle name="Normal 3 19 6" xfId="7674"/>
    <cellStyle name="Normal 3 19 7" xfId="7675"/>
    <cellStyle name="Normal 3 2" xfId="7676"/>
    <cellStyle name="Normal 3 2 10" xfId="7677"/>
    <cellStyle name="Normal 3 2 10 2" xfId="7678"/>
    <cellStyle name="Normal 3 2 10 2 2" xfId="7679"/>
    <cellStyle name="Normal 3 2 10 2 2 2" xfId="7680"/>
    <cellStyle name="Normal 3 2 10 2 2 2 2" xfId="7681"/>
    <cellStyle name="Normal 3 2 10 2 2 2 3" xfId="7682"/>
    <cellStyle name="Normal 3 2 10 2 2 3" xfId="7683"/>
    <cellStyle name="Normal 3 2 10 2 2 3 2" xfId="34192"/>
    <cellStyle name="Normal 3 2 10 2 2 4" xfId="7684"/>
    <cellStyle name="Normal 3 2 10 2 2 5" xfId="7685"/>
    <cellStyle name="Normal 3 2 10 2 3" xfId="7686"/>
    <cellStyle name="Normal 3 2 10 2 3 2" xfId="7687"/>
    <cellStyle name="Normal 3 2 10 2 3 3" xfId="7688"/>
    <cellStyle name="Normal 3 2 10 2 4" xfId="7689"/>
    <cellStyle name="Normal 3 2 10 2 4 2" xfId="33318"/>
    <cellStyle name="Normal 3 2 10 2 5" xfId="7690"/>
    <cellStyle name="Normal 3 2 10 2 6" xfId="7691"/>
    <cellStyle name="Normal 3 2 10 3" xfId="7692"/>
    <cellStyle name="Normal 3 2 10 3 2" xfId="7693"/>
    <cellStyle name="Normal 3 2 10 3 2 2" xfId="7694"/>
    <cellStyle name="Normal 3 2 10 3 2 3" xfId="7695"/>
    <cellStyle name="Normal 3 2 10 3 3" xfId="7696"/>
    <cellStyle name="Normal 3 2 10 3 3 2" xfId="34198"/>
    <cellStyle name="Normal 3 2 10 3 4" xfId="7697"/>
    <cellStyle name="Normal 3 2 10 3 5" xfId="7698"/>
    <cellStyle name="Normal 3 2 10 4" xfId="7699"/>
    <cellStyle name="Normal 3 2 10 4 2" xfId="7700"/>
    <cellStyle name="Normal 3 2 10 4 3" xfId="7701"/>
    <cellStyle name="Normal 3 2 10 5" xfId="7702"/>
    <cellStyle name="Normal 3 2 10 5 2" xfId="33317"/>
    <cellStyle name="Normal 3 2 10 6" xfId="7703"/>
    <cellStyle name="Normal 3 2 10 7" xfId="7704"/>
    <cellStyle name="Normal 3 2 11" xfId="7705"/>
    <cellStyle name="Normal 3 2 11 2" xfId="7706"/>
    <cellStyle name="Normal 3 2 11 2 2" xfId="7707"/>
    <cellStyle name="Normal 3 2 11 2 2 2" xfId="7708"/>
    <cellStyle name="Normal 3 2 11 2 2 2 2" xfId="7709"/>
    <cellStyle name="Normal 3 2 11 2 2 2 3" xfId="7710"/>
    <cellStyle name="Normal 3 2 11 2 2 3" xfId="7711"/>
    <cellStyle name="Normal 3 2 11 2 2 3 2" xfId="34199"/>
    <cellStyle name="Normal 3 2 11 2 2 4" xfId="7712"/>
    <cellStyle name="Normal 3 2 11 2 2 5" xfId="7713"/>
    <cellStyle name="Normal 3 2 11 2 3" xfId="7714"/>
    <cellStyle name="Normal 3 2 11 2 3 2" xfId="7715"/>
    <cellStyle name="Normal 3 2 11 2 3 3" xfId="7716"/>
    <cellStyle name="Normal 3 2 11 2 4" xfId="7717"/>
    <cellStyle name="Normal 3 2 11 2 4 2" xfId="33320"/>
    <cellStyle name="Normal 3 2 11 2 5" xfId="7718"/>
    <cellStyle name="Normal 3 2 11 2 6" xfId="7719"/>
    <cellStyle name="Normal 3 2 11 3" xfId="7720"/>
    <cellStyle name="Normal 3 2 11 3 2" xfId="7721"/>
    <cellStyle name="Normal 3 2 11 3 2 2" xfId="7722"/>
    <cellStyle name="Normal 3 2 11 3 2 3" xfId="7723"/>
    <cellStyle name="Normal 3 2 11 3 3" xfId="7724"/>
    <cellStyle name="Normal 3 2 11 3 3 2" xfId="34247"/>
    <cellStyle name="Normal 3 2 11 3 4" xfId="7725"/>
    <cellStyle name="Normal 3 2 11 3 5" xfId="7726"/>
    <cellStyle name="Normal 3 2 11 4" xfId="7727"/>
    <cellStyle name="Normal 3 2 11 4 2" xfId="7728"/>
    <cellStyle name="Normal 3 2 11 4 3" xfId="7729"/>
    <cellStyle name="Normal 3 2 11 5" xfId="7730"/>
    <cellStyle name="Normal 3 2 11 5 2" xfId="33319"/>
    <cellStyle name="Normal 3 2 11 6" xfId="7731"/>
    <cellStyle name="Normal 3 2 11 7" xfId="7732"/>
    <cellStyle name="Normal 3 2 12" xfId="7733"/>
    <cellStyle name="Normal 3 2 12 2" xfId="7734"/>
    <cellStyle name="Normal 3 2 12 2 2" xfId="7735"/>
    <cellStyle name="Normal 3 2 12 2 2 2" xfId="7736"/>
    <cellStyle name="Normal 3 2 12 2 2 2 2" xfId="7737"/>
    <cellStyle name="Normal 3 2 12 2 2 2 3" xfId="7738"/>
    <cellStyle name="Normal 3 2 12 2 2 3" xfId="7739"/>
    <cellStyle name="Normal 3 2 12 2 2 3 2" xfId="34552"/>
    <cellStyle name="Normal 3 2 12 2 2 4" xfId="7740"/>
    <cellStyle name="Normal 3 2 12 2 2 5" xfId="7741"/>
    <cellStyle name="Normal 3 2 12 2 3" xfId="7742"/>
    <cellStyle name="Normal 3 2 12 2 3 2" xfId="7743"/>
    <cellStyle name="Normal 3 2 12 2 3 3" xfId="7744"/>
    <cellStyle name="Normal 3 2 12 2 4" xfId="7745"/>
    <cellStyle name="Normal 3 2 12 2 4 2" xfId="33322"/>
    <cellStyle name="Normal 3 2 12 2 5" xfId="7746"/>
    <cellStyle name="Normal 3 2 12 2 6" xfId="7747"/>
    <cellStyle name="Normal 3 2 12 3" xfId="7748"/>
    <cellStyle name="Normal 3 2 12 3 2" xfId="7749"/>
    <cellStyle name="Normal 3 2 12 3 2 2" xfId="7750"/>
    <cellStyle name="Normal 3 2 12 3 2 3" xfId="7751"/>
    <cellStyle name="Normal 3 2 12 3 3" xfId="7752"/>
    <cellStyle name="Normal 3 2 12 3 3 2" xfId="34808"/>
    <cellStyle name="Normal 3 2 12 3 4" xfId="7753"/>
    <cellStyle name="Normal 3 2 12 3 5" xfId="7754"/>
    <cellStyle name="Normal 3 2 12 4" xfId="7755"/>
    <cellStyle name="Normal 3 2 12 4 2" xfId="7756"/>
    <cellStyle name="Normal 3 2 12 4 3" xfId="7757"/>
    <cellStyle name="Normal 3 2 12 5" xfId="7758"/>
    <cellStyle name="Normal 3 2 12 5 2" xfId="33321"/>
    <cellStyle name="Normal 3 2 12 6" xfId="7759"/>
    <cellStyle name="Normal 3 2 12 7" xfId="7760"/>
    <cellStyle name="Normal 3 2 13" xfId="7761"/>
    <cellStyle name="Normal 3 2 13 2" xfId="7762"/>
    <cellStyle name="Normal 3 2 13 2 2" xfId="7763"/>
    <cellStyle name="Normal 3 2 13 2 2 2" xfId="7764"/>
    <cellStyle name="Normal 3 2 13 2 2 2 2" xfId="7765"/>
    <cellStyle name="Normal 3 2 13 2 2 2 3" xfId="7766"/>
    <cellStyle name="Normal 3 2 13 2 2 3" xfId="7767"/>
    <cellStyle name="Normal 3 2 13 2 2 3 2" xfId="34460"/>
    <cellStyle name="Normal 3 2 13 2 2 4" xfId="7768"/>
    <cellStyle name="Normal 3 2 13 2 2 5" xfId="7769"/>
    <cellStyle name="Normal 3 2 13 2 3" xfId="7770"/>
    <cellStyle name="Normal 3 2 13 2 3 2" xfId="7771"/>
    <cellStyle name="Normal 3 2 13 2 3 3" xfId="7772"/>
    <cellStyle name="Normal 3 2 13 2 4" xfId="7773"/>
    <cellStyle name="Normal 3 2 13 2 4 2" xfId="33324"/>
    <cellStyle name="Normal 3 2 13 2 5" xfId="7774"/>
    <cellStyle name="Normal 3 2 13 2 6" xfId="7775"/>
    <cellStyle name="Normal 3 2 13 3" xfId="7776"/>
    <cellStyle name="Normal 3 2 13 3 2" xfId="7777"/>
    <cellStyle name="Normal 3 2 13 3 2 2" xfId="7778"/>
    <cellStyle name="Normal 3 2 13 3 2 3" xfId="7779"/>
    <cellStyle name="Normal 3 2 13 3 3" xfId="7780"/>
    <cellStyle name="Normal 3 2 13 3 3 2" xfId="34893"/>
    <cellStyle name="Normal 3 2 13 3 4" xfId="7781"/>
    <cellStyle name="Normal 3 2 13 3 5" xfId="7782"/>
    <cellStyle name="Normal 3 2 13 4" xfId="7783"/>
    <cellStyle name="Normal 3 2 13 4 2" xfId="7784"/>
    <cellStyle name="Normal 3 2 13 4 3" xfId="7785"/>
    <cellStyle name="Normal 3 2 13 5" xfId="7786"/>
    <cellStyle name="Normal 3 2 13 5 2" xfId="33323"/>
    <cellStyle name="Normal 3 2 13 6" xfId="7787"/>
    <cellStyle name="Normal 3 2 13 7" xfId="7788"/>
    <cellStyle name="Normal 3 2 14" xfId="7789"/>
    <cellStyle name="Normal 3 2 14 2" xfId="7790"/>
    <cellStyle name="Normal 3 2 14 2 2" xfId="7791"/>
    <cellStyle name="Normal 3 2 14 2 2 2" xfId="7792"/>
    <cellStyle name="Normal 3 2 14 2 2 2 2" xfId="7793"/>
    <cellStyle name="Normal 3 2 14 2 2 2 3" xfId="7794"/>
    <cellStyle name="Normal 3 2 14 2 2 3" xfId="7795"/>
    <cellStyle name="Normal 3 2 14 2 2 3 2" xfId="34182"/>
    <cellStyle name="Normal 3 2 14 2 2 4" xfId="7796"/>
    <cellStyle name="Normal 3 2 14 2 2 5" xfId="7797"/>
    <cellStyle name="Normal 3 2 14 2 3" xfId="7798"/>
    <cellStyle name="Normal 3 2 14 2 3 2" xfId="7799"/>
    <cellStyle name="Normal 3 2 14 2 3 3" xfId="7800"/>
    <cellStyle name="Normal 3 2 14 2 4" xfId="7801"/>
    <cellStyle name="Normal 3 2 14 2 4 2" xfId="33326"/>
    <cellStyle name="Normal 3 2 14 2 5" xfId="7802"/>
    <cellStyle name="Normal 3 2 14 2 6" xfId="7803"/>
    <cellStyle name="Normal 3 2 14 3" xfId="7804"/>
    <cellStyle name="Normal 3 2 14 3 2" xfId="7805"/>
    <cellStyle name="Normal 3 2 14 3 2 2" xfId="7806"/>
    <cellStyle name="Normal 3 2 14 3 2 3" xfId="7807"/>
    <cellStyle name="Normal 3 2 14 3 3" xfId="7808"/>
    <cellStyle name="Normal 3 2 14 3 3 2" xfId="34448"/>
    <cellStyle name="Normal 3 2 14 3 4" xfId="7809"/>
    <cellStyle name="Normal 3 2 14 3 5" xfId="7810"/>
    <cellStyle name="Normal 3 2 14 4" xfId="7811"/>
    <cellStyle name="Normal 3 2 14 4 2" xfId="7812"/>
    <cellStyle name="Normal 3 2 14 4 3" xfId="7813"/>
    <cellStyle name="Normal 3 2 14 5" xfId="7814"/>
    <cellStyle name="Normal 3 2 14 5 2" xfId="33325"/>
    <cellStyle name="Normal 3 2 14 6" xfId="7815"/>
    <cellStyle name="Normal 3 2 14 7" xfId="7816"/>
    <cellStyle name="Normal 3 2 15" xfId="7817"/>
    <cellStyle name="Normal 3 2 15 2" xfId="7818"/>
    <cellStyle name="Normal 3 2 15 2 2" xfId="7819"/>
    <cellStyle name="Normal 3 2 15 2 2 2" xfId="7820"/>
    <cellStyle name="Normal 3 2 15 2 2 2 2" xfId="7821"/>
    <cellStyle name="Normal 3 2 15 2 2 2 3" xfId="7822"/>
    <cellStyle name="Normal 3 2 15 2 2 3" xfId="7823"/>
    <cellStyle name="Normal 3 2 15 2 2 3 2" xfId="34929"/>
    <cellStyle name="Normal 3 2 15 2 2 4" xfId="7824"/>
    <cellStyle name="Normal 3 2 15 2 2 5" xfId="7825"/>
    <cellStyle name="Normal 3 2 15 2 3" xfId="7826"/>
    <cellStyle name="Normal 3 2 15 2 3 2" xfId="7827"/>
    <cellStyle name="Normal 3 2 15 2 3 3" xfId="7828"/>
    <cellStyle name="Normal 3 2 15 2 4" xfId="7829"/>
    <cellStyle name="Normal 3 2 15 2 4 2" xfId="33328"/>
    <cellStyle name="Normal 3 2 15 2 5" xfId="7830"/>
    <cellStyle name="Normal 3 2 15 2 6" xfId="7831"/>
    <cellStyle name="Normal 3 2 15 3" xfId="7832"/>
    <cellStyle name="Normal 3 2 15 3 2" xfId="7833"/>
    <cellStyle name="Normal 3 2 15 3 2 2" xfId="7834"/>
    <cellStyle name="Normal 3 2 15 3 2 3" xfId="7835"/>
    <cellStyle name="Normal 3 2 15 3 3" xfId="7836"/>
    <cellStyle name="Normal 3 2 15 3 3 2" xfId="34449"/>
    <cellStyle name="Normal 3 2 15 3 4" xfId="7837"/>
    <cellStyle name="Normal 3 2 15 3 5" xfId="7838"/>
    <cellStyle name="Normal 3 2 15 4" xfId="7839"/>
    <cellStyle name="Normal 3 2 15 4 2" xfId="7840"/>
    <cellStyle name="Normal 3 2 15 4 3" xfId="7841"/>
    <cellStyle name="Normal 3 2 15 5" xfId="7842"/>
    <cellStyle name="Normal 3 2 15 5 2" xfId="33327"/>
    <cellStyle name="Normal 3 2 15 6" xfId="7843"/>
    <cellStyle name="Normal 3 2 15 7" xfId="7844"/>
    <cellStyle name="Normal 3 2 16" xfId="7845"/>
    <cellStyle name="Normal 3 2 16 2" xfId="7846"/>
    <cellStyle name="Normal 3 2 16 2 2" xfId="7847"/>
    <cellStyle name="Normal 3 2 16 2 2 2" xfId="7848"/>
    <cellStyle name="Normal 3 2 16 2 2 3" xfId="7849"/>
    <cellStyle name="Normal 3 2 16 2 3" xfId="7850"/>
    <cellStyle name="Normal 3 2 16 2 3 2" xfId="34186"/>
    <cellStyle name="Normal 3 2 16 2 4" xfId="7851"/>
    <cellStyle name="Normal 3 2 16 2 5" xfId="7852"/>
    <cellStyle name="Normal 3 2 16 3" xfId="7853"/>
    <cellStyle name="Normal 3 2 16 3 2" xfId="7854"/>
    <cellStyle name="Normal 3 2 16 3 3" xfId="7855"/>
    <cellStyle name="Normal 3 2 16 4" xfId="7856"/>
    <cellStyle name="Normal 3 2 16 4 2" xfId="33329"/>
    <cellStyle name="Normal 3 2 16 5" xfId="7857"/>
    <cellStyle name="Normal 3 2 16 6" xfId="7858"/>
    <cellStyle name="Normal 3 2 17" xfId="7859"/>
    <cellStyle name="Normal 3 2 17 2" xfId="7860"/>
    <cellStyle name="Normal 3 2 17 2 2" xfId="7861"/>
    <cellStyle name="Normal 3 2 17 2 2 2" xfId="7862"/>
    <cellStyle name="Normal 3 2 17 2 2 3" xfId="7863"/>
    <cellStyle name="Normal 3 2 17 2 3" xfId="7864"/>
    <cellStyle name="Normal 3 2 17 2 3 2" xfId="34810"/>
    <cellStyle name="Normal 3 2 17 2 4" xfId="7865"/>
    <cellStyle name="Normal 3 2 17 2 5" xfId="7866"/>
    <cellStyle name="Normal 3 2 17 3" xfId="7867"/>
    <cellStyle name="Normal 3 2 17 3 2" xfId="7868"/>
    <cellStyle name="Normal 3 2 17 3 3" xfId="7869"/>
    <cellStyle name="Normal 3 2 17 4" xfId="7870"/>
    <cellStyle name="Normal 3 2 17 4 2" xfId="33330"/>
    <cellStyle name="Normal 3 2 17 5" xfId="7871"/>
    <cellStyle name="Normal 3 2 17 6" xfId="7872"/>
    <cellStyle name="Normal 3 2 18" xfId="7873"/>
    <cellStyle name="Normal 3 2 18 2" xfId="7874"/>
    <cellStyle name="Normal 3 2 18 2 2" xfId="7875"/>
    <cellStyle name="Normal 3 2 18 2 2 2" xfId="7876"/>
    <cellStyle name="Normal 3 2 18 2 2 3" xfId="7877"/>
    <cellStyle name="Normal 3 2 18 2 3" xfId="7878"/>
    <cellStyle name="Normal 3 2 18 2 3 2" xfId="34811"/>
    <cellStyle name="Normal 3 2 18 2 4" xfId="7879"/>
    <cellStyle name="Normal 3 2 18 2 5" xfId="7880"/>
    <cellStyle name="Normal 3 2 18 3" xfId="7881"/>
    <cellStyle name="Normal 3 2 18 3 2" xfId="7882"/>
    <cellStyle name="Normal 3 2 18 3 3" xfId="7883"/>
    <cellStyle name="Normal 3 2 18 4" xfId="7884"/>
    <cellStyle name="Normal 3 2 18 4 2" xfId="33331"/>
    <cellStyle name="Normal 3 2 18 5" xfId="7885"/>
    <cellStyle name="Normal 3 2 18 6" xfId="7886"/>
    <cellStyle name="Normal 3 2 19" xfId="7887"/>
    <cellStyle name="Normal 3 2 19 2" xfId="7888"/>
    <cellStyle name="Normal 3 2 19 2 2" xfId="7889"/>
    <cellStyle name="Normal 3 2 19 2 2 2" xfId="7890"/>
    <cellStyle name="Normal 3 2 19 2 2 3" xfId="7891"/>
    <cellStyle name="Normal 3 2 19 2 3" xfId="7892"/>
    <cellStyle name="Normal 3 2 19 2 3 2" xfId="34809"/>
    <cellStyle name="Normal 3 2 19 2 4" xfId="7893"/>
    <cellStyle name="Normal 3 2 19 2 5" xfId="7894"/>
    <cellStyle name="Normal 3 2 19 3" xfId="7895"/>
    <cellStyle name="Normal 3 2 19 3 2" xfId="7896"/>
    <cellStyle name="Normal 3 2 19 3 3" xfId="7897"/>
    <cellStyle name="Normal 3 2 19 4" xfId="7898"/>
    <cellStyle name="Normal 3 2 19 4 2" xfId="33332"/>
    <cellStyle name="Normal 3 2 19 5" xfId="7899"/>
    <cellStyle name="Normal 3 2 19 6" xfId="7900"/>
    <cellStyle name="Normal 3 2 2" xfId="7901"/>
    <cellStyle name="Normal 3 2 2 10" xfId="7902"/>
    <cellStyle name="Normal 3 2 2 10 2" xfId="7903"/>
    <cellStyle name="Normal 3 2 2 10 2 2" xfId="7904"/>
    <cellStyle name="Normal 3 2 2 10 2 3" xfId="7905"/>
    <cellStyle name="Normal 3 2 2 10 3" xfId="7906"/>
    <cellStyle name="Normal 3 2 2 10 4" xfId="7907"/>
    <cellStyle name="Normal 3 2 2 10 5" xfId="7908"/>
    <cellStyle name="Normal 3 2 2 11" xfId="7909"/>
    <cellStyle name="Normal 3 2 2 11 2" xfId="7910"/>
    <cellStyle name="Normal 3 2 2 11 2 2" xfId="7911"/>
    <cellStyle name="Normal 3 2 2 11 2 3" xfId="7912"/>
    <cellStyle name="Normal 3 2 2 11 3" xfId="7913"/>
    <cellStyle name="Normal 3 2 2 11 4" xfId="7914"/>
    <cellStyle name="Normal 3 2 2 11 5" xfId="7915"/>
    <cellStyle name="Normal 3 2 2 12" xfId="7916"/>
    <cellStyle name="Normal 3 2 2 12 2" xfId="7917"/>
    <cellStyle name="Normal 3 2 2 12 2 2" xfId="7918"/>
    <cellStyle name="Normal 3 2 2 12 2 3" xfId="7919"/>
    <cellStyle name="Normal 3 2 2 12 3" xfId="7920"/>
    <cellStyle name="Normal 3 2 2 12 4" xfId="7921"/>
    <cellStyle name="Normal 3 2 2 12 5" xfId="7922"/>
    <cellStyle name="Normal 3 2 2 13" xfId="7923"/>
    <cellStyle name="Normal 3 2 2 13 2" xfId="7924"/>
    <cellStyle name="Normal 3 2 2 13 2 2" xfId="7925"/>
    <cellStyle name="Normal 3 2 2 13 2 2 2" xfId="7926"/>
    <cellStyle name="Normal 3 2 2 13 2 2 3" xfId="7927"/>
    <cellStyle name="Normal 3 2 2 13 2 3" xfId="7928"/>
    <cellStyle name="Normal 3 2 2 13 2 3 2" xfId="34632"/>
    <cellStyle name="Normal 3 2 2 13 2 4" xfId="7929"/>
    <cellStyle name="Normal 3 2 2 13 2 5" xfId="7930"/>
    <cellStyle name="Normal 3 2 2 13 3" xfId="7931"/>
    <cellStyle name="Normal 3 2 2 13 3 2" xfId="7932"/>
    <cellStyle name="Normal 3 2 2 13 3 3" xfId="7933"/>
    <cellStyle name="Normal 3 2 2 13 4" xfId="7934"/>
    <cellStyle name="Normal 3 2 2 13 4 2" xfId="33333"/>
    <cellStyle name="Normal 3 2 2 13 5" xfId="7935"/>
    <cellStyle name="Normal 3 2 2 13 6" xfId="7936"/>
    <cellStyle name="Normal 3 2 2 14" xfId="7937"/>
    <cellStyle name="Normal 3 2 2 14 2" xfId="7938"/>
    <cellStyle name="Normal 3 2 2 14 2 2" xfId="7939"/>
    <cellStyle name="Normal 3 2 2 14 2 3" xfId="7940"/>
    <cellStyle name="Normal 3 2 2 14 3" xfId="7941"/>
    <cellStyle name="Normal 3 2 2 14 4" xfId="7942"/>
    <cellStyle name="Normal 3 2 2 14 5" xfId="7943"/>
    <cellStyle name="Normal 3 2 2 15" xfId="7944"/>
    <cellStyle name="Normal 3 2 2 15 2" xfId="7945"/>
    <cellStyle name="Normal 3 2 2 15 2 2" xfId="7946"/>
    <cellStyle name="Normal 3 2 2 15 2 3" xfId="7947"/>
    <cellStyle name="Normal 3 2 2 15 3" xfId="7948"/>
    <cellStyle name="Normal 3 2 2 15 4" xfId="7949"/>
    <cellStyle name="Normal 3 2 2 15 5" xfId="7950"/>
    <cellStyle name="Normal 3 2 2 16" xfId="7951"/>
    <cellStyle name="Normal 3 2 2 16 2" xfId="7952"/>
    <cellStyle name="Normal 3 2 2 16 2 2" xfId="7953"/>
    <cellStyle name="Normal 3 2 2 16 2 3" xfId="7954"/>
    <cellStyle name="Normal 3 2 2 16 3" xfId="7955"/>
    <cellStyle name="Normal 3 2 2 16 4" xfId="7956"/>
    <cellStyle name="Normal 3 2 2 16 5" xfId="7957"/>
    <cellStyle name="Normal 3 2 2 17" xfId="7958"/>
    <cellStyle name="Normal 3 2 2 17 2" xfId="7959"/>
    <cellStyle name="Normal 3 2 2 17 2 2" xfId="7960"/>
    <cellStyle name="Normal 3 2 2 17 2 2 2" xfId="7961"/>
    <cellStyle name="Normal 3 2 2 17 2 2 3" xfId="7962"/>
    <cellStyle name="Normal 3 2 2 17 2 3" xfId="7963"/>
    <cellStyle name="Normal 3 2 2 17 2 3 2" xfId="34310"/>
    <cellStyle name="Normal 3 2 2 17 2 4" xfId="7964"/>
    <cellStyle name="Normal 3 2 2 17 2 5" xfId="7965"/>
    <cellStyle name="Normal 3 2 2 17 3" xfId="7966"/>
    <cellStyle name="Normal 3 2 2 17 3 2" xfId="7967"/>
    <cellStyle name="Normal 3 2 2 17 3 3" xfId="7968"/>
    <cellStyle name="Normal 3 2 2 17 4" xfId="7969"/>
    <cellStyle name="Normal 3 2 2 17 4 2" xfId="33334"/>
    <cellStyle name="Normal 3 2 2 17 5" xfId="7970"/>
    <cellStyle name="Normal 3 2 2 17 6" xfId="7971"/>
    <cellStyle name="Normal 3 2 2 18" xfId="7972"/>
    <cellStyle name="Normal 3 2 2 18 2" xfId="7973"/>
    <cellStyle name="Normal 3 2 2 18 2 2" xfId="7974"/>
    <cellStyle name="Normal 3 2 2 18 2 3" xfId="7975"/>
    <cellStyle name="Normal 3 2 2 18 3" xfId="7976"/>
    <cellStyle name="Normal 3 2 2 18 3 2" xfId="34010"/>
    <cellStyle name="Normal 3 2 2 18 4" xfId="7977"/>
    <cellStyle name="Normal 3 2 2 18 5" xfId="7978"/>
    <cellStyle name="Normal 3 2 2 19" xfId="7979"/>
    <cellStyle name="Normal 3 2 2 19 2" xfId="7980"/>
    <cellStyle name="Normal 3 2 2 19 2 2" xfId="7981"/>
    <cellStyle name="Normal 3 2 2 19 2 3" xfId="7982"/>
    <cellStyle name="Normal 3 2 2 19 3" xfId="7983"/>
    <cellStyle name="Normal 3 2 2 19 4" xfId="7984"/>
    <cellStyle name="Normal 3 2 2 19 5" xfId="7985"/>
    <cellStyle name="Normal 3 2 2 2" xfId="7986"/>
    <cellStyle name="Normal 3 2 2 2 10" xfId="7987"/>
    <cellStyle name="Normal 3 2 2 2 10 2" xfId="7988"/>
    <cellStyle name="Normal 3 2 2 2 10 2 2" xfId="7989"/>
    <cellStyle name="Normal 3 2 2 2 10 2 2 2" xfId="7990"/>
    <cellStyle name="Normal 3 2 2 2 10 2 2 3" xfId="7991"/>
    <cellStyle name="Normal 3 2 2 2 10 2 3" xfId="7992"/>
    <cellStyle name="Normal 3 2 2 2 10 2 3 2" xfId="34311"/>
    <cellStyle name="Normal 3 2 2 2 10 2 4" xfId="7993"/>
    <cellStyle name="Normal 3 2 2 2 10 2 5" xfId="7994"/>
    <cellStyle name="Normal 3 2 2 2 10 3" xfId="7995"/>
    <cellStyle name="Normal 3 2 2 2 10 3 2" xfId="7996"/>
    <cellStyle name="Normal 3 2 2 2 10 3 3" xfId="7997"/>
    <cellStyle name="Normal 3 2 2 2 10 4" xfId="7998"/>
    <cellStyle name="Normal 3 2 2 2 10 4 2" xfId="33336"/>
    <cellStyle name="Normal 3 2 2 2 10 5" xfId="7999"/>
    <cellStyle name="Normal 3 2 2 2 10 6" xfId="8000"/>
    <cellStyle name="Normal 3 2 2 2 11" xfId="8001"/>
    <cellStyle name="Normal 3 2 2 2 11 2" xfId="8002"/>
    <cellStyle name="Normal 3 2 2 2 11 2 2" xfId="8003"/>
    <cellStyle name="Normal 3 2 2 2 11 2 2 2" xfId="8004"/>
    <cellStyle name="Normal 3 2 2 2 11 2 2 3" xfId="8005"/>
    <cellStyle name="Normal 3 2 2 2 11 2 3" xfId="8006"/>
    <cellStyle name="Normal 3 2 2 2 11 2 3 2" xfId="34312"/>
    <cellStyle name="Normal 3 2 2 2 11 2 4" xfId="8007"/>
    <cellStyle name="Normal 3 2 2 2 11 2 5" xfId="8008"/>
    <cellStyle name="Normal 3 2 2 2 11 3" xfId="8009"/>
    <cellStyle name="Normal 3 2 2 2 11 3 2" xfId="8010"/>
    <cellStyle name="Normal 3 2 2 2 11 3 3" xfId="8011"/>
    <cellStyle name="Normal 3 2 2 2 11 4" xfId="8012"/>
    <cellStyle name="Normal 3 2 2 2 11 4 2" xfId="33337"/>
    <cellStyle name="Normal 3 2 2 2 11 5" xfId="8013"/>
    <cellStyle name="Normal 3 2 2 2 11 6" xfId="8014"/>
    <cellStyle name="Normal 3 2 2 2 12" xfId="8015"/>
    <cellStyle name="Normal 3 2 2 2 12 2" xfId="8016"/>
    <cellStyle name="Normal 3 2 2 2 12 2 2" xfId="8017"/>
    <cellStyle name="Normal 3 2 2 2 12 2 3" xfId="8018"/>
    <cellStyle name="Normal 3 2 2 2 12 3" xfId="8019"/>
    <cellStyle name="Normal 3 2 2 2 12 4" xfId="8020"/>
    <cellStyle name="Normal 3 2 2 2 12 5" xfId="8021"/>
    <cellStyle name="Normal 3 2 2 2 13" xfId="8022"/>
    <cellStyle name="Normal 3 2 2 2 13 2" xfId="8023"/>
    <cellStyle name="Normal 3 2 2 2 13 2 2" xfId="8024"/>
    <cellStyle name="Normal 3 2 2 2 13 2 3" xfId="8025"/>
    <cellStyle name="Normal 3 2 2 2 13 3" xfId="8026"/>
    <cellStyle name="Normal 3 2 2 2 13 3 2" xfId="34313"/>
    <cellStyle name="Normal 3 2 2 2 13 4" xfId="8027"/>
    <cellStyle name="Normal 3 2 2 2 13 5" xfId="8028"/>
    <cellStyle name="Normal 3 2 2 2 14" xfId="8029"/>
    <cellStyle name="Normal 3 2 2 2 14 2" xfId="8030"/>
    <cellStyle name="Normal 3 2 2 2 14 3" xfId="8031"/>
    <cellStyle name="Normal 3 2 2 2 15" xfId="8032"/>
    <cellStyle name="Normal 3 2 2 2 15 2" xfId="33335"/>
    <cellStyle name="Normal 3 2 2 2 16" xfId="8033"/>
    <cellStyle name="Normal 3 2 2 2 17" xfId="8034"/>
    <cellStyle name="Normal 3 2 2 2 18" xfId="8035"/>
    <cellStyle name="Normal 3 2 2 2 2" xfId="8036"/>
    <cellStyle name="Normal 3 2 2 2 2 2" xfId="8037"/>
    <cellStyle name="Normal 3 2 2 2 2 2 2" xfId="8038"/>
    <cellStyle name="Normal 3 2 2 2 2 2 2 2" xfId="8039"/>
    <cellStyle name="Normal 3 2 2 2 2 2 2 2 2" xfId="8040"/>
    <cellStyle name="Normal 3 2 2 2 2 2 2 2 3" xfId="8041"/>
    <cellStyle name="Normal 3 2 2 2 2 2 2 3" xfId="8042"/>
    <cellStyle name="Normal 3 2 2 2 2 2 2 3 2" xfId="34314"/>
    <cellStyle name="Normal 3 2 2 2 2 2 2 4" xfId="8043"/>
    <cellStyle name="Normal 3 2 2 2 2 2 2 5" xfId="8044"/>
    <cellStyle name="Normal 3 2 2 2 2 2 3" xfId="8045"/>
    <cellStyle name="Normal 3 2 2 2 2 2 3 2" xfId="8046"/>
    <cellStyle name="Normal 3 2 2 2 2 2 3 3" xfId="8047"/>
    <cellStyle name="Normal 3 2 2 2 2 2 4" xfId="8048"/>
    <cellStyle name="Normal 3 2 2 2 2 2 4 2" xfId="33339"/>
    <cellStyle name="Normal 3 2 2 2 2 2 5" xfId="8049"/>
    <cellStyle name="Normal 3 2 2 2 2 2 6" xfId="8050"/>
    <cellStyle name="Normal 3 2 2 2 2 3" xfId="8051"/>
    <cellStyle name="Normal 3 2 2 2 2 3 2" xfId="8052"/>
    <cellStyle name="Normal 3 2 2 2 2 3 2 2" xfId="8053"/>
    <cellStyle name="Normal 3 2 2 2 2 3 2 2 2" xfId="8054"/>
    <cellStyle name="Normal 3 2 2 2 2 3 2 2 3" xfId="8055"/>
    <cellStyle name="Normal 3 2 2 2 2 3 2 3" xfId="8056"/>
    <cellStyle name="Normal 3 2 2 2 2 3 2 3 2" xfId="34315"/>
    <cellStyle name="Normal 3 2 2 2 2 3 2 4" xfId="8057"/>
    <cellStyle name="Normal 3 2 2 2 2 3 2 5" xfId="8058"/>
    <cellStyle name="Normal 3 2 2 2 2 3 3" xfId="8059"/>
    <cellStyle name="Normal 3 2 2 2 2 3 3 2" xfId="8060"/>
    <cellStyle name="Normal 3 2 2 2 2 3 3 3" xfId="8061"/>
    <cellStyle name="Normal 3 2 2 2 2 3 4" xfId="8062"/>
    <cellStyle name="Normal 3 2 2 2 2 3 4 2" xfId="33340"/>
    <cellStyle name="Normal 3 2 2 2 2 3 5" xfId="8063"/>
    <cellStyle name="Normal 3 2 2 2 2 3 6" xfId="8064"/>
    <cellStyle name="Normal 3 2 2 2 2 4" xfId="8065"/>
    <cellStyle name="Normal 3 2 2 2 2 4 2" xfId="8066"/>
    <cellStyle name="Normal 3 2 2 2 2 4 2 2" xfId="8067"/>
    <cellStyle name="Normal 3 2 2 2 2 4 2 3" xfId="8068"/>
    <cellStyle name="Normal 3 2 2 2 2 4 3" xfId="8069"/>
    <cellStyle name="Normal 3 2 2 2 2 4 3 2" xfId="34316"/>
    <cellStyle name="Normal 3 2 2 2 2 4 4" xfId="8070"/>
    <cellStyle name="Normal 3 2 2 2 2 4 5" xfId="8071"/>
    <cellStyle name="Normal 3 2 2 2 2 5" xfId="8072"/>
    <cellStyle name="Normal 3 2 2 2 2 5 2" xfId="8073"/>
    <cellStyle name="Normal 3 2 2 2 2 5 3" xfId="8074"/>
    <cellStyle name="Normal 3 2 2 2 2 6" xfId="8075"/>
    <cellStyle name="Normal 3 2 2 2 2 6 2" xfId="33338"/>
    <cellStyle name="Normal 3 2 2 2 2 7" xfId="8076"/>
    <cellStyle name="Normal 3 2 2 2 2 8" xfId="8077"/>
    <cellStyle name="Normal 3 2 2 2 3" xfId="8078"/>
    <cellStyle name="Normal 3 2 2 2 3 2" xfId="8079"/>
    <cellStyle name="Normal 3 2 2 2 3 2 2" xfId="8080"/>
    <cellStyle name="Normal 3 2 2 2 3 2 2 2" xfId="8081"/>
    <cellStyle name="Normal 3 2 2 2 3 2 2 2 2" xfId="8082"/>
    <cellStyle name="Normal 3 2 2 2 3 2 2 2 3" xfId="8083"/>
    <cellStyle name="Normal 3 2 2 2 3 2 2 3" xfId="8084"/>
    <cellStyle name="Normal 3 2 2 2 3 2 2 3 2" xfId="34317"/>
    <cellStyle name="Normal 3 2 2 2 3 2 2 4" xfId="8085"/>
    <cellStyle name="Normal 3 2 2 2 3 2 2 5" xfId="8086"/>
    <cellStyle name="Normal 3 2 2 2 3 2 3" xfId="8087"/>
    <cellStyle name="Normal 3 2 2 2 3 2 3 2" xfId="8088"/>
    <cellStyle name="Normal 3 2 2 2 3 2 3 3" xfId="8089"/>
    <cellStyle name="Normal 3 2 2 2 3 2 4" xfId="8090"/>
    <cellStyle name="Normal 3 2 2 2 3 2 4 2" xfId="33342"/>
    <cellStyle name="Normal 3 2 2 2 3 2 5" xfId="8091"/>
    <cellStyle name="Normal 3 2 2 2 3 2 6" xfId="8092"/>
    <cellStyle name="Normal 3 2 2 2 3 3" xfId="8093"/>
    <cellStyle name="Normal 3 2 2 2 3 3 2" xfId="8094"/>
    <cellStyle name="Normal 3 2 2 2 3 3 2 2" xfId="8095"/>
    <cellStyle name="Normal 3 2 2 2 3 3 2 3" xfId="8096"/>
    <cellStyle name="Normal 3 2 2 2 3 3 3" xfId="8097"/>
    <cellStyle name="Normal 3 2 2 2 3 3 3 2" xfId="34318"/>
    <cellStyle name="Normal 3 2 2 2 3 3 4" xfId="8098"/>
    <cellStyle name="Normal 3 2 2 2 3 3 5" xfId="8099"/>
    <cellStyle name="Normal 3 2 2 2 3 4" xfId="8100"/>
    <cellStyle name="Normal 3 2 2 2 3 4 2" xfId="8101"/>
    <cellStyle name="Normal 3 2 2 2 3 4 3" xfId="8102"/>
    <cellStyle name="Normal 3 2 2 2 3 5" xfId="8103"/>
    <cellStyle name="Normal 3 2 2 2 3 5 2" xfId="33341"/>
    <cellStyle name="Normal 3 2 2 2 3 6" xfId="8104"/>
    <cellStyle name="Normal 3 2 2 2 3 7" xfId="8105"/>
    <cellStyle name="Normal 3 2 2 2 4" xfId="8106"/>
    <cellStyle name="Normal 3 2 2 2 4 2" xfId="8107"/>
    <cellStyle name="Normal 3 2 2 2 4 2 2" xfId="8108"/>
    <cellStyle name="Normal 3 2 2 2 4 2 2 2" xfId="8109"/>
    <cellStyle name="Normal 3 2 2 2 4 2 2 2 2" xfId="8110"/>
    <cellStyle name="Normal 3 2 2 2 4 2 2 2 3" xfId="8111"/>
    <cellStyle name="Normal 3 2 2 2 4 2 2 3" xfId="8112"/>
    <cellStyle name="Normal 3 2 2 2 4 2 2 3 2" xfId="34319"/>
    <cellStyle name="Normal 3 2 2 2 4 2 2 4" xfId="8113"/>
    <cellStyle name="Normal 3 2 2 2 4 2 2 5" xfId="8114"/>
    <cellStyle name="Normal 3 2 2 2 4 2 3" xfId="8115"/>
    <cellStyle name="Normal 3 2 2 2 4 2 3 2" xfId="8116"/>
    <cellStyle name="Normal 3 2 2 2 4 2 3 3" xfId="8117"/>
    <cellStyle name="Normal 3 2 2 2 4 2 4" xfId="8118"/>
    <cellStyle name="Normal 3 2 2 2 4 2 4 2" xfId="33344"/>
    <cellStyle name="Normal 3 2 2 2 4 2 5" xfId="8119"/>
    <cellStyle name="Normal 3 2 2 2 4 2 6" xfId="8120"/>
    <cellStyle name="Normal 3 2 2 2 4 3" xfId="8121"/>
    <cellStyle name="Normal 3 2 2 2 4 3 2" xfId="8122"/>
    <cellStyle name="Normal 3 2 2 2 4 3 2 2" xfId="8123"/>
    <cellStyle name="Normal 3 2 2 2 4 3 2 3" xfId="8124"/>
    <cellStyle name="Normal 3 2 2 2 4 3 3" xfId="8125"/>
    <cellStyle name="Normal 3 2 2 2 4 3 3 2" xfId="34320"/>
    <cellStyle name="Normal 3 2 2 2 4 3 4" xfId="8126"/>
    <cellStyle name="Normal 3 2 2 2 4 3 5" xfId="8127"/>
    <cellStyle name="Normal 3 2 2 2 4 4" xfId="8128"/>
    <cellStyle name="Normal 3 2 2 2 4 4 2" xfId="8129"/>
    <cellStyle name="Normal 3 2 2 2 4 4 3" xfId="8130"/>
    <cellStyle name="Normal 3 2 2 2 4 5" xfId="8131"/>
    <cellStyle name="Normal 3 2 2 2 4 5 2" xfId="33343"/>
    <cellStyle name="Normal 3 2 2 2 4 6" xfId="8132"/>
    <cellStyle name="Normal 3 2 2 2 4 7" xfId="8133"/>
    <cellStyle name="Normal 3 2 2 2 5" xfId="8134"/>
    <cellStyle name="Normal 3 2 2 2 5 2" xfId="8135"/>
    <cellStyle name="Normal 3 2 2 2 5 2 2" xfId="8136"/>
    <cellStyle name="Normal 3 2 2 2 5 2 2 2" xfId="8137"/>
    <cellStyle name="Normal 3 2 2 2 5 2 2 2 2" xfId="8138"/>
    <cellStyle name="Normal 3 2 2 2 5 2 2 2 3" xfId="8139"/>
    <cellStyle name="Normal 3 2 2 2 5 2 2 3" xfId="8140"/>
    <cellStyle name="Normal 3 2 2 2 5 2 2 3 2" xfId="34321"/>
    <cellStyle name="Normal 3 2 2 2 5 2 2 4" xfId="8141"/>
    <cellStyle name="Normal 3 2 2 2 5 2 2 5" xfId="8142"/>
    <cellStyle name="Normal 3 2 2 2 5 2 3" xfId="8143"/>
    <cellStyle name="Normal 3 2 2 2 5 2 3 2" xfId="8144"/>
    <cellStyle name="Normal 3 2 2 2 5 2 3 3" xfId="8145"/>
    <cellStyle name="Normal 3 2 2 2 5 2 4" xfId="8146"/>
    <cellStyle name="Normal 3 2 2 2 5 2 4 2" xfId="33346"/>
    <cellStyle name="Normal 3 2 2 2 5 2 5" xfId="8147"/>
    <cellStyle name="Normal 3 2 2 2 5 2 6" xfId="8148"/>
    <cellStyle name="Normal 3 2 2 2 5 3" xfId="8149"/>
    <cellStyle name="Normal 3 2 2 2 5 3 2" xfId="8150"/>
    <cellStyle name="Normal 3 2 2 2 5 3 2 2" xfId="8151"/>
    <cellStyle name="Normal 3 2 2 2 5 3 2 3" xfId="8152"/>
    <cellStyle name="Normal 3 2 2 2 5 3 3" xfId="8153"/>
    <cellStyle name="Normal 3 2 2 2 5 3 3 2" xfId="34322"/>
    <cellStyle name="Normal 3 2 2 2 5 3 4" xfId="8154"/>
    <cellStyle name="Normal 3 2 2 2 5 3 5" xfId="8155"/>
    <cellStyle name="Normal 3 2 2 2 5 4" xfId="8156"/>
    <cellStyle name="Normal 3 2 2 2 5 4 2" xfId="8157"/>
    <cellStyle name="Normal 3 2 2 2 5 4 3" xfId="8158"/>
    <cellStyle name="Normal 3 2 2 2 5 5" xfId="8159"/>
    <cellStyle name="Normal 3 2 2 2 5 5 2" xfId="33345"/>
    <cellStyle name="Normal 3 2 2 2 5 6" xfId="8160"/>
    <cellStyle name="Normal 3 2 2 2 5 7" xfId="8161"/>
    <cellStyle name="Normal 3 2 2 2 6" xfId="8162"/>
    <cellStyle name="Normal 3 2 2 2 6 2" xfId="8163"/>
    <cellStyle name="Normal 3 2 2 2 6 2 2" xfId="8164"/>
    <cellStyle name="Normal 3 2 2 2 6 2 2 2" xfId="8165"/>
    <cellStyle name="Normal 3 2 2 2 6 2 2 2 2" xfId="8166"/>
    <cellStyle name="Normal 3 2 2 2 6 2 2 2 3" xfId="8167"/>
    <cellStyle name="Normal 3 2 2 2 6 2 2 3" xfId="8168"/>
    <cellStyle name="Normal 3 2 2 2 6 2 2 3 2" xfId="34323"/>
    <cellStyle name="Normal 3 2 2 2 6 2 2 4" xfId="8169"/>
    <cellStyle name="Normal 3 2 2 2 6 2 2 5" xfId="8170"/>
    <cellStyle name="Normal 3 2 2 2 6 2 3" xfId="8171"/>
    <cellStyle name="Normal 3 2 2 2 6 2 3 2" xfId="8172"/>
    <cellStyle name="Normal 3 2 2 2 6 2 3 3" xfId="8173"/>
    <cellStyle name="Normal 3 2 2 2 6 2 4" xfId="8174"/>
    <cellStyle name="Normal 3 2 2 2 6 2 4 2" xfId="33348"/>
    <cellStyle name="Normal 3 2 2 2 6 2 5" xfId="8175"/>
    <cellStyle name="Normal 3 2 2 2 6 2 6" xfId="8176"/>
    <cellStyle name="Normal 3 2 2 2 6 3" xfId="8177"/>
    <cellStyle name="Normal 3 2 2 2 6 3 2" xfId="8178"/>
    <cellStyle name="Normal 3 2 2 2 6 3 2 2" xfId="8179"/>
    <cellStyle name="Normal 3 2 2 2 6 3 2 3" xfId="8180"/>
    <cellStyle name="Normal 3 2 2 2 6 3 3" xfId="8181"/>
    <cellStyle name="Normal 3 2 2 2 6 3 3 2" xfId="34324"/>
    <cellStyle name="Normal 3 2 2 2 6 3 4" xfId="8182"/>
    <cellStyle name="Normal 3 2 2 2 6 3 5" xfId="8183"/>
    <cellStyle name="Normal 3 2 2 2 6 4" xfId="8184"/>
    <cellStyle name="Normal 3 2 2 2 6 4 2" xfId="8185"/>
    <cellStyle name="Normal 3 2 2 2 6 4 3" xfId="8186"/>
    <cellStyle name="Normal 3 2 2 2 6 5" xfId="8187"/>
    <cellStyle name="Normal 3 2 2 2 6 5 2" xfId="33347"/>
    <cellStyle name="Normal 3 2 2 2 6 6" xfId="8188"/>
    <cellStyle name="Normal 3 2 2 2 6 7" xfId="8189"/>
    <cellStyle name="Normal 3 2 2 2 7" xfId="8190"/>
    <cellStyle name="Normal 3 2 2 2 7 2" xfId="8191"/>
    <cellStyle name="Normal 3 2 2 2 7 2 2" xfId="8192"/>
    <cellStyle name="Normal 3 2 2 2 7 2 2 2" xfId="8193"/>
    <cellStyle name="Normal 3 2 2 2 7 2 2 2 2" xfId="8194"/>
    <cellStyle name="Normal 3 2 2 2 7 2 2 2 3" xfId="8195"/>
    <cellStyle name="Normal 3 2 2 2 7 2 2 3" xfId="8196"/>
    <cellStyle name="Normal 3 2 2 2 7 2 2 3 2" xfId="34325"/>
    <cellStyle name="Normal 3 2 2 2 7 2 2 4" xfId="8197"/>
    <cellStyle name="Normal 3 2 2 2 7 2 2 5" xfId="8198"/>
    <cellStyle name="Normal 3 2 2 2 7 2 3" xfId="8199"/>
    <cellStyle name="Normal 3 2 2 2 7 2 3 2" xfId="8200"/>
    <cellStyle name="Normal 3 2 2 2 7 2 3 3" xfId="8201"/>
    <cellStyle name="Normal 3 2 2 2 7 2 4" xfId="8202"/>
    <cellStyle name="Normal 3 2 2 2 7 2 4 2" xfId="33350"/>
    <cellStyle name="Normal 3 2 2 2 7 2 5" xfId="8203"/>
    <cellStyle name="Normal 3 2 2 2 7 2 6" xfId="8204"/>
    <cellStyle name="Normal 3 2 2 2 7 3" xfId="8205"/>
    <cellStyle name="Normal 3 2 2 2 7 3 2" xfId="8206"/>
    <cellStyle name="Normal 3 2 2 2 7 3 2 2" xfId="8207"/>
    <cellStyle name="Normal 3 2 2 2 7 3 2 3" xfId="8208"/>
    <cellStyle name="Normal 3 2 2 2 7 3 3" xfId="8209"/>
    <cellStyle name="Normal 3 2 2 2 7 3 3 2" xfId="34633"/>
    <cellStyle name="Normal 3 2 2 2 7 3 4" xfId="8210"/>
    <cellStyle name="Normal 3 2 2 2 7 3 5" xfId="8211"/>
    <cellStyle name="Normal 3 2 2 2 7 4" xfId="8212"/>
    <cellStyle name="Normal 3 2 2 2 7 4 2" xfId="8213"/>
    <cellStyle name="Normal 3 2 2 2 7 4 3" xfId="8214"/>
    <cellStyle name="Normal 3 2 2 2 7 5" xfId="8215"/>
    <cellStyle name="Normal 3 2 2 2 7 5 2" xfId="33349"/>
    <cellStyle name="Normal 3 2 2 2 7 6" xfId="8216"/>
    <cellStyle name="Normal 3 2 2 2 7 7" xfId="8217"/>
    <cellStyle name="Normal 3 2 2 2 8" xfId="8218"/>
    <cellStyle name="Normal 3 2 2 2 8 2" xfId="8219"/>
    <cellStyle name="Normal 3 2 2 2 8 2 2" xfId="8220"/>
    <cellStyle name="Normal 3 2 2 2 8 2 2 2" xfId="8221"/>
    <cellStyle name="Normal 3 2 2 2 8 2 2 2 2" xfId="8222"/>
    <cellStyle name="Normal 3 2 2 2 8 2 2 2 3" xfId="8223"/>
    <cellStyle name="Normal 3 2 2 2 8 2 2 3" xfId="8224"/>
    <cellStyle name="Normal 3 2 2 2 8 2 2 3 2" xfId="34326"/>
    <cellStyle name="Normal 3 2 2 2 8 2 2 4" xfId="8225"/>
    <cellStyle name="Normal 3 2 2 2 8 2 2 5" xfId="8226"/>
    <cellStyle name="Normal 3 2 2 2 8 2 3" xfId="8227"/>
    <cellStyle name="Normal 3 2 2 2 8 2 3 2" xfId="8228"/>
    <cellStyle name="Normal 3 2 2 2 8 2 3 3" xfId="8229"/>
    <cellStyle name="Normal 3 2 2 2 8 2 4" xfId="8230"/>
    <cellStyle name="Normal 3 2 2 2 8 2 4 2" xfId="33352"/>
    <cellStyle name="Normal 3 2 2 2 8 2 5" xfId="8231"/>
    <cellStyle name="Normal 3 2 2 2 8 2 6" xfId="8232"/>
    <cellStyle name="Normal 3 2 2 2 8 3" xfId="8233"/>
    <cellStyle name="Normal 3 2 2 2 8 3 2" xfId="8234"/>
    <cellStyle name="Normal 3 2 2 2 8 3 2 2" xfId="8235"/>
    <cellStyle name="Normal 3 2 2 2 8 3 2 3" xfId="8236"/>
    <cellStyle name="Normal 3 2 2 2 8 3 3" xfId="8237"/>
    <cellStyle name="Normal 3 2 2 2 8 3 3 2" xfId="34327"/>
    <cellStyle name="Normal 3 2 2 2 8 3 4" xfId="8238"/>
    <cellStyle name="Normal 3 2 2 2 8 3 5" xfId="8239"/>
    <cellStyle name="Normal 3 2 2 2 8 4" xfId="8240"/>
    <cellStyle name="Normal 3 2 2 2 8 4 2" xfId="8241"/>
    <cellStyle name="Normal 3 2 2 2 8 4 3" xfId="8242"/>
    <cellStyle name="Normal 3 2 2 2 8 5" xfId="8243"/>
    <cellStyle name="Normal 3 2 2 2 8 5 2" xfId="33351"/>
    <cellStyle name="Normal 3 2 2 2 8 6" xfId="8244"/>
    <cellStyle name="Normal 3 2 2 2 8 7" xfId="8245"/>
    <cellStyle name="Normal 3 2 2 2 9" xfId="8246"/>
    <cellStyle name="Normal 3 2 2 2 9 2" xfId="8247"/>
    <cellStyle name="Normal 3 2 2 2 9 2 2" xfId="8248"/>
    <cellStyle name="Normal 3 2 2 2 9 2 2 2" xfId="8249"/>
    <cellStyle name="Normal 3 2 2 2 9 2 2 3" xfId="8250"/>
    <cellStyle name="Normal 3 2 2 2 9 2 3" xfId="8251"/>
    <cellStyle name="Normal 3 2 2 2 9 2 3 2" xfId="34328"/>
    <cellStyle name="Normal 3 2 2 2 9 2 4" xfId="8252"/>
    <cellStyle name="Normal 3 2 2 2 9 2 5" xfId="8253"/>
    <cellStyle name="Normal 3 2 2 2 9 3" xfId="8254"/>
    <cellStyle name="Normal 3 2 2 2 9 3 2" xfId="8255"/>
    <cellStyle name="Normal 3 2 2 2 9 3 3" xfId="8256"/>
    <cellStyle name="Normal 3 2 2 2 9 4" xfId="8257"/>
    <cellStyle name="Normal 3 2 2 2 9 4 2" xfId="33353"/>
    <cellStyle name="Normal 3 2 2 2 9 5" xfId="8258"/>
    <cellStyle name="Normal 3 2 2 2 9 6" xfId="8259"/>
    <cellStyle name="Normal 3 2 2 20" xfId="8260"/>
    <cellStyle name="Normal 3 2 2 20 2" xfId="8261"/>
    <cellStyle name="Normal 3 2 2 20 3" xfId="8262"/>
    <cellStyle name="Normal 3 2 2 21" xfId="8263"/>
    <cellStyle name="Normal 3 2 2 21 2" xfId="32417"/>
    <cellStyle name="Normal 3 2 2 22" xfId="8264"/>
    <cellStyle name="Normal 3 2 2 23" xfId="8265"/>
    <cellStyle name="Normal 3 2 2 24" xfId="8266"/>
    <cellStyle name="Normal 3 2 2 3" xfId="8267"/>
    <cellStyle name="Normal 3 2 2 3 10" xfId="8268"/>
    <cellStyle name="Normal 3 2 2 3 2" xfId="8269"/>
    <cellStyle name="Normal 3 2 2 3 2 2" xfId="8270"/>
    <cellStyle name="Normal 3 2 2 3 2 2 2" xfId="8271"/>
    <cellStyle name="Normal 3 2 2 3 2 2 2 2" xfId="8272"/>
    <cellStyle name="Normal 3 2 2 3 2 2 2 2 2" xfId="8273"/>
    <cellStyle name="Normal 3 2 2 3 2 2 2 2 3" xfId="8274"/>
    <cellStyle name="Normal 3 2 2 3 2 2 2 3" xfId="8275"/>
    <cellStyle name="Normal 3 2 2 3 2 2 2 3 2" xfId="34329"/>
    <cellStyle name="Normal 3 2 2 3 2 2 2 4" xfId="8276"/>
    <cellStyle name="Normal 3 2 2 3 2 2 2 5" xfId="8277"/>
    <cellStyle name="Normal 3 2 2 3 2 2 3" xfId="8278"/>
    <cellStyle name="Normal 3 2 2 3 2 2 3 2" xfId="8279"/>
    <cellStyle name="Normal 3 2 2 3 2 2 3 3" xfId="8280"/>
    <cellStyle name="Normal 3 2 2 3 2 2 4" xfId="8281"/>
    <cellStyle name="Normal 3 2 2 3 2 2 4 2" xfId="33356"/>
    <cellStyle name="Normal 3 2 2 3 2 2 5" xfId="8282"/>
    <cellStyle name="Normal 3 2 2 3 2 2 6" xfId="8283"/>
    <cellStyle name="Normal 3 2 2 3 2 3" xfId="8284"/>
    <cellStyle name="Normal 3 2 2 3 2 3 2" xfId="8285"/>
    <cellStyle name="Normal 3 2 2 3 2 3 2 2" xfId="8286"/>
    <cellStyle name="Normal 3 2 2 3 2 3 2 3" xfId="8287"/>
    <cellStyle name="Normal 3 2 2 3 2 3 3" xfId="8288"/>
    <cellStyle name="Normal 3 2 2 3 2 3 3 2" xfId="34330"/>
    <cellStyle name="Normal 3 2 2 3 2 3 4" xfId="8289"/>
    <cellStyle name="Normal 3 2 2 3 2 3 5" xfId="8290"/>
    <cellStyle name="Normal 3 2 2 3 2 4" xfId="8291"/>
    <cellStyle name="Normal 3 2 2 3 2 4 2" xfId="8292"/>
    <cellStyle name="Normal 3 2 2 3 2 4 3" xfId="8293"/>
    <cellStyle name="Normal 3 2 2 3 2 5" xfId="8294"/>
    <cellStyle name="Normal 3 2 2 3 2 5 2" xfId="33355"/>
    <cellStyle name="Normal 3 2 2 3 2 6" xfId="8295"/>
    <cellStyle name="Normal 3 2 2 3 2 7" xfId="8296"/>
    <cellStyle name="Normal 3 2 2 3 3" xfId="8297"/>
    <cellStyle name="Normal 3 2 2 3 3 2" xfId="8298"/>
    <cellStyle name="Normal 3 2 2 3 3 2 2" xfId="8299"/>
    <cellStyle name="Normal 3 2 2 3 3 2 2 2" xfId="8300"/>
    <cellStyle name="Normal 3 2 2 3 3 2 2 3" xfId="8301"/>
    <cellStyle name="Normal 3 2 2 3 3 2 3" xfId="8302"/>
    <cellStyle name="Normal 3 2 2 3 3 2 3 2" xfId="34331"/>
    <cellStyle name="Normal 3 2 2 3 3 2 4" xfId="8303"/>
    <cellStyle name="Normal 3 2 2 3 3 2 5" xfId="8304"/>
    <cellStyle name="Normal 3 2 2 3 3 3" xfId="8305"/>
    <cellStyle name="Normal 3 2 2 3 3 3 2" xfId="8306"/>
    <cellStyle name="Normal 3 2 2 3 3 3 3" xfId="8307"/>
    <cellStyle name="Normal 3 2 2 3 3 4" xfId="8308"/>
    <cellStyle name="Normal 3 2 2 3 3 4 2" xfId="33357"/>
    <cellStyle name="Normal 3 2 2 3 3 5" xfId="8309"/>
    <cellStyle name="Normal 3 2 2 3 3 6" xfId="8310"/>
    <cellStyle name="Normal 3 2 2 3 4" xfId="8311"/>
    <cellStyle name="Normal 3 2 2 3 4 2" xfId="8312"/>
    <cellStyle name="Normal 3 2 2 3 4 2 2" xfId="8313"/>
    <cellStyle name="Normal 3 2 2 3 4 2 3" xfId="8314"/>
    <cellStyle name="Normal 3 2 2 3 4 3" xfId="8315"/>
    <cellStyle name="Normal 3 2 2 3 4 3 2" xfId="34332"/>
    <cellStyle name="Normal 3 2 2 3 4 4" xfId="8316"/>
    <cellStyle name="Normal 3 2 2 3 4 5" xfId="8317"/>
    <cellStyle name="Normal 3 2 2 3 5" xfId="8318"/>
    <cellStyle name="Normal 3 2 2 3 5 2" xfId="8319"/>
    <cellStyle name="Normal 3 2 2 3 5 2 2" xfId="8320"/>
    <cellStyle name="Normal 3 2 2 3 5 2 3" xfId="8321"/>
    <cellStyle name="Normal 3 2 2 3 5 3" xfId="8322"/>
    <cellStyle name="Normal 3 2 2 3 5 4" xfId="8323"/>
    <cellStyle name="Normal 3 2 2 3 5 5" xfId="8324"/>
    <cellStyle name="Normal 3 2 2 3 6" xfId="8325"/>
    <cellStyle name="Normal 3 2 2 3 6 2" xfId="8326"/>
    <cellStyle name="Normal 3 2 2 3 6 3" xfId="8327"/>
    <cellStyle name="Normal 3 2 2 3 7" xfId="8328"/>
    <cellStyle name="Normal 3 2 2 3 7 2" xfId="33354"/>
    <cellStyle name="Normal 3 2 2 3 8" xfId="8329"/>
    <cellStyle name="Normal 3 2 2 3 9" xfId="8330"/>
    <cellStyle name="Normal 3 2 2 4" xfId="8331"/>
    <cellStyle name="Normal 3 2 2 4 2" xfId="8332"/>
    <cellStyle name="Normal 3 2 2 4 2 2" xfId="8333"/>
    <cellStyle name="Normal 3 2 2 4 2 2 2" xfId="8334"/>
    <cellStyle name="Normal 3 2 2 4 2 2 2 2" xfId="8335"/>
    <cellStyle name="Normal 3 2 2 4 2 2 2 2 2" xfId="8336"/>
    <cellStyle name="Normal 3 2 2 4 2 2 2 2 3" xfId="8337"/>
    <cellStyle name="Normal 3 2 2 4 2 2 2 3" xfId="8338"/>
    <cellStyle name="Normal 3 2 2 4 2 2 2 3 2" xfId="34885"/>
    <cellStyle name="Normal 3 2 2 4 2 2 2 4" xfId="8339"/>
    <cellStyle name="Normal 3 2 2 4 2 2 2 5" xfId="8340"/>
    <cellStyle name="Normal 3 2 2 4 2 2 3" xfId="8341"/>
    <cellStyle name="Normal 3 2 2 4 2 2 3 2" xfId="8342"/>
    <cellStyle name="Normal 3 2 2 4 2 2 3 3" xfId="8343"/>
    <cellStyle name="Normal 3 2 2 4 2 2 4" xfId="8344"/>
    <cellStyle name="Normal 3 2 2 4 2 2 4 2" xfId="33360"/>
    <cellStyle name="Normal 3 2 2 4 2 2 5" xfId="8345"/>
    <cellStyle name="Normal 3 2 2 4 2 2 6" xfId="8346"/>
    <cellStyle name="Normal 3 2 2 4 2 3" xfId="8347"/>
    <cellStyle name="Normal 3 2 2 4 2 3 2" xfId="8348"/>
    <cellStyle name="Normal 3 2 2 4 2 3 2 2" xfId="8349"/>
    <cellStyle name="Normal 3 2 2 4 2 3 2 3" xfId="8350"/>
    <cellStyle name="Normal 3 2 2 4 2 3 3" xfId="8351"/>
    <cellStyle name="Normal 3 2 2 4 2 3 3 2" xfId="34553"/>
    <cellStyle name="Normal 3 2 2 4 2 3 4" xfId="8352"/>
    <cellStyle name="Normal 3 2 2 4 2 3 5" xfId="8353"/>
    <cellStyle name="Normal 3 2 2 4 2 4" xfId="8354"/>
    <cellStyle name="Normal 3 2 2 4 2 4 2" xfId="8355"/>
    <cellStyle name="Normal 3 2 2 4 2 4 3" xfId="8356"/>
    <cellStyle name="Normal 3 2 2 4 2 5" xfId="8357"/>
    <cellStyle name="Normal 3 2 2 4 2 5 2" xfId="33359"/>
    <cellStyle name="Normal 3 2 2 4 2 6" xfId="8358"/>
    <cellStyle name="Normal 3 2 2 4 2 7" xfId="8359"/>
    <cellStyle name="Normal 3 2 2 4 3" xfId="8360"/>
    <cellStyle name="Normal 3 2 2 4 3 2" xfId="8361"/>
    <cellStyle name="Normal 3 2 2 4 3 2 2" xfId="8362"/>
    <cellStyle name="Normal 3 2 2 4 3 2 2 2" xfId="8363"/>
    <cellStyle name="Normal 3 2 2 4 3 2 2 3" xfId="8364"/>
    <cellStyle name="Normal 3 2 2 4 3 2 3" xfId="8365"/>
    <cellStyle name="Normal 3 2 2 4 3 2 3 2" xfId="34461"/>
    <cellStyle name="Normal 3 2 2 4 3 2 4" xfId="8366"/>
    <cellStyle name="Normal 3 2 2 4 3 2 5" xfId="8367"/>
    <cellStyle name="Normal 3 2 2 4 3 3" xfId="8368"/>
    <cellStyle name="Normal 3 2 2 4 3 3 2" xfId="8369"/>
    <cellStyle name="Normal 3 2 2 4 3 3 3" xfId="8370"/>
    <cellStyle name="Normal 3 2 2 4 3 4" xfId="8371"/>
    <cellStyle name="Normal 3 2 2 4 3 4 2" xfId="33361"/>
    <cellStyle name="Normal 3 2 2 4 3 5" xfId="8372"/>
    <cellStyle name="Normal 3 2 2 4 3 6" xfId="8373"/>
    <cellStyle name="Normal 3 2 2 4 4" xfId="8374"/>
    <cellStyle name="Normal 3 2 2 4 4 2" xfId="8375"/>
    <cellStyle name="Normal 3 2 2 4 4 2 2" xfId="8376"/>
    <cellStyle name="Normal 3 2 2 4 4 2 3" xfId="8377"/>
    <cellStyle name="Normal 3 2 2 4 4 3" xfId="8378"/>
    <cellStyle name="Normal 3 2 2 4 4 3 2" xfId="34812"/>
    <cellStyle name="Normal 3 2 2 4 4 4" xfId="8379"/>
    <cellStyle name="Normal 3 2 2 4 4 5" xfId="8380"/>
    <cellStyle name="Normal 3 2 2 4 5" xfId="8381"/>
    <cellStyle name="Normal 3 2 2 4 5 2" xfId="8382"/>
    <cellStyle name="Normal 3 2 2 4 5 3" xfId="8383"/>
    <cellStyle name="Normal 3 2 2 4 6" xfId="8384"/>
    <cellStyle name="Normal 3 2 2 4 6 2" xfId="33358"/>
    <cellStyle name="Normal 3 2 2 4 7" xfId="8385"/>
    <cellStyle name="Normal 3 2 2 4 8" xfId="8386"/>
    <cellStyle name="Normal 3 2 2 4 9" xfId="8387"/>
    <cellStyle name="Normal 3 2 2 5" xfId="8388"/>
    <cellStyle name="Normal 3 2 2 5 2" xfId="8389"/>
    <cellStyle name="Normal 3 2 2 5 2 2" xfId="8390"/>
    <cellStyle name="Normal 3 2 2 5 2 2 2" xfId="8391"/>
    <cellStyle name="Normal 3 2 2 5 2 2 2 2" xfId="8392"/>
    <cellStyle name="Normal 3 2 2 5 2 2 2 2 2" xfId="8393"/>
    <cellStyle name="Normal 3 2 2 5 2 2 2 2 3" xfId="8394"/>
    <cellStyle name="Normal 3 2 2 5 2 2 2 3" xfId="8395"/>
    <cellStyle name="Normal 3 2 2 5 2 2 2 3 2" xfId="34445"/>
    <cellStyle name="Normal 3 2 2 5 2 2 2 4" xfId="8396"/>
    <cellStyle name="Normal 3 2 2 5 2 2 2 5" xfId="8397"/>
    <cellStyle name="Normal 3 2 2 5 2 2 3" xfId="8398"/>
    <cellStyle name="Normal 3 2 2 5 2 2 3 2" xfId="8399"/>
    <cellStyle name="Normal 3 2 2 5 2 2 3 3" xfId="8400"/>
    <cellStyle name="Normal 3 2 2 5 2 2 4" xfId="8401"/>
    <cellStyle name="Normal 3 2 2 5 2 2 4 2" xfId="33364"/>
    <cellStyle name="Normal 3 2 2 5 2 2 5" xfId="8402"/>
    <cellStyle name="Normal 3 2 2 5 2 2 6" xfId="8403"/>
    <cellStyle name="Normal 3 2 2 5 2 3" xfId="8404"/>
    <cellStyle name="Normal 3 2 2 5 2 3 2" xfId="8405"/>
    <cellStyle name="Normal 3 2 2 5 2 3 2 2" xfId="8406"/>
    <cellStyle name="Normal 3 2 2 5 2 3 2 3" xfId="8407"/>
    <cellStyle name="Normal 3 2 2 5 2 3 3" xfId="8408"/>
    <cellStyle name="Normal 3 2 2 5 2 3 3 2" xfId="34189"/>
    <cellStyle name="Normal 3 2 2 5 2 3 4" xfId="8409"/>
    <cellStyle name="Normal 3 2 2 5 2 3 5" xfId="8410"/>
    <cellStyle name="Normal 3 2 2 5 2 4" xfId="8411"/>
    <cellStyle name="Normal 3 2 2 5 2 4 2" xfId="8412"/>
    <cellStyle name="Normal 3 2 2 5 2 4 3" xfId="8413"/>
    <cellStyle name="Normal 3 2 2 5 2 5" xfId="8414"/>
    <cellStyle name="Normal 3 2 2 5 2 5 2" xfId="33363"/>
    <cellStyle name="Normal 3 2 2 5 2 6" xfId="8415"/>
    <cellStyle name="Normal 3 2 2 5 2 7" xfId="8416"/>
    <cellStyle name="Normal 3 2 2 5 3" xfId="8417"/>
    <cellStyle name="Normal 3 2 2 5 3 2" xfId="8418"/>
    <cellStyle name="Normal 3 2 2 5 3 2 2" xfId="8419"/>
    <cellStyle name="Normal 3 2 2 5 3 2 2 2" xfId="8420"/>
    <cellStyle name="Normal 3 2 2 5 3 2 2 3" xfId="8421"/>
    <cellStyle name="Normal 3 2 2 5 3 2 3" xfId="8422"/>
    <cellStyle name="Normal 3 2 2 5 3 2 3 2" xfId="34934"/>
    <cellStyle name="Normal 3 2 2 5 3 2 4" xfId="8423"/>
    <cellStyle name="Normal 3 2 2 5 3 2 5" xfId="8424"/>
    <cellStyle name="Normal 3 2 2 5 3 3" xfId="8425"/>
    <cellStyle name="Normal 3 2 2 5 3 3 2" xfId="8426"/>
    <cellStyle name="Normal 3 2 2 5 3 3 3" xfId="8427"/>
    <cellStyle name="Normal 3 2 2 5 3 4" xfId="8428"/>
    <cellStyle name="Normal 3 2 2 5 3 4 2" xfId="33365"/>
    <cellStyle name="Normal 3 2 2 5 3 5" xfId="8429"/>
    <cellStyle name="Normal 3 2 2 5 3 6" xfId="8430"/>
    <cellStyle name="Normal 3 2 2 5 4" xfId="8431"/>
    <cellStyle name="Normal 3 2 2 5 4 2" xfId="8432"/>
    <cellStyle name="Normal 3 2 2 5 4 2 2" xfId="8433"/>
    <cellStyle name="Normal 3 2 2 5 4 2 3" xfId="8434"/>
    <cellStyle name="Normal 3 2 2 5 4 3" xfId="8435"/>
    <cellStyle name="Normal 3 2 2 5 4 3 2" xfId="34188"/>
    <cellStyle name="Normal 3 2 2 5 4 4" xfId="8436"/>
    <cellStyle name="Normal 3 2 2 5 4 5" xfId="8437"/>
    <cellStyle name="Normal 3 2 2 5 5" xfId="8438"/>
    <cellStyle name="Normal 3 2 2 5 5 2" xfId="8439"/>
    <cellStyle name="Normal 3 2 2 5 5 3" xfId="8440"/>
    <cellStyle name="Normal 3 2 2 5 6" xfId="8441"/>
    <cellStyle name="Normal 3 2 2 5 6 2" xfId="33362"/>
    <cellStyle name="Normal 3 2 2 5 7" xfId="8442"/>
    <cellStyle name="Normal 3 2 2 5 8" xfId="8443"/>
    <cellStyle name="Normal 3 2 2 5 9" xfId="8444"/>
    <cellStyle name="Normal 3 2 2 6" xfId="8445"/>
    <cellStyle name="Normal 3 2 2 6 2" xfId="8446"/>
    <cellStyle name="Normal 3 2 2 6 2 2" xfId="8447"/>
    <cellStyle name="Normal 3 2 2 6 2 2 2" xfId="8448"/>
    <cellStyle name="Normal 3 2 2 6 2 2 2 2" xfId="8449"/>
    <cellStyle name="Normal 3 2 2 6 2 2 2 3" xfId="8450"/>
    <cellStyle name="Normal 3 2 2 6 2 2 3" xfId="8451"/>
    <cellStyle name="Normal 3 2 2 6 2 2 3 2" xfId="34227"/>
    <cellStyle name="Normal 3 2 2 6 2 2 4" xfId="8452"/>
    <cellStyle name="Normal 3 2 2 6 2 2 5" xfId="8453"/>
    <cellStyle name="Normal 3 2 2 6 2 3" xfId="8454"/>
    <cellStyle name="Normal 3 2 2 6 2 3 2" xfId="8455"/>
    <cellStyle name="Normal 3 2 2 6 2 3 3" xfId="8456"/>
    <cellStyle name="Normal 3 2 2 6 2 4" xfId="8457"/>
    <cellStyle name="Normal 3 2 2 6 2 4 2" xfId="33367"/>
    <cellStyle name="Normal 3 2 2 6 2 5" xfId="8458"/>
    <cellStyle name="Normal 3 2 2 6 2 6" xfId="8459"/>
    <cellStyle name="Normal 3 2 2 6 3" xfId="8460"/>
    <cellStyle name="Normal 3 2 2 6 3 2" xfId="8461"/>
    <cellStyle name="Normal 3 2 2 6 3 2 2" xfId="8462"/>
    <cellStyle name="Normal 3 2 2 6 3 2 3" xfId="8463"/>
    <cellStyle name="Normal 3 2 2 6 3 3" xfId="8464"/>
    <cellStyle name="Normal 3 2 2 6 3 3 2" xfId="34935"/>
    <cellStyle name="Normal 3 2 2 6 3 4" xfId="8465"/>
    <cellStyle name="Normal 3 2 2 6 3 5" xfId="8466"/>
    <cellStyle name="Normal 3 2 2 6 4" xfId="8467"/>
    <cellStyle name="Normal 3 2 2 6 4 2" xfId="8468"/>
    <cellStyle name="Normal 3 2 2 6 4 3" xfId="8469"/>
    <cellStyle name="Normal 3 2 2 6 5" xfId="8470"/>
    <cellStyle name="Normal 3 2 2 6 5 2" xfId="33366"/>
    <cellStyle name="Normal 3 2 2 6 6" xfId="8471"/>
    <cellStyle name="Normal 3 2 2 6 7" xfId="8472"/>
    <cellStyle name="Normal 3 2 2 6 8" xfId="8473"/>
    <cellStyle name="Normal 3 2 2 7" xfId="8474"/>
    <cellStyle name="Normal 3 2 2 7 2" xfId="8475"/>
    <cellStyle name="Normal 3 2 2 7 2 2" xfId="8476"/>
    <cellStyle name="Normal 3 2 2 7 2 3" xfId="8477"/>
    <cellStyle name="Normal 3 2 2 7 3" xfId="8478"/>
    <cellStyle name="Normal 3 2 2 7 4" xfId="8479"/>
    <cellStyle name="Normal 3 2 2 7 5" xfId="8480"/>
    <cellStyle name="Normal 3 2 2 8" xfId="8481"/>
    <cellStyle name="Normal 3 2 2 8 2" xfId="8482"/>
    <cellStyle name="Normal 3 2 2 8 2 2" xfId="8483"/>
    <cellStyle name="Normal 3 2 2 8 2 3" xfId="8484"/>
    <cellStyle name="Normal 3 2 2 8 3" xfId="8485"/>
    <cellStyle name="Normal 3 2 2 8 4" xfId="8486"/>
    <cellStyle name="Normal 3 2 2 8 5" xfId="8487"/>
    <cellStyle name="Normal 3 2 2 9" xfId="8488"/>
    <cellStyle name="Normal 3 2 2 9 2" xfId="8489"/>
    <cellStyle name="Normal 3 2 2 9 2 2" xfId="8490"/>
    <cellStyle name="Normal 3 2 2 9 2 3" xfId="8491"/>
    <cellStyle name="Normal 3 2 2 9 3" xfId="8492"/>
    <cellStyle name="Normal 3 2 2 9 4" xfId="8493"/>
    <cellStyle name="Normal 3 2 2 9 5" xfId="8494"/>
    <cellStyle name="Normal 3 2 20" xfId="8495"/>
    <cellStyle name="Normal 3 2 20 2" xfId="8496"/>
    <cellStyle name="Normal 3 2 20 2 2" xfId="8497"/>
    <cellStyle name="Normal 3 2 20 2 2 2" xfId="8498"/>
    <cellStyle name="Normal 3 2 20 2 2 3" xfId="8499"/>
    <cellStyle name="Normal 3 2 20 2 3" xfId="8500"/>
    <cellStyle name="Normal 3 2 20 2 3 2" xfId="34813"/>
    <cellStyle name="Normal 3 2 20 2 4" xfId="8501"/>
    <cellStyle name="Normal 3 2 20 2 5" xfId="8502"/>
    <cellStyle name="Normal 3 2 20 3" xfId="8503"/>
    <cellStyle name="Normal 3 2 20 3 2" xfId="8504"/>
    <cellStyle name="Normal 3 2 20 3 3" xfId="8505"/>
    <cellStyle name="Normal 3 2 20 4" xfId="8506"/>
    <cellStyle name="Normal 3 2 20 4 2" xfId="33368"/>
    <cellStyle name="Normal 3 2 20 5" xfId="8507"/>
    <cellStyle name="Normal 3 2 20 6" xfId="8508"/>
    <cellStyle name="Normal 3 2 21" xfId="8509"/>
    <cellStyle name="Normal 3 2 21 2" xfId="8510"/>
    <cellStyle name="Normal 3 2 21 2 2" xfId="8511"/>
    <cellStyle name="Normal 3 2 21 2 2 2" xfId="8512"/>
    <cellStyle name="Normal 3 2 21 2 2 3" xfId="8513"/>
    <cellStyle name="Normal 3 2 21 2 3" xfId="8514"/>
    <cellStyle name="Normal 3 2 21 2 3 2" xfId="34872"/>
    <cellStyle name="Normal 3 2 21 2 4" xfId="8515"/>
    <cellStyle name="Normal 3 2 21 2 5" xfId="8516"/>
    <cellStyle name="Normal 3 2 21 3" xfId="8517"/>
    <cellStyle name="Normal 3 2 21 3 2" xfId="8518"/>
    <cellStyle name="Normal 3 2 21 3 3" xfId="8519"/>
    <cellStyle name="Normal 3 2 21 4" xfId="8520"/>
    <cellStyle name="Normal 3 2 21 4 2" xfId="33369"/>
    <cellStyle name="Normal 3 2 21 5" xfId="8521"/>
    <cellStyle name="Normal 3 2 21 6" xfId="8522"/>
    <cellStyle name="Normal 3 2 22" xfId="8523"/>
    <cellStyle name="Normal 3 2 22 2" xfId="8524"/>
    <cellStyle name="Normal 3 2 22 2 2" xfId="8525"/>
    <cellStyle name="Normal 3 2 22 2 2 2" xfId="8526"/>
    <cellStyle name="Normal 3 2 22 2 2 3" xfId="8527"/>
    <cellStyle name="Normal 3 2 22 2 3" xfId="8528"/>
    <cellStyle name="Normal 3 2 22 2 3 2" xfId="34936"/>
    <cellStyle name="Normal 3 2 22 2 4" xfId="8529"/>
    <cellStyle name="Normal 3 2 22 2 5" xfId="8530"/>
    <cellStyle name="Normal 3 2 22 3" xfId="8531"/>
    <cellStyle name="Normal 3 2 22 3 2" xfId="8532"/>
    <cellStyle name="Normal 3 2 22 3 3" xfId="8533"/>
    <cellStyle name="Normal 3 2 22 4" xfId="8534"/>
    <cellStyle name="Normal 3 2 22 4 2" xfId="33370"/>
    <cellStyle name="Normal 3 2 22 5" xfId="8535"/>
    <cellStyle name="Normal 3 2 22 6" xfId="8536"/>
    <cellStyle name="Normal 3 2 23" xfId="8537"/>
    <cellStyle name="Normal 3 2 23 2" xfId="8538"/>
    <cellStyle name="Normal 3 2 23 2 2" xfId="8539"/>
    <cellStyle name="Normal 3 2 23 2 2 2" xfId="8540"/>
    <cellStyle name="Normal 3 2 23 2 2 3" xfId="8541"/>
    <cellStyle name="Normal 3 2 23 2 3" xfId="8542"/>
    <cellStyle name="Normal 3 2 23 2 3 2" xfId="34832"/>
    <cellStyle name="Normal 3 2 23 2 4" xfId="8543"/>
    <cellStyle name="Normal 3 2 23 2 5" xfId="8544"/>
    <cellStyle name="Normal 3 2 23 3" xfId="8545"/>
    <cellStyle name="Normal 3 2 23 3 2" xfId="8546"/>
    <cellStyle name="Normal 3 2 23 3 3" xfId="8547"/>
    <cellStyle name="Normal 3 2 23 4" xfId="8548"/>
    <cellStyle name="Normal 3 2 23 4 2" xfId="33371"/>
    <cellStyle name="Normal 3 2 23 5" xfId="8549"/>
    <cellStyle name="Normal 3 2 23 6" xfId="8550"/>
    <cellStyle name="Normal 3 2 24" xfId="8551"/>
    <cellStyle name="Normal 3 2 24 2" xfId="8552"/>
    <cellStyle name="Normal 3 2 24 2 2" xfId="8553"/>
    <cellStyle name="Normal 3 2 24 2 3" xfId="8554"/>
    <cellStyle name="Normal 3 2 24 3" xfId="8555"/>
    <cellStyle name="Normal 3 2 24 4" xfId="8556"/>
    <cellStyle name="Normal 3 2 24 5" xfId="8557"/>
    <cellStyle name="Normal 3 2 25" xfId="8558"/>
    <cellStyle name="Normal 3 2 25 2" xfId="8559"/>
    <cellStyle name="Normal 3 2 25 2 2" xfId="8560"/>
    <cellStyle name="Normal 3 2 25 2 2 2" xfId="8561"/>
    <cellStyle name="Normal 3 2 25 2 2 2 2" xfId="8562"/>
    <cellStyle name="Normal 3 2 25 2 2 2 3" xfId="8563"/>
    <cellStyle name="Normal 3 2 25 2 2 3" xfId="8564"/>
    <cellStyle name="Normal 3 2 25 2 2 3 2" xfId="34833"/>
    <cellStyle name="Normal 3 2 25 2 2 4" xfId="8565"/>
    <cellStyle name="Normal 3 2 25 2 2 5" xfId="8566"/>
    <cellStyle name="Normal 3 2 25 2 3" xfId="8567"/>
    <cellStyle name="Normal 3 2 25 2 3 2" xfId="8568"/>
    <cellStyle name="Normal 3 2 25 2 3 3" xfId="8569"/>
    <cellStyle name="Normal 3 2 25 2 4" xfId="8570"/>
    <cellStyle name="Normal 3 2 25 2 4 2" xfId="34175"/>
    <cellStyle name="Normal 3 2 25 2 5" xfId="8571"/>
    <cellStyle name="Normal 3 2 25 2 6" xfId="8572"/>
    <cellStyle name="Normal 3 2 25 3" xfId="8573"/>
    <cellStyle name="Normal 3 2 25 3 2" xfId="8574"/>
    <cellStyle name="Normal 3 2 25 3 2 2" xfId="8575"/>
    <cellStyle name="Normal 3 2 25 3 2 3" xfId="8576"/>
    <cellStyle name="Normal 3 2 25 3 3" xfId="8577"/>
    <cellStyle name="Normal 3 2 25 3 3 2" xfId="34131"/>
    <cellStyle name="Normal 3 2 25 3 4" xfId="8578"/>
    <cellStyle name="Normal 3 2 25 3 5" xfId="8579"/>
    <cellStyle name="Normal 3 2 25 4" xfId="8580"/>
    <cellStyle name="Normal 3 2 25 4 2" xfId="8581"/>
    <cellStyle name="Normal 3 2 25 4 2 2" xfId="8582"/>
    <cellStyle name="Normal 3 2 25 4 2 3" xfId="8583"/>
    <cellStyle name="Normal 3 2 25 4 3" xfId="8584"/>
    <cellStyle name="Normal 3 2 25 4 3 2" xfId="35012"/>
    <cellStyle name="Normal 3 2 25 4 4" xfId="8585"/>
    <cellStyle name="Normal 3 2 25 4 5" xfId="8586"/>
    <cellStyle name="Normal 3 2 25 5" xfId="8587"/>
    <cellStyle name="Normal 3 2 25 5 2" xfId="8588"/>
    <cellStyle name="Normal 3 2 25 5 3" xfId="8589"/>
    <cellStyle name="Normal 3 2 25 6" xfId="8590"/>
    <cellStyle name="Normal 3 2 25 6 2" xfId="34009"/>
    <cellStyle name="Normal 3 2 25 7" xfId="8591"/>
    <cellStyle name="Normal 3 2 25 8" xfId="8592"/>
    <cellStyle name="Normal 3 2 26" xfId="8593"/>
    <cellStyle name="Normal 3 2 26 2" xfId="8594"/>
    <cellStyle name="Normal 3 2 26 2 2" xfId="8595"/>
    <cellStyle name="Normal 3 2 26 2 2 2" xfId="8596"/>
    <cellStyle name="Normal 3 2 26 2 2 3" xfId="8597"/>
    <cellStyle name="Normal 3 2 26 2 3" xfId="8598"/>
    <cellStyle name="Normal 3 2 26 2 3 2" xfId="34172"/>
    <cellStyle name="Normal 3 2 26 2 4" xfId="8599"/>
    <cellStyle name="Normal 3 2 26 2 5" xfId="8600"/>
    <cellStyle name="Normal 3 2 26 3" xfId="8601"/>
    <cellStyle name="Normal 3 2 26 3 2" xfId="8602"/>
    <cellStyle name="Normal 3 2 26 3 3" xfId="8603"/>
    <cellStyle name="Normal 3 2 26 4" xfId="8604"/>
    <cellStyle name="Normal 3 2 26 5" xfId="8605"/>
    <cellStyle name="Normal 3 2 27" xfId="8606"/>
    <cellStyle name="Normal 3 2 27 2" xfId="8607"/>
    <cellStyle name="Normal 3 2 27 2 2" xfId="8608"/>
    <cellStyle name="Normal 3 2 27 2 3" xfId="8609"/>
    <cellStyle name="Normal 3 2 27 3" xfId="8610"/>
    <cellStyle name="Normal 3 2 27 3 2" xfId="34333"/>
    <cellStyle name="Normal 3 2 27 4" xfId="8611"/>
    <cellStyle name="Normal 3 2 27 5" xfId="8612"/>
    <cellStyle name="Normal 3 2 28" xfId="8613"/>
    <cellStyle name="Normal 3 2 28 2" xfId="32416"/>
    <cellStyle name="Normal 3 2 29" xfId="8614"/>
    <cellStyle name="Normal 3 2 3" xfId="8615"/>
    <cellStyle name="Normal 3 2 3 10" xfId="8616"/>
    <cellStyle name="Normal 3 2 3 10 2" xfId="8617"/>
    <cellStyle name="Normal 3 2 3 10 2 2" xfId="8618"/>
    <cellStyle name="Normal 3 2 3 10 2 2 2" xfId="8619"/>
    <cellStyle name="Normal 3 2 3 10 2 2 3" xfId="8620"/>
    <cellStyle name="Normal 3 2 3 10 2 3" xfId="8621"/>
    <cellStyle name="Normal 3 2 3 10 2 3 2" xfId="32420"/>
    <cellStyle name="Normal 3 2 3 10 2 4" xfId="8622"/>
    <cellStyle name="Normal 3 2 3 10 2 5" xfId="8623"/>
    <cellStyle name="Normal 3 2 3 10 3" xfId="8624"/>
    <cellStyle name="Normal 3 2 3 10 3 2" xfId="8625"/>
    <cellStyle name="Normal 3 2 3 10 3 3" xfId="8626"/>
    <cellStyle name="Normal 3 2 3 10 4" xfId="8627"/>
    <cellStyle name="Normal 3 2 3 10 4 2" xfId="32419"/>
    <cellStyle name="Normal 3 2 3 10 5" xfId="8628"/>
    <cellStyle name="Normal 3 2 3 10 6" xfId="8629"/>
    <cellStyle name="Normal 3 2 3 11" xfId="8630"/>
    <cellStyle name="Normal 3 2 3 11 2" xfId="8631"/>
    <cellStyle name="Normal 3 2 3 11 2 2" xfId="8632"/>
    <cellStyle name="Normal 3 2 3 11 2 2 2" xfId="8633"/>
    <cellStyle name="Normal 3 2 3 11 2 2 3" xfId="8634"/>
    <cellStyle name="Normal 3 2 3 11 2 3" xfId="8635"/>
    <cellStyle name="Normal 3 2 3 11 2 3 2" xfId="32422"/>
    <cellStyle name="Normal 3 2 3 11 2 4" xfId="8636"/>
    <cellStyle name="Normal 3 2 3 11 2 5" xfId="8637"/>
    <cellStyle name="Normal 3 2 3 11 3" xfId="8638"/>
    <cellStyle name="Normal 3 2 3 11 3 2" xfId="8639"/>
    <cellStyle name="Normal 3 2 3 11 3 3" xfId="8640"/>
    <cellStyle name="Normal 3 2 3 11 4" xfId="8641"/>
    <cellStyle name="Normal 3 2 3 11 4 2" xfId="32421"/>
    <cellStyle name="Normal 3 2 3 11 5" xfId="8642"/>
    <cellStyle name="Normal 3 2 3 11 6" xfId="8643"/>
    <cellStyle name="Normal 3 2 3 12" xfId="8644"/>
    <cellStyle name="Normal 3 2 3 12 2" xfId="8645"/>
    <cellStyle name="Normal 3 2 3 12 2 2" xfId="8646"/>
    <cellStyle name="Normal 3 2 3 12 2 2 2" xfId="8647"/>
    <cellStyle name="Normal 3 2 3 12 2 2 3" xfId="8648"/>
    <cellStyle name="Normal 3 2 3 12 2 3" xfId="8649"/>
    <cellStyle name="Normal 3 2 3 12 2 3 2" xfId="32424"/>
    <cellStyle name="Normal 3 2 3 12 2 4" xfId="8650"/>
    <cellStyle name="Normal 3 2 3 12 2 5" xfId="8651"/>
    <cellStyle name="Normal 3 2 3 12 3" xfId="8652"/>
    <cellStyle name="Normal 3 2 3 12 3 2" xfId="8653"/>
    <cellStyle name="Normal 3 2 3 12 3 3" xfId="8654"/>
    <cellStyle name="Normal 3 2 3 12 4" xfId="8655"/>
    <cellStyle name="Normal 3 2 3 12 4 2" xfId="32423"/>
    <cellStyle name="Normal 3 2 3 12 5" xfId="8656"/>
    <cellStyle name="Normal 3 2 3 12 6" xfId="8657"/>
    <cellStyle name="Normal 3 2 3 13" xfId="8658"/>
    <cellStyle name="Normal 3 2 3 13 2" xfId="8659"/>
    <cellStyle name="Normal 3 2 3 13 2 2" xfId="8660"/>
    <cellStyle name="Normal 3 2 3 13 2 2 2" xfId="8661"/>
    <cellStyle name="Normal 3 2 3 13 2 2 3" xfId="8662"/>
    <cellStyle name="Normal 3 2 3 13 2 3" xfId="8663"/>
    <cellStyle name="Normal 3 2 3 13 2 3 2" xfId="32426"/>
    <cellStyle name="Normal 3 2 3 13 2 4" xfId="8664"/>
    <cellStyle name="Normal 3 2 3 13 2 5" xfId="8665"/>
    <cellStyle name="Normal 3 2 3 13 3" xfId="8666"/>
    <cellStyle name="Normal 3 2 3 13 3 2" xfId="8667"/>
    <cellStyle name="Normal 3 2 3 13 3 3" xfId="8668"/>
    <cellStyle name="Normal 3 2 3 13 4" xfId="8669"/>
    <cellStyle name="Normal 3 2 3 13 4 2" xfId="32425"/>
    <cellStyle name="Normal 3 2 3 13 5" xfId="8670"/>
    <cellStyle name="Normal 3 2 3 13 6" xfId="8671"/>
    <cellStyle name="Normal 3 2 3 14" xfId="8672"/>
    <cellStyle name="Normal 3 2 3 14 2" xfId="8673"/>
    <cellStyle name="Normal 3 2 3 14 2 2" xfId="8674"/>
    <cellStyle name="Normal 3 2 3 14 2 2 2" xfId="8675"/>
    <cellStyle name="Normal 3 2 3 14 2 2 3" xfId="8676"/>
    <cellStyle name="Normal 3 2 3 14 2 3" xfId="8677"/>
    <cellStyle name="Normal 3 2 3 14 2 3 2" xfId="32428"/>
    <cellStyle name="Normal 3 2 3 14 2 4" xfId="8678"/>
    <cellStyle name="Normal 3 2 3 14 2 5" xfId="8679"/>
    <cellStyle name="Normal 3 2 3 14 3" xfId="8680"/>
    <cellStyle name="Normal 3 2 3 14 3 2" xfId="8681"/>
    <cellStyle name="Normal 3 2 3 14 3 3" xfId="8682"/>
    <cellStyle name="Normal 3 2 3 14 4" xfId="8683"/>
    <cellStyle name="Normal 3 2 3 14 4 2" xfId="32427"/>
    <cellStyle name="Normal 3 2 3 14 5" xfId="8684"/>
    <cellStyle name="Normal 3 2 3 14 6" xfId="8685"/>
    <cellStyle name="Normal 3 2 3 15" xfId="8686"/>
    <cellStyle name="Normal 3 2 3 15 2" xfId="8687"/>
    <cellStyle name="Normal 3 2 3 15 2 2" xfId="8688"/>
    <cellStyle name="Normal 3 2 3 15 2 2 2" xfId="8689"/>
    <cellStyle name="Normal 3 2 3 15 2 2 3" xfId="8690"/>
    <cellStyle name="Normal 3 2 3 15 2 3" xfId="8691"/>
    <cellStyle name="Normal 3 2 3 15 2 3 2" xfId="32430"/>
    <cellStyle name="Normal 3 2 3 15 2 4" xfId="8692"/>
    <cellStyle name="Normal 3 2 3 15 2 5" xfId="8693"/>
    <cellStyle name="Normal 3 2 3 15 3" xfId="8694"/>
    <cellStyle name="Normal 3 2 3 15 3 2" xfId="8695"/>
    <cellStyle name="Normal 3 2 3 15 3 3" xfId="8696"/>
    <cellStyle name="Normal 3 2 3 15 4" xfId="8697"/>
    <cellStyle name="Normal 3 2 3 15 4 2" xfId="32429"/>
    <cellStyle name="Normal 3 2 3 15 5" xfId="8698"/>
    <cellStyle name="Normal 3 2 3 15 6" xfId="8699"/>
    <cellStyle name="Normal 3 2 3 16" xfId="8700"/>
    <cellStyle name="Normal 3 2 3 16 2" xfId="8701"/>
    <cellStyle name="Normal 3 2 3 16 2 2" xfId="8702"/>
    <cellStyle name="Normal 3 2 3 16 2 2 2" xfId="8703"/>
    <cellStyle name="Normal 3 2 3 16 2 2 3" xfId="8704"/>
    <cellStyle name="Normal 3 2 3 16 2 3" xfId="8705"/>
    <cellStyle name="Normal 3 2 3 16 2 3 2" xfId="32432"/>
    <cellStyle name="Normal 3 2 3 16 2 4" xfId="8706"/>
    <cellStyle name="Normal 3 2 3 16 2 5" xfId="8707"/>
    <cellStyle name="Normal 3 2 3 16 3" xfId="8708"/>
    <cellStyle name="Normal 3 2 3 16 3 2" xfId="8709"/>
    <cellStyle name="Normal 3 2 3 16 3 3" xfId="8710"/>
    <cellStyle name="Normal 3 2 3 16 4" xfId="8711"/>
    <cellStyle name="Normal 3 2 3 16 4 2" xfId="32431"/>
    <cellStyle name="Normal 3 2 3 16 5" xfId="8712"/>
    <cellStyle name="Normal 3 2 3 16 6" xfId="8713"/>
    <cellStyle name="Normal 3 2 3 17" xfId="8714"/>
    <cellStyle name="Normal 3 2 3 17 2" xfId="8715"/>
    <cellStyle name="Normal 3 2 3 17 2 2" xfId="8716"/>
    <cellStyle name="Normal 3 2 3 17 2 2 2" xfId="8717"/>
    <cellStyle name="Normal 3 2 3 17 2 2 3" xfId="8718"/>
    <cellStyle name="Normal 3 2 3 17 2 3" xfId="8719"/>
    <cellStyle name="Normal 3 2 3 17 2 3 2" xfId="32434"/>
    <cellStyle name="Normal 3 2 3 17 2 4" xfId="8720"/>
    <cellStyle name="Normal 3 2 3 17 2 5" xfId="8721"/>
    <cellStyle name="Normal 3 2 3 17 3" xfId="8722"/>
    <cellStyle name="Normal 3 2 3 17 3 2" xfId="8723"/>
    <cellStyle name="Normal 3 2 3 17 3 3" xfId="8724"/>
    <cellStyle name="Normal 3 2 3 17 4" xfId="8725"/>
    <cellStyle name="Normal 3 2 3 17 4 2" xfId="32433"/>
    <cellStyle name="Normal 3 2 3 17 5" xfId="8726"/>
    <cellStyle name="Normal 3 2 3 17 6" xfId="8727"/>
    <cellStyle name="Normal 3 2 3 18" xfId="8728"/>
    <cellStyle name="Normal 3 2 3 18 2" xfId="8729"/>
    <cellStyle name="Normal 3 2 3 18 2 2" xfId="8730"/>
    <cellStyle name="Normal 3 2 3 18 2 2 2" xfId="8731"/>
    <cellStyle name="Normal 3 2 3 18 2 2 3" xfId="8732"/>
    <cellStyle name="Normal 3 2 3 18 2 3" xfId="8733"/>
    <cellStyle name="Normal 3 2 3 18 2 3 2" xfId="32436"/>
    <cellStyle name="Normal 3 2 3 18 2 4" xfId="8734"/>
    <cellStyle name="Normal 3 2 3 18 2 5" xfId="8735"/>
    <cellStyle name="Normal 3 2 3 18 3" xfId="8736"/>
    <cellStyle name="Normal 3 2 3 18 3 2" xfId="8737"/>
    <cellStyle name="Normal 3 2 3 18 3 3" xfId="8738"/>
    <cellStyle name="Normal 3 2 3 18 4" xfId="8739"/>
    <cellStyle name="Normal 3 2 3 18 4 2" xfId="32435"/>
    <cellStyle name="Normal 3 2 3 18 5" xfId="8740"/>
    <cellStyle name="Normal 3 2 3 18 6" xfId="8741"/>
    <cellStyle name="Normal 3 2 3 19" xfId="8742"/>
    <cellStyle name="Normal 3 2 3 19 2" xfId="8743"/>
    <cellStyle name="Normal 3 2 3 19 2 2" xfId="8744"/>
    <cellStyle name="Normal 3 2 3 19 2 2 2" xfId="8745"/>
    <cellStyle name="Normal 3 2 3 19 2 2 3" xfId="8746"/>
    <cellStyle name="Normal 3 2 3 19 2 3" xfId="8747"/>
    <cellStyle name="Normal 3 2 3 19 2 3 2" xfId="32438"/>
    <cellStyle name="Normal 3 2 3 19 2 4" xfId="8748"/>
    <cellStyle name="Normal 3 2 3 19 2 5" xfId="8749"/>
    <cellStyle name="Normal 3 2 3 19 3" xfId="8750"/>
    <cellStyle name="Normal 3 2 3 19 3 2" xfId="8751"/>
    <cellStyle name="Normal 3 2 3 19 3 3" xfId="8752"/>
    <cellStyle name="Normal 3 2 3 19 4" xfId="8753"/>
    <cellStyle name="Normal 3 2 3 19 4 2" xfId="32437"/>
    <cellStyle name="Normal 3 2 3 19 5" xfId="8754"/>
    <cellStyle name="Normal 3 2 3 19 6" xfId="8755"/>
    <cellStyle name="Normal 3 2 3 2" xfId="8756"/>
    <cellStyle name="Normal 3 2 3 2 10" xfId="8757"/>
    <cellStyle name="Normal 3 2 3 2 10 2" xfId="8758"/>
    <cellStyle name="Normal 3 2 3 2 10 2 2" xfId="8759"/>
    <cellStyle name="Normal 3 2 3 2 10 2 3" xfId="8760"/>
    <cellStyle name="Normal 3 2 3 2 10 3" xfId="8761"/>
    <cellStyle name="Normal 3 2 3 2 10 3 2" xfId="32440"/>
    <cellStyle name="Normal 3 2 3 2 10 4" xfId="8762"/>
    <cellStyle name="Normal 3 2 3 2 10 5" xfId="8763"/>
    <cellStyle name="Normal 3 2 3 2 11" xfId="8764"/>
    <cellStyle name="Normal 3 2 3 2 11 2" xfId="8765"/>
    <cellStyle name="Normal 3 2 3 2 11 2 2" xfId="8766"/>
    <cellStyle name="Normal 3 2 3 2 11 2 3" xfId="8767"/>
    <cellStyle name="Normal 3 2 3 2 11 3" xfId="8768"/>
    <cellStyle name="Normal 3 2 3 2 11 3 2" xfId="32441"/>
    <cellStyle name="Normal 3 2 3 2 11 4" xfId="8769"/>
    <cellStyle name="Normal 3 2 3 2 11 5" xfId="8770"/>
    <cellStyle name="Normal 3 2 3 2 12" xfId="8771"/>
    <cellStyle name="Normal 3 2 3 2 12 2" xfId="8772"/>
    <cellStyle name="Normal 3 2 3 2 12 2 2" xfId="8773"/>
    <cellStyle name="Normal 3 2 3 2 12 2 3" xfId="8774"/>
    <cellStyle name="Normal 3 2 3 2 12 3" xfId="8775"/>
    <cellStyle name="Normal 3 2 3 2 12 3 2" xfId="32442"/>
    <cellStyle name="Normal 3 2 3 2 12 4" xfId="8776"/>
    <cellStyle name="Normal 3 2 3 2 12 5" xfId="8777"/>
    <cellStyle name="Normal 3 2 3 2 13" xfId="8778"/>
    <cellStyle name="Normal 3 2 3 2 13 2" xfId="8779"/>
    <cellStyle name="Normal 3 2 3 2 13 2 2" xfId="8780"/>
    <cellStyle name="Normal 3 2 3 2 13 2 3" xfId="8781"/>
    <cellStyle name="Normal 3 2 3 2 13 3" xfId="8782"/>
    <cellStyle name="Normal 3 2 3 2 13 3 2" xfId="32443"/>
    <cellStyle name="Normal 3 2 3 2 13 4" xfId="8783"/>
    <cellStyle name="Normal 3 2 3 2 13 5" xfId="8784"/>
    <cellStyle name="Normal 3 2 3 2 14" xfId="8785"/>
    <cellStyle name="Normal 3 2 3 2 14 2" xfId="8786"/>
    <cellStyle name="Normal 3 2 3 2 14 2 2" xfId="8787"/>
    <cellStyle name="Normal 3 2 3 2 14 2 3" xfId="8788"/>
    <cellStyle name="Normal 3 2 3 2 14 3" xfId="8789"/>
    <cellStyle name="Normal 3 2 3 2 14 3 2" xfId="32444"/>
    <cellStyle name="Normal 3 2 3 2 14 4" xfId="8790"/>
    <cellStyle name="Normal 3 2 3 2 14 5" xfId="8791"/>
    <cellStyle name="Normal 3 2 3 2 15" xfId="8792"/>
    <cellStyle name="Normal 3 2 3 2 15 2" xfId="8793"/>
    <cellStyle name="Normal 3 2 3 2 15 2 2" xfId="8794"/>
    <cellStyle name="Normal 3 2 3 2 15 2 3" xfId="8795"/>
    <cellStyle name="Normal 3 2 3 2 15 3" xfId="8796"/>
    <cellStyle name="Normal 3 2 3 2 15 3 2" xfId="32445"/>
    <cellStyle name="Normal 3 2 3 2 15 4" xfId="8797"/>
    <cellStyle name="Normal 3 2 3 2 15 5" xfId="8798"/>
    <cellStyle name="Normal 3 2 3 2 16" xfId="8799"/>
    <cellStyle name="Normal 3 2 3 2 16 2" xfId="8800"/>
    <cellStyle name="Normal 3 2 3 2 16 2 2" xfId="8801"/>
    <cellStyle name="Normal 3 2 3 2 16 2 3" xfId="8802"/>
    <cellStyle name="Normal 3 2 3 2 16 3" xfId="8803"/>
    <cellStyle name="Normal 3 2 3 2 16 3 2" xfId="32446"/>
    <cellStyle name="Normal 3 2 3 2 16 4" xfId="8804"/>
    <cellStyle name="Normal 3 2 3 2 16 5" xfId="8805"/>
    <cellStyle name="Normal 3 2 3 2 17" xfId="8806"/>
    <cellStyle name="Normal 3 2 3 2 17 2" xfId="8807"/>
    <cellStyle name="Normal 3 2 3 2 17 2 2" xfId="8808"/>
    <cellStyle name="Normal 3 2 3 2 17 2 3" xfId="8809"/>
    <cellStyle name="Normal 3 2 3 2 17 3" xfId="8810"/>
    <cellStyle name="Normal 3 2 3 2 17 3 2" xfId="32447"/>
    <cellStyle name="Normal 3 2 3 2 17 4" xfId="8811"/>
    <cellStyle name="Normal 3 2 3 2 17 5" xfId="8812"/>
    <cellStyle name="Normal 3 2 3 2 18" xfId="8813"/>
    <cellStyle name="Normal 3 2 3 2 18 2" xfId="8814"/>
    <cellStyle name="Normal 3 2 3 2 18 2 2" xfId="8815"/>
    <cellStyle name="Normal 3 2 3 2 18 2 3" xfId="8816"/>
    <cellStyle name="Normal 3 2 3 2 18 3" xfId="8817"/>
    <cellStyle name="Normal 3 2 3 2 18 3 2" xfId="32448"/>
    <cellStyle name="Normal 3 2 3 2 18 4" xfId="8818"/>
    <cellStyle name="Normal 3 2 3 2 18 5" xfId="8819"/>
    <cellStyle name="Normal 3 2 3 2 19" xfId="8820"/>
    <cellStyle name="Normal 3 2 3 2 19 2" xfId="8821"/>
    <cellStyle name="Normal 3 2 3 2 19 2 2" xfId="8822"/>
    <cellStyle name="Normal 3 2 3 2 19 2 3" xfId="8823"/>
    <cellStyle name="Normal 3 2 3 2 19 3" xfId="8824"/>
    <cellStyle name="Normal 3 2 3 2 19 3 2" xfId="32449"/>
    <cellStyle name="Normal 3 2 3 2 19 4" xfId="8825"/>
    <cellStyle name="Normal 3 2 3 2 19 5" xfId="8826"/>
    <cellStyle name="Normal 3 2 3 2 2" xfId="8827"/>
    <cellStyle name="Normal 3 2 3 2 2 2" xfId="8828"/>
    <cellStyle name="Normal 3 2 3 2 2 2 2" xfId="8829"/>
    <cellStyle name="Normal 3 2 3 2 2 2 2 2" xfId="8830"/>
    <cellStyle name="Normal 3 2 3 2 2 2 2 3" xfId="8831"/>
    <cellStyle name="Normal 3 2 3 2 2 2 3" xfId="8832"/>
    <cellStyle name="Normal 3 2 3 2 2 2 3 2" xfId="33372"/>
    <cellStyle name="Normal 3 2 3 2 2 2 4" xfId="8833"/>
    <cellStyle name="Normal 3 2 3 2 2 2 5" xfId="8834"/>
    <cellStyle name="Normal 3 2 3 2 2 3" xfId="8835"/>
    <cellStyle name="Normal 3 2 3 2 2 3 2" xfId="8836"/>
    <cellStyle name="Normal 3 2 3 2 2 3 2 2" xfId="8837"/>
    <cellStyle name="Normal 3 2 3 2 2 3 2 3" xfId="8838"/>
    <cellStyle name="Normal 3 2 3 2 2 3 3" xfId="8839"/>
    <cellStyle name="Normal 3 2 3 2 2 3 3 2" xfId="34937"/>
    <cellStyle name="Normal 3 2 3 2 2 3 4" xfId="8840"/>
    <cellStyle name="Normal 3 2 3 2 2 3 5" xfId="8841"/>
    <cellStyle name="Normal 3 2 3 2 2 4" xfId="8842"/>
    <cellStyle name="Normal 3 2 3 2 2 4 2" xfId="8843"/>
    <cellStyle name="Normal 3 2 3 2 2 4 3" xfId="8844"/>
    <cellStyle name="Normal 3 2 3 2 2 5" xfId="8845"/>
    <cellStyle name="Normal 3 2 3 2 2 5 2" xfId="32450"/>
    <cellStyle name="Normal 3 2 3 2 2 6" xfId="8846"/>
    <cellStyle name="Normal 3 2 3 2 2 7" xfId="8847"/>
    <cellStyle name="Normal 3 2 3 2 20" xfId="8848"/>
    <cellStyle name="Normal 3 2 3 2 20 2" xfId="8849"/>
    <cellStyle name="Normal 3 2 3 2 20 3" xfId="8850"/>
    <cellStyle name="Normal 3 2 3 2 21" xfId="8851"/>
    <cellStyle name="Normal 3 2 3 2 21 2" xfId="32439"/>
    <cellStyle name="Normal 3 2 3 2 22" xfId="8852"/>
    <cellStyle name="Normal 3 2 3 2 23" xfId="8853"/>
    <cellStyle name="Normal 3 2 3 2 24" xfId="8854"/>
    <cellStyle name="Normal 3 2 3 2 3" xfId="8855"/>
    <cellStyle name="Normal 3 2 3 2 3 2" xfId="8856"/>
    <cellStyle name="Normal 3 2 3 2 3 2 2" xfId="8857"/>
    <cellStyle name="Normal 3 2 3 2 3 2 3" xfId="8858"/>
    <cellStyle name="Normal 3 2 3 2 3 3" xfId="8859"/>
    <cellStyle name="Normal 3 2 3 2 3 3 2" xfId="32451"/>
    <cellStyle name="Normal 3 2 3 2 3 4" xfId="8860"/>
    <cellStyle name="Normal 3 2 3 2 3 5" xfId="8861"/>
    <cellStyle name="Normal 3 2 3 2 4" xfId="8862"/>
    <cellStyle name="Normal 3 2 3 2 4 2" xfId="8863"/>
    <cellStyle name="Normal 3 2 3 2 4 2 2" xfId="8864"/>
    <cellStyle name="Normal 3 2 3 2 4 2 3" xfId="8865"/>
    <cellStyle name="Normal 3 2 3 2 4 3" xfId="8866"/>
    <cellStyle name="Normal 3 2 3 2 4 3 2" xfId="32452"/>
    <cellStyle name="Normal 3 2 3 2 4 4" xfId="8867"/>
    <cellStyle name="Normal 3 2 3 2 4 5" xfId="8868"/>
    <cellStyle name="Normal 3 2 3 2 5" xfId="8869"/>
    <cellStyle name="Normal 3 2 3 2 5 2" xfId="8870"/>
    <cellStyle name="Normal 3 2 3 2 5 2 2" xfId="8871"/>
    <cellStyle name="Normal 3 2 3 2 5 2 3" xfId="8872"/>
    <cellStyle name="Normal 3 2 3 2 5 3" xfId="8873"/>
    <cellStyle name="Normal 3 2 3 2 5 3 2" xfId="32453"/>
    <cellStyle name="Normal 3 2 3 2 5 4" xfId="8874"/>
    <cellStyle name="Normal 3 2 3 2 5 5" xfId="8875"/>
    <cellStyle name="Normal 3 2 3 2 6" xfId="8876"/>
    <cellStyle name="Normal 3 2 3 2 6 2" xfId="8877"/>
    <cellStyle name="Normal 3 2 3 2 6 2 2" xfId="8878"/>
    <cellStyle name="Normal 3 2 3 2 6 2 3" xfId="8879"/>
    <cellStyle name="Normal 3 2 3 2 6 3" xfId="8880"/>
    <cellStyle name="Normal 3 2 3 2 6 3 2" xfId="32454"/>
    <cellStyle name="Normal 3 2 3 2 6 4" xfId="8881"/>
    <cellStyle name="Normal 3 2 3 2 6 5" xfId="8882"/>
    <cellStyle name="Normal 3 2 3 2 7" xfId="8883"/>
    <cellStyle name="Normal 3 2 3 2 7 2" xfId="8884"/>
    <cellStyle name="Normal 3 2 3 2 7 2 2" xfId="8885"/>
    <cellStyle name="Normal 3 2 3 2 7 2 3" xfId="8886"/>
    <cellStyle name="Normal 3 2 3 2 7 3" xfId="8887"/>
    <cellStyle name="Normal 3 2 3 2 7 3 2" xfId="32455"/>
    <cellStyle name="Normal 3 2 3 2 7 4" xfId="8888"/>
    <cellStyle name="Normal 3 2 3 2 7 5" xfId="8889"/>
    <cellStyle name="Normal 3 2 3 2 8" xfId="8890"/>
    <cellStyle name="Normal 3 2 3 2 8 2" xfId="8891"/>
    <cellStyle name="Normal 3 2 3 2 8 2 2" xfId="8892"/>
    <cellStyle name="Normal 3 2 3 2 8 2 3" xfId="8893"/>
    <cellStyle name="Normal 3 2 3 2 8 3" xfId="8894"/>
    <cellStyle name="Normal 3 2 3 2 8 3 2" xfId="32456"/>
    <cellStyle name="Normal 3 2 3 2 8 4" xfId="8895"/>
    <cellStyle name="Normal 3 2 3 2 8 5" xfId="8896"/>
    <cellStyle name="Normal 3 2 3 2 9" xfId="8897"/>
    <cellStyle name="Normal 3 2 3 2 9 2" xfId="8898"/>
    <cellStyle name="Normal 3 2 3 2 9 2 2" xfId="8899"/>
    <cellStyle name="Normal 3 2 3 2 9 2 3" xfId="8900"/>
    <cellStyle name="Normal 3 2 3 2 9 3" xfId="8901"/>
    <cellStyle name="Normal 3 2 3 2 9 3 2" xfId="32457"/>
    <cellStyle name="Normal 3 2 3 2 9 4" xfId="8902"/>
    <cellStyle name="Normal 3 2 3 2 9 5" xfId="8903"/>
    <cellStyle name="Normal 3 2 3 20" xfId="8904"/>
    <cellStyle name="Normal 3 2 3 20 2" xfId="8905"/>
    <cellStyle name="Normal 3 2 3 20 2 2" xfId="8906"/>
    <cellStyle name="Normal 3 2 3 20 2 2 2" xfId="8907"/>
    <cellStyle name="Normal 3 2 3 20 2 2 3" xfId="8908"/>
    <cellStyle name="Normal 3 2 3 20 2 3" xfId="8909"/>
    <cellStyle name="Normal 3 2 3 20 2 3 2" xfId="32459"/>
    <cellStyle name="Normal 3 2 3 20 2 4" xfId="8910"/>
    <cellStyle name="Normal 3 2 3 20 2 5" xfId="8911"/>
    <cellStyle name="Normal 3 2 3 20 3" xfId="8912"/>
    <cellStyle name="Normal 3 2 3 20 3 2" xfId="8913"/>
    <cellStyle name="Normal 3 2 3 20 3 3" xfId="8914"/>
    <cellStyle name="Normal 3 2 3 20 4" xfId="8915"/>
    <cellStyle name="Normal 3 2 3 20 4 2" xfId="32458"/>
    <cellStyle name="Normal 3 2 3 20 5" xfId="8916"/>
    <cellStyle name="Normal 3 2 3 20 6" xfId="8917"/>
    <cellStyle name="Normal 3 2 3 21" xfId="8918"/>
    <cellStyle name="Normal 3 2 3 21 2" xfId="8919"/>
    <cellStyle name="Normal 3 2 3 21 2 2" xfId="8920"/>
    <cellStyle name="Normal 3 2 3 21 2 2 2" xfId="8921"/>
    <cellStyle name="Normal 3 2 3 21 2 2 3" xfId="8922"/>
    <cellStyle name="Normal 3 2 3 21 2 3" xfId="8923"/>
    <cellStyle name="Normal 3 2 3 21 2 3 2" xfId="32461"/>
    <cellStyle name="Normal 3 2 3 21 2 4" xfId="8924"/>
    <cellStyle name="Normal 3 2 3 21 2 5" xfId="8925"/>
    <cellStyle name="Normal 3 2 3 21 3" xfId="8926"/>
    <cellStyle name="Normal 3 2 3 21 3 2" xfId="8927"/>
    <cellStyle name="Normal 3 2 3 21 3 3" xfId="8928"/>
    <cellStyle name="Normal 3 2 3 21 4" xfId="8929"/>
    <cellStyle name="Normal 3 2 3 21 4 2" xfId="32460"/>
    <cellStyle name="Normal 3 2 3 21 5" xfId="8930"/>
    <cellStyle name="Normal 3 2 3 21 6" xfId="8931"/>
    <cellStyle name="Normal 3 2 3 22" xfId="8932"/>
    <cellStyle name="Normal 3 2 3 22 2" xfId="8933"/>
    <cellStyle name="Normal 3 2 3 22 2 2" xfId="8934"/>
    <cellStyle name="Normal 3 2 3 22 2 2 2" xfId="8935"/>
    <cellStyle name="Normal 3 2 3 22 2 2 3" xfId="8936"/>
    <cellStyle name="Normal 3 2 3 22 2 3" xfId="8937"/>
    <cellStyle name="Normal 3 2 3 22 2 3 2" xfId="32463"/>
    <cellStyle name="Normal 3 2 3 22 2 4" xfId="8938"/>
    <cellStyle name="Normal 3 2 3 22 2 5" xfId="8939"/>
    <cellStyle name="Normal 3 2 3 22 3" xfId="8940"/>
    <cellStyle name="Normal 3 2 3 22 3 2" xfId="8941"/>
    <cellStyle name="Normal 3 2 3 22 3 3" xfId="8942"/>
    <cellStyle name="Normal 3 2 3 22 4" xfId="8943"/>
    <cellStyle name="Normal 3 2 3 22 4 2" xfId="32462"/>
    <cellStyle name="Normal 3 2 3 22 5" xfId="8944"/>
    <cellStyle name="Normal 3 2 3 22 6" xfId="8945"/>
    <cellStyle name="Normal 3 2 3 23" xfId="8946"/>
    <cellStyle name="Normal 3 2 3 23 2" xfId="8947"/>
    <cellStyle name="Normal 3 2 3 23 3" xfId="8948"/>
    <cellStyle name="Normal 3 2 3 24" xfId="8949"/>
    <cellStyle name="Normal 3 2 3 24 2" xfId="32418"/>
    <cellStyle name="Normal 3 2 3 25" xfId="8950"/>
    <cellStyle name="Normal 3 2 3 26" xfId="8951"/>
    <cellStyle name="Normal 3 2 3 27" xfId="8952"/>
    <cellStyle name="Normal 3 2 3 3" xfId="8953"/>
    <cellStyle name="Normal 3 2 3 3 2" xfId="8954"/>
    <cellStyle name="Normal 3 2 3 3 2 2" xfId="8955"/>
    <cellStyle name="Normal 3 2 3 3 2 2 2" xfId="8956"/>
    <cellStyle name="Normal 3 2 3 3 2 2 3" xfId="8957"/>
    <cellStyle name="Normal 3 2 3 3 2 3" xfId="8958"/>
    <cellStyle name="Normal 3 2 3 3 2 3 2" xfId="33373"/>
    <cellStyle name="Normal 3 2 3 3 2 4" xfId="8959"/>
    <cellStyle name="Normal 3 2 3 3 2 5" xfId="8960"/>
    <cellStyle name="Normal 3 2 3 3 3" xfId="8961"/>
    <cellStyle name="Normal 3 2 3 3 3 2" xfId="8962"/>
    <cellStyle name="Normal 3 2 3 3 3 2 2" xfId="8963"/>
    <cellStyle name="Normal 3 2 3 3 3 2 3" xfId="8964"/>
    <cellStyle name="Normal 3 2 3 3 3 3" xfId="8965"/>
    <cellStyle name="Normal 3 2 3 3 3 3 2" xfId="34938"/>
    <cellStyle name="Normal 3 2 3 3 3 4" xfId="8966"/>
    <cellStyle name="Normal 3 2 3 3 3 5" xfId="8967"/>
    <cellStyle name="Normal 3 2 3 3 4" xfId="8968"/>
    <cellStyle name="Normal 3 2 3 3 4 2" xfId="8969"/>
    <cellStyle name="Normal 3 2 3 3 4 2 2" xfId="8970"/>
    <cellStyle name="Normal 3 2 3 3 4 2 3" xfId="8971"/>
    <cellStyle name="Normal 3 2 3 3 4 3" xfId="8972"/>
    <cellStyle name="Normal 3 2 3 3 4 4" xfId="8973"/>
    <cellStyle name="Normal 3 2 3 3 4 5" xfId="8974"/>
    <cellStyle name="Normal 3 2 3 3 5" xfId="8975"/>
    <cellStyle name="Normal 3 2 3 3 5 2" xfId="8976"/>
    <cellStyle name="Normal 3 2 3 3 5 3" xfId="8977"/>
    <cellStyle name="Normal 3 2 3 3 6" xfId="8978"/>
    <cellStyle name="Normal 3 2 3 3 6 2" xfId="32464"/>
    <cellStyle name="Normal 3 2 3 3 7" xfId="8979"/>
    <cellStyle name="Normal 3 2 3 3 8" xfId="8980"/>
    <cellStyle name="Normal 3 2 3 3 9" xfId="8981"/>
    <cellStyle name="Normal 3 2 3 4" xfId="8982"/>
    <cellStyle name="Normal 3 2 3 4 2" xfId="8983"/>
    <cellStyle name="Normal 3 2 3 4 2 2" xfId="8984"/>
    <cellStyle name="Normal 3 2 3 4 2 2 2" xfId="8985"/>
    <cellStyle name="Normal 3 2 3 4 2 2 3" xfId="8986"/>
    <cellStyle name="Normal 3 2 3 4 2 3" xfId="8987"/>
    <cellStyle name="Normal 3 2 3 4 2 4" xfId="8988"/>
    <cellStyle name="Normal 3 2 3 4 2 5" xfId="8989"/>
    <cellStyle name="Normal 3 2 3 4 3" xfId="8990"/>
    <cellStyle name="Normal 3 2 3 4 3 2" xfId="8991"/>
    <cellStyle name="Normal 3 2 3 4 3 3" xfId="8992"/>
    <cellStyle name="Normal 3 2 3 4 4" xfId="8993"/>
    <cellStyle name="Normal 3 2 3 4 4 2" xfId="32465"/>
    <cellStyle name="Normal 3 2 3 4 5" xfId="8994"/>
    <cellStyle name="Normal 3 2 3 4 6" xfId="8995"/>
    <cellStyle name="Normal 3 2 3 4 7" xfId="8996"/>
    <cellStyle name="Normal 3 2 3 5" xfId="8997"/>
    <cellStyle name="Normal 3 2 3 5 2" xfId="8998"/>
    <cellStyle name="Normal 3 2 3 5 2 2" xfId="8999"/>
    <cellStyle name="Normal 3 2 3 5 2 2 2" xfId="9000"/>
    <cellStyle name="Normal 3 2 3 5 2 2 3" xfId="9001"/>
    <cellStyle name="Normal 3 2 3 5 2 3" xfId="9002"/>
    <cellStyle name="Normal 3 2 3 5 2 4" xfId="9003"/>
    <cellStyle name="Normal 3 2 3 5 2 5" xfId="9004"/>
    <cellStyle name="Normal 3 2 3 5 3" xfId="9005"/>
    <cellStyle name="Normal 3 2 3 5 3 2" xfId="9006"/>
    <cellStyle name="Normal 3 2 3 5 3 3" xfId="9007"/>
    <cellStyle name="Normal 3 2 3 5 4" xfId="9008"/>
    <cellStyle name="Normal 3 2 3 5 4 2" xfId="32466"/>
    <cellStyle name="Normal 3 2 3 5 5" xfId="9009"/>
    <cellStyle name="Normal 3 2 3 5 6" xfId="9010"/>
    <cellStyle name="Normal 3 2 3 5 7" xfId="9011"/>
    <cellStyle name="Normal 3 2 3 6" xfId="9012"/>
    <cellStyle name="Normal 3 2 3 6 2" xfId="9013"/>
    <cellStyle name="Normal 3 2 3 6 2 2" xfId="9014"/>
    <cellStyle name="Normal 3 2 3 6 2 3" xfId="9015"/>
    <cellStyle name="Normal 3 2 3 6 3" xfId="9016"/>
    <cellStyle name="Normal 3 2 3 6 3 2" xfId="32467"/>
    <cellStyle name="Normal 3 2 3 6 4" xfId="9017"/>
    <cellStyle name="Normal 3 2 3 6 5" xfId="9018"/>
    <cellStyle name="Normal 3 2 3 7" xfId="9019"/>
    <cellStyle name="Normal 3 2 3 7 2" xfId="9020"/>
    <cellStyle name="Normal 3 2 3 7 2 2" xfId="9021"/>
    <cellStyle name="Normal 3 2 3 7 2 3" xfId="9022"/>
    <cellStyle name="Normal 3 2 3 7 3" xfId="9023"/>
    <cellStyle name="Normal 3 2 3 7 3 2" xfId="32468"/>
    <cellStyle name="Normal 3 2 3 7 4" xfId="9024"/>
    <cellStyle name="Normal 3 2 3 7 5" xfId="9025"/>
    <cellStyle name="Normal 3 2 3 8" xfId="9026"/>
    <cellStyle name="Normal 3 2 3 8 2" xfId="9027"/>
    <cellStyle name="Normal 3 2 3 8 2 2" xfId="9028"/>
    <cellStyle name="Normal 3 2 3 8 2 2 2" xfId="9029"/>
    <cellStyle name="Normal 3 2 3 8 2 2 3" xfId="9030"/>
    <cellStyle name="Normal 3 2 3 8 2 3" xfId="9031"/>
    <cellStyle name="Normal 3 2 3 8 2 3 2" xfId="32470"/>
    <cellStyle name="Normal 3 2 3 8 2 4" xfId="9032"/>
    <cellStyle name="Normal 3 2 3 8 2 5" xfId="9033"/>
    <cellStyle name="Normal 3 2 3 8 3" xfId="9034"/>
    <cellStyle name="Normal 3 2 3 8 3 2" xfId="9035"/>
    <cellStyle name="Normal 3 2 3 8 3 3" xfId="9036"/>
    <cellStyle name="Normal 3 2 3 8 4" xfId="9037"/>
    <cellStyle name="Normal 3 2 3 8 4 2" xfId="32469"/>
    <cellStyle name="Normal 3 2 3 8 5" xfId="9038"/>
    <cellStyle name="Normal 3 2 3 8 6" xfId="9039"/>
    <cellStyle name="Normal 3 2 3 9" xfId="9040"/>
    <cellStyle name="Normal 3 2 3 9 2" xfId="9041"/>
    <cellStyle name="Normal 3 2 3 9 2 2" xfId="9042"/>
    <cellStyle name="Normal 3 2 3 9 2 2 2" xfId="9043"/>
    <cellStyle name="Normal 3 2 3 9 2 2 3" xfId="9044"/>
    <cellStyle name="Normal 3 2 3 9 2 3" xfId="9045"/>
    <cellStyle name="Normal 3 2 3 9 2 3 2" xfId="32472"/>
    <cellStyle name="Normal 3 2 3 9 2 4" xfId="9046"/>
    <cellStyle name="Normal 3 2 3 9 2 5" xfId="9047"/>
    <cellStyle name="Normal 3 2 3 9 3" xfId="9048"/>
    <cellStyle name="Normal 3 2 3 9 3 2" xfId="9049"/>
    <cellStyle name="Normal 3 2 3 9 3 3" xfId="9050"/>
    <cellStyle name="Normal 3 2 3 9 4" xfId="9051"/>
    <cellStyle name="Normal 3 2 3 9 4 2" xfId="32471"/>
    <cellStyle name="Normal 3 2 3 9 5" xfId="9052"/>
    <cellStyle name="Normal 3 2 3 9 6" xfId="9053"/>
    <cellStyle name="Normal 3 2 30" xfId="9054"/>
    <cellStyle name="Normal 3 2 4" xfId="9055"/>
    <cellStyle name="Normal 3 2 4 10" xfId="9056"/>
    <cellStyle name="Normal 3 2 4 2" xfId="9057"/>
    <cellStyle name="Normal 3 2 4 2 2" xfId="9058"/>
    <cellStyle name="Normal 3 2 4 2 2 2" xfId="9059"/>
    <cellStyle name="Normal 3 2 4 2 2 2 2" xfId="9060"/>
    <cellStyle name="Normal 3 2 4 2 2 2 3" xfId="9061"/>
    <cellStyle name="Normal 3 2 4 2 2 3" xfId="9062"/>
    <cellStyle name="Normal 3 2 4 2 2 3 2" xfId="34554"/>
    <cellStyle name="Normal 3 2 4 2 2 4" xfId="9063"/>
    <cellStyle name="Normal 3 2 4 2 2 5" xfId="9064"/>
    <cellStyle name="Normal 3 2 4 2 3" xfId="9065"/>
    <cellStyle name="Normal 3 2 4 2 3 2" xfId="9066"/>
    <cellStyle name="Normal 3 2 4 2 3 2 2" xfId="9067"/>
    <cellStyle name="Normal 3 2 4 2 3 2 3" xfId="9068"/>
    <cellStyle name="Normal 3 2 4 2 3 3" xfId="9069"/>
    <cellStyle name="Normal 3 2 4 2 3 3 2" xfId="35217"/>
    <cellStyle name="Normal 3 2 4 2 3 4" xfId="9070"/>
    <cellStyle name="Normal 3 2 4 2 3 5" xfId="9071"/>
    <cellStyle name="Normal 3 2 4 2 4" xfId="9072"/>
    <cellStyle name="Normal 3 2 4 2 4 2" xfId="9073"/>
    <cellStyle name="Normal 3 2 4 2 4 3" xfId="9074"/>
    <cellStyle name="Normal 3 2 4 2 5" xfId="9075"/>
    <cellStyle name="Normal 3 2 4 2 5 2" xfId="33375"/>
    <cellStyle name="Normal 3 2 4 2 6" xfId="9076"/>
    <cellStyle name="Normal 3 2 4 2 7" xfId="9077"/>
    <cellStyle name="Normal 3 2 4 2 8" xfId="9078"/>
    <cellStyle name="Normal 3 2 4 3" xfId="9079"/>
    <cellStyle name="Normal 3 2 4 3 2" xfId="9080"/>
    <cellStyle name="Normal 3 2 4 3 2 2" xfId="9081"/>
    <cellStyle name="Normal 3 2 4 3 2 2 2" xfId="9082"/>
    <cellStyle name="Normal 3 2 4 3 2 2 3" xfId="9083"/>
    <cellStyle name="Normal 3 2 4 3 2 3" xfId="9084"/>
    <cellStyle name="Normal 3 2 4 3 2 4" xfId="9085"/>
    <cellStyle name="Normal 3 2 4 3 2 5" xfId="9086"/>
    <cellStyle name="Normal 3 2 4 3 3" xfId="9087"/>
    <cellStyle name="Normal 3 2 4 3 3 2" xfId="9088"/>
    <cellStyle name="Normal 3 2 4 3 3 3" xfId="9089"/>
    <cellStyle name="Normal 3 2 4 3 4" xfId="9090"/>
    <cellStyle name="Normal 3 2 4 3 5" xfId="9091"/>
    <cellStyle name="Normal 3 2 4 3 6" xfId="9092"/>
    <cellStyle name="Normal 3 2 4 3 7" xfId="9093"/>
    <cellStyle name="Normal 3 2 4 4" xfId="9094"/>
    <cellStyle name="Normal 3 2 4 4 2" xfId="9095"/>
    <cellStyle name="Normal 3 2 4 4 2 2" xfId="9096"/>
    <cellStyle name="Normal 3 2 4 4 2 3" xfId="9097"/>
    <cellStyle name="Normal 3 2 4 4 3" xfId="9098"/>
    <cellStyle name="Normal 3 2 4 4 3 2" xfId="34886"/>
    <cellStyle name="Normal 3 2 4 4 4" xfId="9099"/>
    <cellStyle name="Normal 3 2 4 4 5" xfId="9100"/>
    <cellStyle name="Normal 3 2 4 5" xfId="9101"/>
    <cellStyle name="Normal 3 2 4 5 2" xfId="9102"/>
    <cellStyle name="Normal 3 2 4 5 2 2" xfId="9103"/>
    <cellStyle name="Normal 3 2 4 5 2 3" xfId="9104"/>
    <cellStyle name="Normal 3 2 4 5 3" xfId="9105"/>
    <cellStyle name="Normal 3 2 4 5 4" xfId="9106"/>
    <cellStyle name="Normal 3 2 4 5 5" xfId="9107"/>
    <cellStyle name="Normal 3 2 4 6" xfId="9108"/>
    <cellStyle name="Normal 3 2 4 6 2" xfId="9109"/>
    <cellStyle name="Normal 3 2 4 6 3" xfId="9110"/>
    <cellStyle name="Normal 3 2 4 7" xfId="9111"/>
    <cellStyle name="Normal 3 2 4 7 2" xfId="33374"/>
    <cellStyle name="Normal 3 2 4 8" xfId="9112"/>
    <cellStyle name="Normal 3 2 4 9" xfId="9113"/>
    <cellStyle name="Normal 3 2 5" xfId="9114"/>
    <cellStyle name="Normal 3 2 5 10" xfId="9115"/>
    <cellStyle name="Normal 3 2 5 2" xfId="9116"/>
    <cellStyle name="Normal 3 2 5 2 2" xfId="9117"/>
    <cellStyle name="Normal 3 2 5 2 2 2" xfId="9118"/>
    <cellStyle name="Normal 3 2 5 2 2 2 2" xfId="9119"/>
    <cellStyle name="Normal 3 2 5 2 2 2 3" xfId="9120"/>
    <cellStyle name="Normal 3 2 5 2 2 3" xfId="9121"/>
    <cellStyle name="Normal 3 2 5 2 2 3 2" xfId="34200"/>
    <cellStyle name="Normal 3 2 5 2 2 4" xfId="9122"/>
    <cellStyle name="Normal 3 2 5 2 2 5" xfId="9123"/>
    <cellStyle name="Normal 3 2 5 2 3" xfId="9124"/>
    <cellStyle name="Normal 3 2 5 2 3 2" xfId="9125"/>
    <cellStyle name="Normal 3 2 5 2 3 3" xfId="9126"/>
    <cellStyle name="Normal 3 2 5 2 4" xfId="9127"/>
    <cellStyle name="Normal 3 2 5 2 4 2" xfId="33377"/>
    <cellStyle name="Normal 3 2 5 2 5" xfId="9128"/>
    <cellStyle name="Normal 3 2 5 2 6" xfId="9129"/>
    <cellStyle name="Normal 3 2 5 3" xfId="9130"/>
    <cellStyle name="Normal 3 2 5 3 2" xfId="9131"/>
    <cellStyle name="Normal 3 2 5 3 2 2" xfId="9132"/>
    <cellStyle name="Normal 3 2 5 3 2 3" xfId="9133"/>
    <cellStyle name="Normal 3 2 5 3 3" xfId="9134"/>
    <cellStyle name="Normal 3 2 5 3 4" xfId="9135"/>
    <cellStyle name="Normal 3 2 5 3 5" xfId="9136"/>
    <cellStyle name="Normal 3 2 5 4" xfId="9137"/>
    <cellStyle name="Normal 3 2 5 4 2" xfId="9138"/>
    <cellStyle name="Normal 3 2 5 4 2 2" xfId="9139"/>
    <cellStyle name="Normal 3 2 5 4 2 3" xfId="9140"/>
    <cellStyle name="Normal 3 2 5 4 3" xfId="9141"/>
    <cellStyle name="Normal 3 2 5 4 3 2" xfId="34887"/>
    <cellStyle name="Normal 3 2 5 4 4" xfId="9142"/>
    <cellStyle name="Normal 3 2 5 4 5" xfId="9143"/>
    <cellStyle name="Normal 3 2 5 5" xfId="9144"/>
    <cellStyle name="Normal 3 2 5 5 2" xfId="9145"/>
    <cellStyle name="Normal 3 2 5 5 2 2" xfId="9146"/>
    <cellStyle name="Normal 3 2 5 5 2 3" xfId="9147"/>
    <cellStyle name="Normal 3 2 5 5 3" xfId="9148"/>
    <cellStyle name="Normal 3 2 5 5 3 2" xfId="35072"/>
    <cellStyle name="Normal 3 2 5 5 4" xfId="9149"/>
    <cellStyle name="Normal 3 2 5 5 5" xfId="9150"/>
    <cellStyle name="Normal 3 2 5 6" xfId="9151"/>
    <cellStyle name="Normal 3 2 5 6 2" xfId="9152"/>
    <cellStyle name="Normal 3 2 5 6 3" xfId="9153"/>
    <cellStyle name="Normal 3 2 5 7" xfId="9154"/>
    <cellStyle name="Normal 3 2 5 7 2" xfId="33376"/>
    <cellStyle name="Normal 3 2 5 8" xfId="9155"/>
    <cellStyle name="Normal 3 2 5 9" xfId="9156"/>
    <cellStyle name="Normal 3 2 6" xfId="9157"/>
    <cellStyle name="Normal 3 2 6 2" xfId="9158"/>
    <cellStyle name="Normal 3 2 6 2 2" xfId="9159"/>
    <cellStyle name="Normal 3 2 6 2 2 2" xfId="9160"/>
    <cellStyle name="Normal 3 2 6 2 2 3" xfId="9161"/>
    <cellStyle name="Normal 3 2 6 2 3" xfId="9162"/>
    <cellStyle name="Normal 3 2 6 2 4" xfId="9163"/>
    <cellStyle name="Normal 3 2 6 2 5" xfId="9164"/>
    <cellStyle name="Normal 3 2 6 3" xfId="9165"/>
    <cellStyle name="Normal 3 2 6 3 2" xfId="9166"/>
    <cellStyle name="Normal 3 2 6 3 2 2" xfId="9167"/>
    <cellStyle name="Normal 3 2 6 3 2 3" xfId="9168"/>
    <cellStyle name="Normal 3 2 6 3 3" xfId="9169"/>
    <cellStyle name="Normal 3 2 6 3 3 2" xfId="34814"/>
    <cellStyle name="Normal 3 2 6 3 4" xfId="9170"/>
    <cellStyle name="Normal 3 2 6 3 5" xfId="9171"/>
    <cellStyle name="Normal 3 2 6 4" xfId="9172"/>
    <cellStyle name="Normal 3 2 6 4 2" xfId="9173"/>
    <cellStyle name="Normal 3 2 6 4 3" xfId="9174"/>
    <cellStyle name="Normal 3 2 6 5" xfId="9175"/>
    <cellStyle name="Normal 3 2 6 5 2" xfId="33378"/>
    <cellStyle name="Normal 3 2 6 6" xfId="9176"/>
    <cellStyle name="Normal 3 2 6 7" xfId="9177"/>
    <cellStyle name="Normal 3 2 6 8" xfId="9178"/>
    <cellStyle name="Normal 3 2 7" xfId="9179"/>
    <cellStyle name="Normal 3 2 7 2" xfId="9180"/>
    <cellStyle name="Normal 3 2 7 2 2" xfId="9181"/>
    <cellStyle name="Normal 3 2 7 2 2 2" xfId="9182"/>
    <cellStyle name="Normal 3 2 7 2 2 3" xfId="9183"/>
    <cellStyle name="Normal 3 2 7 2 3" xfId="9184"/>
    <cellStyle name="Normal 3 2 7 2 4" xfId="9185"/>
    <cellStyle name="Normal 3 2 7 2 5" xfId="9186"/>
    <cellStyle name="Normal 3 2 7 3" xfId="9187"/>
    <cellStyle name="Normal 3 2 7 3 2" xfId="9188"/>
    <cellStyle name="Normal 3 2 7 3 2 2" xfId="9189"/>
    <cellStyle name="Normal 3 2 7 3 2 3" xfId="9190"/>
    <cellStyle name="Normal 3 2 7 3 3" xfId="9191"/>
    <cellStyle name="Normal 3 2 7 3 3 2" xfId="34201"/>
    <cellStyle name="Normal 3 2 7 3 4" xfId="9192"/>
    <cellStyle name="Normal 3 2 7 3 5" xfId="9193"/>
    <cellStyle name="Normal 3 2 7 4" xfId="9194"/>
    <cellStyle name="Normal 3 2 7 4 2" xfId="9195"/>
    <cellStyle name="Normal 3 2 7 4 3" xfId="9196"/>
    <cellStyle name="Normal 3 2 7 5" xfId="9197"/>
    <cellStyle name="Normal 3 2 7 5 2" xfId="33379"/>
    <cellStyle name="Normal 3 2 7 6" xfId="9198"/>
    <cellStyle name="Normal 3 2 7 7" xfId="9199"/>
    <cellStyle name="Normal 3 2 8" xfId="9200"/>
    <cellStyle name="Normal 3 2 8 2" xfId="9201"/>
    <cellStyle name="Normal 3 2 8 2 2" xfId="9202"/>
    <cellStyle name="Normal 3 2 8 2 2 2" xfId="9203"/>
    <cellStyle name="Normal 3 2 8 2 2 2 2" xfId="9204"/>
    <cellStyle name="Normal 3 2 8 2 2 2 3" xfId="9205"/>
    <cellStyle name="Normal 3 2 8 2 2 3" xfId="9206"/>
    <cellStyle name="Normal 3 2 8 2 2 3 2" xfId="34815"/>
    <cellStyle name="Normal 3 2 8 2 2 4" xfId="9207"/>
    <cellStyle name="Normal 3 2 8 2 2 5" xfId="9208"/>
    <cellStyle name="Normal 3 2 8 2 3" xfId="9209"/>
    <cellStyle name="Normal 3 2 8 2 3 2" xfId="9210"/>
    <cellStyle name="Normal 3 2 8 2 3 3" xfId="9211"/>
    <cellStyle name="Normal 3 2 8 2 4" xfId="9212"/>
    <cellStyle name="Normal 3 2 8 2 4 2" xfId="33381"/>
    <cellStyle name="Normal 3 2 8 2 5" xfId="9213"/>
    <cellStyle name="Normal 3 2 8 2 6" xfId="9214"/>
    <cellStyle name="Normal 3 2 8 3" xfId="9215"/>
    <cellStyle name="Normal 3 2 8 3 2" xfId="9216"/>
    <cellStyle name="Normal 3 2 8 3 2 2" xfId="9217"/>
    <cellStyle name="Normal 3 2 8 3 2 3" xfId="9218"/>
    <cellStyle name="Normal 3 2 8 3 3" xfId="9219"/>
    <cellStyle name="Normal 3 2 8 3 3 2" xfId="34888"/>
    <cellStyle name="Normal 3 2 8 3 4" xfId="9220"/>
    <cellStyle name="Normal 3 2 8 3 5" xfId="9221"/>
    <cellStyle name="Normal 3 2 8 4" xfId="9222"/>
    <cellStyle name="Normal 3 2 8 4 2" xfId="9223"/>
    <cellStyle name="Normal 3 2 8 4 3" xfId="9224"/>
    <cellStyle name="Normal 3 2 8 5" xfId="9225"/>
    <cellStyle name="Normal 3 2 8 5 2" xfId="33380"/>
    <cellStyle name="Normal 3 2 8 6" xfId="9226"/>
    <cellStyle name="Normal 3 2 8 7" xfId="9227"/>
    <cellStyle name="Normal 3 2 9" xfId="9228"/>
    <cellStyle name="Normal 3 2 9 2" xfId="9229"/>
    <cellStyle name="Normal 3 2 9 2 2" xfId="9230"/>
    <cellStyle name="Normal 3 2 9 2 2 2" xfId="9231"/>
    <cellStyle name="Normal 3 2 9 2 2 2 2" xfId="9232"/>
    <cellStyle name="Normal 3 2 9 2 2 2 3" xfId="9233"/>
    <cellStyle name="Normal 3 2 9 2 2 3" xfId="9234"/>
    <cellStyle name="Normal 3 2 9 2 2 3 2" xfId="34193"/>
    <cellStyle name="Normal 3 2 9 2 2 4" xfId="9235"/>
    <cellStyle name="Normal 3 2 9 2 2 5" xfId="9236"/>
    <cellStyle name="Normal 3 2 9 2 3" xfId="9237"/>
    <cellStyle name="Normal 3 2 9 2 3 2" xfId="9238"/>
    <cellStyle name="Normal 3 2 9 2 3 3" xfId="9239"/>
    <cellStyle name="Normal 3 2 9 2 4" xfId="9240"/>
    <cellStyle name="Normal 3 2 9 2 4 2" xfId="33383"/>
    <cellStyle name="Normal 3 2 9 2 5" xfId="9241"/>
    <cellStyle name="Normal 3 2 9 2 6" xfId="9242"/>
    <cellStyle name="Normal 3 2 9 3" xfId="9243"/>
    <cellStyle name="Normal 3 2 9 3 2" xfId="9244"/>
    <cellStyle name="Normal 3 2 9 3 2 2" xfId="9245"/>
    <cellStyle name="Normal 3 2 9 3 2 3" xfId="9246"/>
    <cellStyle name="Normal 3 2 9 3 3" xfId="9247"/>
    <cellStyle name="Normal 3 2 9 3 3 2" xfId="34202"/>
    <cellStyle name="Normal 3 2 9 3 4" xfId="9248"/>
    <cellStyle name="Normal 3 2 9 3 5" xfId="9249"/>
    <cellStyle name="Normal 3 2 9 4" xfId="9250"/>
    <cellStyle name="Normal 3 2 9 4 2" xfId="9251"/>
    <cellStyle name="Normal 3 2 9 4 3" xfId="9252"/>
    <cellStyle name="Normal 3 2 9 5" xfId="9253"/>
    <cellStyle name="Normal 3 2 9 5 2" xfId="33382"/>
    <cellStyle name="Normal 3 2 9 6" xfId="9254"/>
    <cellStyle name="Normal 3 2 9 7" xfId="9255"/>
    <cellStyle name="Normal 3 20" xfId="9256"/>
    <cellStyle name="Normal 3 20 2" xfId="9257"/>
    <cellStyle name="Normal 3 20 2 2" xfId="9258"/>
    <cellStyle name="Normal 3 20 2 2 2" xfId="9259"/>
    <cellStyle name="Normal 3 20 2 2 2 2" xfId="9260"/>
    <cellStyle name="Normal 3 20 2 2 2 3" xfId="9261"/>
    <cellStyle name="Normal 3 20 2 2 3" xfId="9262"/>
    <cellStyle name="Normal 3 20 2 2 3 2" xfId="34555"/>
    <cellStyle name="Normal 3 20 2 2 4" xfId="9263"/>
    <cellStyle name="Normal 3 20 2 2 5" xfId="9264"/>
    <cellStyle name="Normal 3 20 2 3" xfId="9265"/>
    <cellStyle name="Normal 3 20 2 3 2" xfId="9266"/>
    <cellStyle name="Normal 3 20 2 3 3" xfId="9267"/>
    <cellStyle name="Normal 3 20 2 4" xfId="9268"/>
    <cellStyle name="Normal 3 20 2 4 2" xfId="33385"/>
    <cellStyle name="Normal 3 20 2 5" xfId="9269"/>
    <cellStyle name="Normal 3 20 2 6" xfId="9270"/>
    <cellStyle name="Normal 3 20 3" xfId="9271"/>
    <cellStyle name="Normal 3 20 3 2" xfId="9272"/>
    <cellStyle name="Normal 3 20 3 2 2" xfId="9273"/>
    <cellStyle name="Normal 3 20 3 2 3" xfId="9274"/>
    <cellStyle name="Normal 3 20 3 3" xfId="9275"/>
    <cellStyle name="Normal 3 20 3 3 2" xfId="34556"/>
    <cellStyle name="Normal 3 20 3 4" xfId="9276"/>
    <cellStyle name="Normal 3 20 3 5" xfId="9277"/>
    <cellStyle name="Normal 3 20 4" xfId="9278"/>
    <cellStyle name="Normal 3 20 4 2" xfId="9279"/>
    <cellStyle name="Normal 3 20 4 3" xfId="9280"/>
    <cellStyle name="Normal 3 20 5" xfId="9281"/>
    <cellStyle name="Normal 3 20 5 2" xfId="33384"/>
    <cellStyle name="Normal 3 20 6" xfId="9282"/>
    <cellStyle name="Normal 3 20 7" xfId="9283"/>
    <cellStyle name="Normal 3 21" xfId="9284"/>
    <cellStyle name="Normal 3 21 2" xfId="9285"/>
    <cellStyle name="Normal 3 21 2 2" xfId="9286"/>
    <cellStyle name="Normal 3 21 2 2 2" xfId="9287"/>
    <cellStyle name="Normal 3 21 2 2 2 2" xfId="9288"/>
    <cellStyle name="Normal 3 21 2 2 2 3" xfId="9289"/>
    <cellStyle name="Normal 3 21 2 2 3" xfId="9290"/>
    <cellStyle name="Normal 3 21 2 2 3 2" xfId="34557"/>
    <cellStyle name="Normal 3 21 2 2 4" xfId="9291"/>
    <cellStyle name="Normal 3 21 2 2 5" xfId="9292"/>
    <cellStyle name="Normal 3 21 2 3" xfId="9293"/>
    <cellStyle name="Normal 3 21 2 3 2" xfId="9294"/>
    <cellStyle name="Normal 3 21 2 3 3" xfId="9295"/>
    <cellStyle name="Normal 3 21 2 4" xfId="9296"/>
    <cellStyle name="Normal 3 21 2 4 2" xfId="33387"/>
    <cellStyle name="Normal 3 21 2 5" xfId="9297"/>
    <cellStyle name="Normal 3 21 2 6" xfId="9298"/>
    <cellStyle name="Normal 3 21 3" xfId="9299"/>
    <cellStyle name="Normal 3 21 3 2" xfId="9300"/>
    <cellStyle name="Normal 3 21 3 2 2" xfId="9301"/>
    <cellStyle name="Normal 3 21 3 2 3" xfId="9302"/>
    <cellStyle name="Normal 3 21 3 3" xfId="9303"/>
    <cellStyle name="Normal 3 21 3 3 2" xfId="34194"/>
    <cellStyle name="Normal 3 21 3 4" xfId="9304"/>
    <cellStyle name="Normal 3 21 3 5" xfId="9305"/>
    <cellStyle name="Normal 3 21 4" xfId="9306"/>
    <cellStyle name="Normal 3 21 4 2" xfId="9307"/>
    <cellStyle name="Normal 3 21 4 3" xfId="9308"/>
    <cellStyle name="Normal 3 21 5" xfId="9309"/>
    <cellStyle name="Normal 3 21 5 2" xfId="33386"/>
    <cellStyle name="Normal 3 21 6" xfId="9310"/>
    <cellStyle name="Normal 3 21 7" xfId="9311"/>
    <cellStyle name="Normal 3 22" xfId="9312"/>
    <cellStyle name="Normal 3 22 2" xfId="9313"/>
    <cellStyle name="Normal 3 22 2 2" xfId="9314"/>
    <cellStyle name="Normal 3 22 2 2 2" xfId="9315"/>
    <cellStyle name="Normal 3 22 2 2 2 2" xfId="9316"/>
    <cellStyle name="Normal 3 22 2 2 2 3" xfId="9317"/>
    <cellStyle name="Normal 3 22 2 2 3" xfId="9318"/>
    <cellStyle name="Normal 3 22 2 2 3 2" xfId="34248"/>
    <cellStyle name="Normal 3 22 2 2 4" xfId="9319"/>
    <cellStyle name="Normal 3 22 2 2 5" xfId="9320"/>
    <cellStyle name="Normal 3 22 2 3" xfId="9321"/>
    <cellStyle name="Normal 3 22 2 3 2" xfId="9322"/>
    <cellStyle name="Normal 3 22 2 3 3" xfId="9323"/>
    <cellStyle name="Normal 3 22 2 4" xfId="9324"/>
    <cellStyle name="Normal 3 22 2 4 2" xfId="33389"/>
    <cellStyle name="Normal 3 22 2 5" xfId="9325"/>
    <cellStyle name="Normal 3 22 2 6" xfId="9326"/>
    <cellStyle name="Normal 3 22 3" xfId="9327"/>
    <cellStyle name="Normal 3 22 3 2" xfId="9328"/>
    <cellStyle name="Normal 3 22 3 2 2" xfId="9329"/>
    <cellStyle name="Normal 3 22 3 2 3" xfId="9330"/>
    <cellStyle name="Normal 3 22 3 3" xfId="9331"/>
    <cellStyle name="Normal 3 22 3 3 2" xfId="34558"/>
    <cellStyle name="Normal 3 22 3 4" xfId="9332"/>
    <cellStyle name="Normal 3 22 3 5" xfId="9333"/>
    <cellStyle name="Normal 3 22 4" xfId="9334"/>
    <cellStyle name="Normal 3 22 4 2" xfId="9335"/>
    <cellStyle name="Normal 3 22 4 3" xfId="9336"/>
    <cellStyle name="Normal 3 22 5" xfId="9337"/>
    <cellStyle name="Normal 3 22 5 2" xfId="33388"/>
    <cellStyle name="Normal 3 22 6" xfId="9338"/>
    <cellStyle name="Normal 3 22 7" xfId="9339"/>
    <cellStyle name="Normal 3 23" xfId="9340"/>
    <cellStyle name="Normal 3 23 2" xfId="9341"/>
    <cellStyle name="Normal 3 23 2 2" xfId="9342"/>
    <cellStyle name="Normal 3 23 2 2 2" xfId="9343"/>
    <cellStyle name="Normal 3 23 2 2 2 2" xfId="9344"/>
    <cellStyle name="Normal 3 23 2 2 2 3" xfId="9345"/>
    <cellStyle name="Normal 3 23 2 2 3" xfId="9346"/>
    <cellStyle name="Normal 3 23 2 2 3 2" xfId="34559"/>
    <cellStyle name="Normal 3 23 2 2 4" xfId="9347"/>
    <cellStyle name="Normal 3 23 2 2 5" xfId="9348"/>
    <cellStyle name="Normal 3 23 2 3" xfId="9349"/>
    <cellStyle name="Normal 3 23 2 3 2" xfId="9350"/>
    <cellStyle name="Normal 3 23 2 3 3" xfId="9351"/>
    <cellStyle name="Normal 3 23 2 4" xfId="9352"/>
    <cellStyle name="Normal 3 23 2 4 2" xfId="33391"/>
    <cellStyle name="Normal 3 23 2 5" xfId="9353"/>
    <cellStyle name="Normal 3 23 2 6" xfId="9354"/>
    <cellStyle name="Normal 3 23 3" xfId="9355"/>
    <cellStyle name="Normal 3 23 3 2" xfId="9356"/>
    <cellStyle name="Normal 3 23 3 2 2" xfId="9357"/>
    <cellStyle name="Normal 3 23 3 2 3" xfId="9358"/>
    <cellStyle name="Normal 3 23 3 3" xfId="9359"/>
    <cellStyle name="Normal 3 23 3 3 2" xfId="34816"/>
    <cellStyle name="Normal 3 23 3 4" xfId="9360"/>
    <cellStyle name="Normal 3 23 3 5" xfId="9361"/>
    <cellStyle name="Normal 3 23 4" xfId="9362"/>
    <cellStyle name="Normal 3 23 4 2" xfId="9363"/>
    <cellStyle name="Normal 3 23 4 3" xfId="9364"/>
    <cellStyle name="Normal 3 23 5" xfId="9365"/>
    <cellStyle name="Normal 3 23 5 2" xfId="33390"/>
    <cellStyle name="Normal 3 23 6" xfId="9366"/>
    <cellStyle name="Normal 3 23 7" xfId="9367"/>
    <cellStyle name="Normal 3 24" xfId="9368"/>
    <cellStyle name="Normal 3 24 2" xfId="9369"/>
    <cellStyle name="Normal 3 24 2 2" xfId="9370"/>
    <cellStyle name="Normal 3 24 2 2 2" xfId="9371"/>
    <cellStyle name="Normal 3 24 2 2 2 2" xfId="9372"/>
    <cellStyle name="Normal 3 24 2 2 2 3" xfId="9373"/>
    <cellStyle name="Normal 3 24 2 2 3" xfId="9374"/>
    <cellStyle name="Normal 3 24 2 2 3 2" xfId="34334"/>
    <cellStyle name="Normal 3 24 2 2 4" xfId="9375"/>
    <cellStyle name="Normal 3 24 2 2 5" xfId="9376"/>
    <cellStyle name="Normal 3 24 2 3" xfId="9377"/>
    <cellStyle name="Normal 3 24 2 3 2" xfId="9378"/>
    <cellStyle name="Normal 3 24 2 3 3" xfId="9379"/>
    <cellStyle name="Normal 3 24 2 4" xfId="9380"/>
    <cellStyle name="Normal 3 24 2 4 2" xfId="33393"/>
    <cellStyle name="Normal 3 24 2 5" xfId="9381"/>
    <cellStyle name="Normal 3 24 2 6" xfId="9382"/>
    <cellStyle name="Normal 3 24 3" xfId="9383"/>
    <cellStyle name="Normal 3 24 3 2" xfId="9384"/>
    <cellStyle name="Normal 3 24 3 2 2" xfId="9385"/>
    <cellStyle name="Normal 3 24 3 2 3" xfId="9386"/>
    <cellStyle name="Normal 3 24 3 3" xfId="9387"/>
    <cellStyle name="Normal 3 24 3 3 2" xfId="34834"/>
    <cellStyle name="Normal 3 24 3 4" xfId="9388"/>
    <cellStyle name="Normal 3 24 3 5" xfId="9389"/>
    <cellStyle name="Normal 3 24 4" xfId="9390"/>
    <cellStyle name="Normal 3 24 4 2" xfId="9391"/>
    <cellStyle name="Normal 3 24 4 3" xfId="9392"/>
    <cellStyle name="Normal 3 24 5" xfId="9393"/>
    <cellStyle name="Normal 3 24 5 2" xfId="33392"/>
    <cellStyle name="Normal 3 24 6" xfId="9394"/>
    <cellStyle name="Normal 3 24 7" xfId="9395"/>
    <cellStyle name="Normal 3 25" xfId="9396"/>
    <cellStyle name="Normal 3 25 2" xfId="9397"/>
    <cellStyle name="Normal 3 25 2 2" xfId="9398"/>
    <cellStyle name="Normal 3 25 2 2 2" xfId="9399"/>
    <cellStyle name="Normal 3 25 2 2 2 2" xfId="9400"/>
    <cellStyle name="Normal 3 25 2 2 2 3" xfId="9401"/>
    <cellStyle name="Normal 3 25 2 2 3" xfId="9402"/>
    <cellStyle name="Normal 3 25 2 2 3 2" xfId="34335"/>
    <cellStyle name="Normal 3 25 2 2 4" xfId="9403"/>
    <cellStyle name="Normal 3 25 2 2 5" xfId="9404"/>
    <cellStyle name="Normal 3 25 2 3" xfId="9405"/>
    <cellStyle name="Normal 3 25 2 3 2" xfId="9406"/>
    <cellStyle name="Normal 3 25 2 3 3" xfId="9407"/>
    <cellStyle name="Normal 3 25 2 4" xfId="9408"/>
    <cellStyle name="Normal 3 25 2 4 2" xfId="33395"/>
    <cellStyle name="Normal 3 25 2 5" xfId="9409"/>
    <cellStyle name="Normal 3 25 2 6" xfId="9410"/>
    <cellStyle name="Normal 3 25 3" xfId="9411"/>
    <cellStyle name="Normal 3 25 3 2" xfId="9412"/>
    <cellStyle name="Normal 3 25 3 2 2" xfId="9413"/>
    <cellStyle name="Normal 3 25 3 2 3" xfId="9414"/>
    <cellStyle name="Normal 3 25 3 3" xfId="9415"/>
    <cellStyle name="Normal 3 25 3 3 2" xfId="34835"/>
    <cellStyle name="Normal 3 25 3 4" xfId="9416"/>
    <cellStyle name="Normal 3 25 3 5" xfId="9417"/>
    <cellStyle name="Normal 3 25 4" xfId="9418"/>
    <cellStyle name="Normal 3 25 4 2" xfId="9419"/>
    <cellStyle name="Normal 3 25 4 3" xfId="9420"/>
    <cellStyle name="Normal 3 25 5" xfId="9421"/>
    <cellStyle name="Normal 3 25 5 2" xfId="33394"/>
    <cellStyle name="Normal 3 25 6" xfId="9422"/>
    <cellStyle name="Normal 3 25 7" xfId="9423"/>
    <cellStyle name="Normal 3 26" xfId="9424"/>
    <cellStyle name="Normal 3 26 2" xfId="9425"/>
    <cellStyle name="Normal 3 26 2 2" xfId="9426"/>
    <cellStyle name="Normal 3 26 2 2 2" xfId="9427"/>
    <cellStyle name="Normal 3 26 2 2 3" xfId="9428"/>
    <cellStyle name="Normal 3 26 2 3" xfId="9429"/>
    <cellStyle name="Normal 3 26 2 3 2" xfId="34873"/>
    <cellStyle name="Normal 3 26 2 4" xfId="9430"/>
    <cellStyle name="Normal 3 26 2 5" xfId="9431"/>
    <cellStyle name="Normal 3 26 3" xfId="9432"/>
    <cellStyle name="Normal 3 26 3 2" xfId="9433"/>
    <cellStyle name="Normal 3 26 3 3" xfId="9434"/>
    <cellStyle name="Normal 3 26 4" xfId="9435"/>
    <cellStyle name="Normal 3 26 4 2" xfId="33396"/>
    <cellStyle name="Normal 3 26 5" xfId="9436"/>
    <cellStyle name="Normal 3 26 6" xfId="9437"/>
    <cellStyle name="Normal 3 27" xfId="9438"/>
    <cellStyle name="Normal 3 27 2" xfId="9439"/>
    <cellStyle name="Normal 3 27 2 2" xfId="9440"/>
    <cellStyle name="Normal 3 27 2 3" xfId="9441"/>
    <cellStyle name="Normal 3 27 3" xfId="9442"/>
    <cellStyle name="Normal 3 27 4" xfId="9443"/>
    <cellStyle name="Normal 3 27 5" xfId="9444"/>
    <cellStyle name="Normal 3 28" xfId="9445"/>
    <cellStyle name="Normal 3 28 2" xfId="9446"/>
    <cellStyle name="Normal 3 28 2 2" xfId="9447"/>
    <cellStyle name="Normal 3 28 2 3" xfId="9448"/>
    <cellStyle name="Normal 3 28 3" xfId="9449"/>
    <cellStyle name="Normal 3 28 4" xfId="9450"/>
    <cellStyle name="Normal 3 28 5" xfId="9451"/>
    <cellStyle name="Normal 3 29" xfId="9452"/>
    <cellStyle name="Normal 3 29 2" xfId="9453"/>
    <cellStyle name="Normal 3 29 2 2" xfId="9454"/>
    <cellStyle name="Normal 3 29 2 3" xfId="9455"/>
    <cellStyle name="Normal 3 29 3" xfId="9456"/>
    <cellStyle name="Normal 3 29 4" xfId="9457"/>
    <cellStyle name="Normal 3 29 5" xfId="9458"/>
    <cellStyle name="Normal 3 3" xfId="9459"/>
    <cellStyle name="Normal 3 3 10" xfId="9460"/>
    <cellStyle name="Normal 3 3 10 2" xfId="9461"/>
    <cellStyle name="Normal 3 3 10 3" xfId="9462"/>
    <cellStyle name="Normal 3 3 11" xfId="9463"/>
    <cellStyle name="Normal 3 3 11 2" xfId="32473"/>
    <cellStyle name="Normal 3 3 12" xfId="9464"/>
    <cellStyle name="Normal 3 3 13" xfId="9465"/>
    <cellStyle name="Normal 3 3 2" xfId="9466"/>
    <cellStyle name="Normal 3 3 2 2" xfId="9467"/>
    <cellStyle name="Normal 3 3 2 2 2" xfId="9468"/>
    <cellStyle name="Normal 3 3 2 2 2 2" xfId="9469"/>
    <cellStyle name="Normal 3 3 2 2 2 2 2" xfId="9470"/>
    <cellStyle name="Normal 3 3 2 2 2 2 3" xfId="9471"/>
    <cellStyle name="Normal 3 3 2 2 2 3" xfId="9472"/>
    <cellStyle name="Normal 3 3 2 2 2 3 2" xfId="34634"/>
    <cellStyle name="Normal 3 3 2 2 2 4" xfId="9473"/>
    <cellStyle name="Normal 3 3 2 2 2 5" xfId="9474"/>
    <cellStyle name="Normal 3 3 2 2 3" xfId="9475"/>
    <cellStyle name="Normal 3 3 2 2 3 2" xfId="9476"/>
    <cellStyle name="Normal 3 3 2 2 3 3" xfId="9477"/>
    <cellStyle name="Normal 3 3 2 2 4" xfId="9478"/>
    <cellStyle name="Normal 3 3 2 2 4 2" xfId="33398"/>
    <cellStyle name="Normal 3 3 2 2 5" xfId="9479"/>
    <cellStyle name="Normal 3 3 2 2 6" xfId="9480"/>
    <cellStyle name="Normal 3 3 2 2 7" xfId="9481"/>
    <cellStyle name="Normal 3 3 2 3" xfId="9482"/>
    <cellStyle name="Normal 3 3 2 3 2" xfId="9483"/>
    <cellStyle name="Normal 3 3 2 3 2 2" xfId="9484"/>
    <cellStyle name="Normal 3 3 2 3 2 2 2" xfId="9485"/>
    <cellStyle name="Normal 3 3 2 3 2 2 3" xfId="9486"/>
    <cellStyle name="Normal 3 3 2 3 2 3" xfId="9487"/>
    <cellStyle name="Normal 3 3 2 3 2 3 2" xfId="34635"/>
    <cellStyle name="Normal 3 3 2 3 2 4" xfId="9488"/>
    <cellStyle name="Normal 3 3 2 3 2 5" xfId="9489"/>
    <cellStyle name="Normal 3 3 2 3 3" xfId="9490"/>
    <cellStyle name="Normal 3 3 2 3 3 2" xfId="9491"/>
    <cellStyle name="Normal 3 3 2 3 3 3" xfId="9492"/>
    <cellStyle name="Normal 3 3 2 3 4" xfId="9493"/>
    <cellStyle name="Normal 3 3 2 3 4 2" xfId="33399"/>
    <cellStyle name="Normal 3 3 2 3 5" xfId="9494"/>
    <cellStyle name="Normal 3 3 2 3 6" xfId="9495"/>
    <cellStyle name="Normal 3 3 2 3 7" xfId="9496"/>
    <cellStyle name="Normal 3 3 2 4" xfId="9497"/>
    <cellStyle name="Normal 3 3 2 4 2" xfId="9498"/>
    <cellStyle name="Normal 3 3 2 4 2 2" xfId="9499"/>
    <cellStyle name="Normal 3 3 2 4 2 3" xfId="9500"/>
    <cellStyle name="Normal 3 3 2 4 3" xfId="9501"/>
    <cellStyle name="Normal 3 3 2 4 3 2" xfId="34636"/>
    <cellStyle name="Normal 3 3 2 4 4" xfId="9502"/>
    <cellStyle name="Normal 3 3 2 4 5" xfId="9503"/>
    <cellStyle name="Normal 3 3 2 4 6" xfId="9504"/>
    <cellStyle name="Normal 3 3 2 5" xfId="9505"/>
    <cellStyle name="Normal 3 3 2 5 2" xfId="9506"/>
    <cellStyle name="Normal 3 3 2 5 3" xfId="9507"/>
    <cellStyle name="Normal 3 3 2 6" xfId="9508"/>
    <cellStyle name="Normal 3 3 2 6 2" xfId="33397"/>
    <cellStyle name="Normal 3 3 2 7" xfId="9509"/>
    <cellStyle name="Normal 3 3 2 8" xfId="9510"/>
    <cellStyle name="Normal 3 3 2 9" xfId="9511"/>
    <cellStyle name="Normal 3 3 3" xfId="9512"/>
    <cellStyle name="Normal 3 3 3 2" xfId="9513"/>
    <cellStyle name="Normal 3 3 3 2 2" xfId="9514"/>
    <cellStyle name="Normal 3 3 3 2 2 2" xfId="9515"/>
    <cellStyle name="Normal 3 3 3 2 2 2 2" xfId="9516"/>
    <cellStyle name="Normal 3 3 3 2 2 2 3" xfId="9517"/>
    <cellStyle name="Normal 3 3 3 2 2 3" xfId="9518"/>
    <cellStyle name="Normal 3 3 3 2 2 3 2" xfId="34894"/>
    <cellStyle name="Normal 3 3 3 2 2 4" xfId="9519"/>
    <cellStyle name="Normal 3 3 3 2 2 5" xfId="9520"/>
    <cellStyle name="Normal 3 3 3 2 3" xfId="9521"/>
    <cellStyle name="Normal 3 3 3 2 3 2" xfId="9522"/>
    <cellStyle name="Normal 3 3 3 2 3 3" xfId="9523"/>
    <cellStyle name="Normal 3 3 3 2 4" xfId="9524"/>
    <cellStyle name="Normal 3 3 3 2 4 2" xfId="33401"/>
    <cellStyle name="Normal 3 3 3 2 5" xfId="9525"/>
    <cellStyle name="Normal 3 3 3 2 6" xfId="9526"/>
    <cellStyle name="Normal 3 3 3 3" xfId="9527"/>
    <cellStyle name="Normal 3 3 3 3 2" xfId="9528"/>
    <cellStyle name="Normal 3 3 3 3 2 2" xfId="9529"/>
    <cellStyle name="Normal 3 3 3 3 2 3" xfId="9530"/>
    <cellStyle name="Normal 3 3 3 3 3" xfId="9531"/>
    <cellStyle name="Normal 3 3 3 3 3 2" xfId="34637"/>
    <cellStyle name="Normal 3 3 3 3 4" xfId="9532"/>
    <cellStyle name="Normal 3 3 3 3 5" xfId="9533"/>
    <cellStyle name="Normal 3 3 3 4" xfId="9534"/>
    <cellStyle name="Normal 3 3 3 4 2" xfId="9535"/>
    <cellStyle name="Normal 3 3 3 4 2 2" xfId="9536"/>
    <cellStyle name="Normal 3 3 3 4 2 3" xfId="9537"/>
    <cellStyle name="Normal 3 3 3 4 3" xfId="9538"/>
    <cellStyle name="Normal 3 3 3 4 4" xfId="9539"/>
    <cellStyle name="Normal 3 3 3 4 5" xfId="9540"/>
    <cellStyle name="Normal 3 3 3 5" xfId="9541"/>
    <cellStyle name="Normal 3 3 3 5 2" xfId="9542"/>
    <cellStyle name="Normal 3 3 3 5 3" xfId="9543"/>
    <cellStyle name="Normal 3 3 3 6" xfId="9544"/>
    <cellStyle name="Normal 3 3 3 6 2" xfId="33400"/>
    <cellStyle name="Normal 3 3 3 7" xfId="9545"/>
    <cellStyle name="Normal 3 3 3 8" xfId="9546"/>
    <cellStyle name="Normal 3 3 3 9" xfId="9547"/>
    <cellStyle name="Normal 3 3 4" xfId="9548"/>
    <cellStyle name="Normal 3 3 4 2" xfId="9549"/>
    <cellStyle name="Normal 3 3 4 2 2" xfId="9550"/>
    <cellStyle name="Normal 3 3 4 2 2 2" xfId="9551"/>
    <cellStyle name="Normal 3 3 4 2 2 2 2" xfId="9552"/>
    <cellStyle name="Normal 3 3 4 2 2 2 3" xfId="9553"/>
    <cellStyle name="Normal 3 3 4 2 2 3" xfId="9554"/>
    <cellStyle name="Normal 3 3 4 2 2 3 2" xfId="34454"/>
    <cellStyle name="Normal 3 3 4 2 2 4" xfId="9555"/>
    <cellStyle name="Normal 3 3 4 2 2 5" xfId="9556"/>
    <cellStyle name="Normal 3 3 4 2 3" xfId="9557"/>
    <cellStyle name="Normal 3 3 4 2 3 2" xfId="9558"/>
    <cellStyle name="Normal 3 3 4 2 3 3" xfId="9559"/>
    <cellStyle name="Normal 3 3 4 2 4" xfId="9560"/>
    <cellStyle name="Normal 3 3 4 2 4 2" xfId="33403"/>
    <cellStyle name="Normal 3 3 4 2 5" xfId="9561"/>
    <cellStyle name="Normal 3 3 4 2 6" xfId="9562"/>
    <cellStyle name="Normal 3 3 4 3" xfId="9563"/>
    <cellStyle name="Normal 3 3 4 3 2" xfId="9564"/>
    <cellStyle name="Normal 3 3 4 3 2 2" xfId="9565"/>
    <cellStyle name="Normal 3 3 4 3 2 3" xfId="9566"/>
    <cellStyle name="Normal 3 3 4 3 3" xfId="9567"/>
    <cellStyle name="Normal 3 3 4 3 3 2" xfId="34638"/>
    <cellStyle name="Normal 3 3 4 3 4" xfId="9568"/>
    <cellStyle name="Normal 3 3 4 3 5" xfId="9569"/>
    <cellStyle name="Normal 3 3 4 4" xfId="9570"/>
    <cellStyle name="Normal 3 3 4 4 2" xfId="9571"/>
    <cellStyle name="Normal 3 3 4 4 3" xfId="9572"/>
    <cellStyle name="Normal 3 3 4 5" xfId="9573"/>
    <cellStyle name="Normal 3 3 4 5 2" xfId="33402"/>
    <cellStyle name="Normal 3 3 4 6" xfId="9574"/>
    <cellStyle name="Normal 3 3 4 7" xfId="9575"/>
    <cellStyle name="Normal 3 3 4 8" xfId="9576"/>
    <cellStyle name="Normal 3 3 5" xfId="9577"/>
    <cellStyle name="Normal 3 3 5 2" xfId="9578"/>
    <cellStyle name="Normal 3 3 5 2 2" xfId="9579"/>
    <cellStyle name="Normal 3 3 5 2 2 2" xfId="9580"/>
    <cellStyle name="Normal 3 3 5 2 2 2 2" xfId="9581"/>
    <cellStyle name="Normal 3 3 5 2 2 2 3" xfId="9582"/>
    <cellStyle name="Normal 3 3 5 2 2 3" xfId="9583"/>
    <cellStyle name="Normal 3 3 5 2 2 3 2" xfId="34639"/>
    <cellStyle name="Normal 3 3 5 2 2 4" xfId="9584"/>
    <cellStyle name="Normal 3 3 5 2 2 5" xfId="9585"/>
    <cellStyle name="Normal 3 3 5 2 3" xfId="9586"/>
    <cellStyle name="Normal 3 3 5 2 3 2" xfId="9587"/>
    <cellStyle name="Normal 3 3 5 2 3 3" xfId="9588"/>
    <cellStyle name="Normal 3 3 5 2 4" xfId="9589"/>
    <cellStyle name="Normal 3 3 5 2 4 2" xfId="33405"/>
    <cellStyle name="Normal 3 3 5 2 5" xfId="9590"/>
    <cellStyle name="Normal 3 3 5 2 6" xfId="9591"/>
    <cellStyle name="Normal 3 3 5 3" xfId="9592"/>
    <cellStyle name="Normal 3 3 5 3 2" xfId="9593"/>
    <cellStyle name="Normal 3 3 5 3 2 2" xfId="9594"/>
    <cellStyle name="Normal 3 3 5 3 2 3" xfId="9595"/>
    <cellStyle name="Normal 3 3 5 3 3" xfId="9596"/>
    <cellStyle name="Normal 3 3 5 3 3 2" xfId="34640"/>
    <cellStyle name="Normal 3 3 5 3 4" xfId="9597"/>
    <cellStyle name="Normal 3 3 5 3 5" xfId="9598"/>
    <cellStyle name="Normal 3 3 5 4" xfId="9599"/>
    <cellStyle name="Normal 3 3 5 4 2" xfId="9600"/>
    <cellStyle name="Normal 3 3 5 4 3" xfId="9601"/>
    <cellStyle name="Normal 3 3 5 5" xfId="9602"/>
    <cellStyle name="Normal 3 3 5 5 2" xfId="33404"/>
    <cellStyle name="Normal 3 3 5 6" xfId="9603"/>
    <cellStyle name="Normal 3 3 5 7" xfId="9604"/>
    <cellStyle name="Normal 3 3 6" xfId="9605"/>
    <cellStyle name="Normal 3 3 6 2" xfId="9606"/>
    <cellStyle name="Normal 3 3 6 2 2" xfId="9607"/>
    <cellStyle name="Normal 3 3 6 2 2 2" xfId="9608"/>
    <cellStyle name="Normal 3 3 6 2 2 3" xfId="9609"/>
    <cellStyle name="Normal 3 3 6 2 3" xfId="9610"/>
    <cellStyle name="Normal 3 3 6 2 3 2" xfId="34641"/>
    <cellStyle name="Normal 3 3 6 2 4" xfId="9611"/>
    <cellStyle name="Normal 3 3 6 2 5" xfId="9612"/>
    <cellStyle name="Normal 3 3 6 3" xfId="9613"/>
    <cellStyle name="Normal 3 3 6 3 2" xfId="9614"/>
    <cellStyle name="Normal 3 3 6 3 3" xfId="9615"/>
    <cellStyle name="Normal 3 3 6 4" xfId="9616"/>
    <cellStyle name="Normal 3 3 6 4 2" xfId="33406"/>
    <cellStyle name="Normal 3 3 6 5" xfId="9617"/>
    <cellStyle name="Normal 3 3 6 6" xfId="9618"/>
    <cellStyle name="Normal 3 3 7" xfId="9619"/>
    <cellStyle name="Normal 3 3 7 2" xfId="9620"/>
    <cellStyle name="Normal 3 3 7 2 2" xfId="9621"/>
    <cellStyle name="Normal 3 3 7 2 2 2" xfId="9622"/>
    <cellStyle name="Normal 3 3 7 2 2 3" xfId="9623"/>
    <cellStyle name="Normal 3 3 7 2 3" xfId="9624"/>
    <cellStyle name="Normal 3 3 7 2 4" xfId="9625"/>
    <cellStyle name="Normal 3 3 7 2 5" xfId="9626"/>
    <cellStyle name="Normal 3 3 7 3" xfId="9627"/>
    <cellStyle name="Normal 3 3 7 3 2" xfId="9628"/>
    <cellStyle name="Normal 3 3 7 3 2 2" xfId="9629"/>
    <cellStyle name="Normal 3 3 7 3 2 3" xfId="9630"/>
    <cellStyle name="Normal 3 3 7 3 3" xfId="9631"/>
    <cellStyle name="Normal 3 3 7 3 4" xfId="9632"/>
    <cellStyle name="Normal 3 3 7 3 5" xfId="9633"/>
    <cellStyle name="Normal 3 3 7 4" xfId="9634"/>
    <cellStyle name="Normal 3 3 7 4 2" xfId="9635"/>
    <cellStyle name="Normal 3 3 7 4 2 2" xfId="9636"/>
    <cellStyle name="Normal 3 3 7 4 2 3" xfId="9637"/>
    <cellStyle name="Normal 3 3 7 4 3" xfId="9638"/>
    <cellStyle name="Normal 3 3 7 4 3 2" xfId="35013"/>
    <cellStyle name="Normal 3 3 7 4 4" xfId="9639"/>
    <cellStyle name="Normal 3 3 7 4 5" xfId="9640"/>
    <cellStyle name="Normal 3 3 7 5" xfId="9641"/>
    <cellStyle name="Normal 3 3 7 5 2" xfId="9642"/>
    <cellStyle name="Normal 3 3 7 5 3" xfId="9643"/>
    <cellStyle name="Normal 3 3 7 6" xfId="9644"/>
    <cellStyle name="Normal 3 3 7 6 2" xfId="34011"/>
    <cellStyle name="Normal 3 3 7 7" xfId="9645"/>
    <cellStyle name="Normal 3 3 7 8" xfId="9646"/>
    <cellStyle name="Normal 3 3 8" xfId="9647"/>
    <cellStyle name="Normal 3 3 8 2" xfId="9648"/>
    <cellStyle name="Normal 3 3 8 2 2" xfId="9649"/>
    <cellStyle name="Normal 3 3 8 2 2 2" xfId="9650"/>
    <cellStyle name="Normal 3 3 8 2 2 3" xfId="9651"/>
    <cellStyle name="Normal 3 3 8 2 3" xfId="9652"/>
    <cellStyle name="Normal 3 3 8 2 3 2" xfId="34162"/>
    <cellStyle name="Normal 3 3 8 2 4" xfId="9653"/>
    <cellStyle name="Normal 3 3 8 2 5" xfId="9654"/>
    <cellStyle name="Normal 3 3 8 3" xfId="9655"/>
    <cellStyle name="Normal 3 3 8 3 2" xfId="9656"/>
    <cellStyle name="Normal 3 3 8 3 2 2" xfId="9657"/>
    <cellStyle name="Normal 3 3 8 3 2 3" xfId="9658"/>
    <cellStyle name="Normal 3 3 8 3 3" xfId="9659"/>
    <cellStyle name="Normal 3 3 8 3 4" xfId="9660"/>
    <cellStyle name="Normal 3 3 8 3 5" xfId="9661"/>
    <cellStyle name="Normal 3 3 8 4" xfId="9662"/>
    <cellStyle name="Normal 3 3 8 4 2" xfId="9663"/>
    <cellStyle name="Normal 3 3 8 4 3" xfId="9664"/>
    <cellStyle name="Normal 3 3 8 5" xfId="9665"/>
    <cellStyle name="Normal 3 3 8 6" xfId="9666"/>
    <cellStyle name="Normal 3 3 8 7" xfId="9667"/>
    <cellStyle name="Normal 3 3 9" xfId="9668"/>
    <cellStyle name="Normal 3 3 9 2" xfId="9669"/>
    <cellStyle name="Normal 3 3 9 2 2" xfId="9670"/>
    <cellStyle name="Normal 3 3 9 2 3" xfId="9671"/>
    <cellStyle name="Normal 3 3 9 3" xfId="9672"/>
    <cellStyle name="Normal 3 3 9 3 2" xfId="34642"/>
    <cellStyle name="Normal 3 3 9 4" xfId="9673"/>
    <cellStyle name="Normal 3 3 9 5" xfId="9674"/>
    <cellStyle name="Normal 3 30" xfId="9675"/>
    <cellStyle name="Normal 3 30 2" xfId="9676"/>
    <cellStyle name="Normal 3 30 2 2" xfId="9677"/>
    <cellStyle name="Normal 3 30 2 3" xfId="9678"/>
    <cellStyle name="Normal 3 30 3" xfId="9679"/>
    <cellStyle name="Normal 3 30 4" xfId="9680"/>
    <cellStyle name="Normal 3 30 5" xfId="9681"/>
    <cellStyle name="Normal 3 31" xfId="9682"/>
    <cellStyle name="Normal 3 31 2" xfId="9683"/>
    <cellStyle name="Normal 3 31 2 2" xfId="9684"/>
    <cellStyle name="Normal 3 31 2 3" xfId="9685"/>
    <cellStyle name="Normal 3 31 3" xfId="9686"/>
    <cellStyle name="Normal 3 31 4" xfId="9687"/>
    <cellStyle name="Normal 3 31 5" xfId="9688"/>
    <cellStyle name="Normal 3 32" xfId="9689"/>
    <cellStyle name="Normal 3 32 2" xfId="9690"/>
    <cellStyle name="Normal 3 32 2 2" xfId="9691"/>
    <cellStyle name="Normal 3 32 2 3" xfId="9692"/>
    <cellStyle name="Normal 3 32 3" xfId="9693"/>
    <cellStyle name="Normal 3 32 4" xfId="9694"/>
    <cellStyle name="Normal 3 32 5" xfId="9695"/>
    <cellStyle name="Normal 3 33" xfId="9696"/>
    <cellStyle name="Normal 3 33 2" xfId="9697"/>
    <cellStyle name="Normal 3 33 2 2" xfId="9698"/>
    <cellStyle name="Normal 3 33 2 3" xfId="9699"/>
    <cellStyle name="Normal 3 33 3" xfId="9700"/>
    <cellStyle name="Normal 3 33 4" xfId="9701"/>
    <cellStyle name="Normal 3 33 5" xfId="9702"/>
    <cellStyle name="Normal 3 34" xfId="9703"/>
    <cellStyle name="Normal 3 34 2" xfId="9704"/>
    <cellStyle name="Normal 3 34 2 2" xfId="9705"/>
    <cellStyle name="Normal 3 34 2 3" xfId="9706"/>
    <cellStyle name="Normal 3 34 3" xfId="9707"/>
    <cellStyle name="Normal 3 34 4" xfId="9708"/>
    <cellStyle name="Normal 3 34 5" xfId="9709"/>
    <cellStyle name="Normal 3 35" xfId="9710"/>
    <cellStyle name="Normal 3 35 2" xfId="9711"/>
    <cellStyle name="Normal 3 35 2 2" xfId="9712"/>
    <cellStyle name="Normal 3 35 2 2 2" xfId="9713"/>
    <cellStyle name="Normal 3 35 2 2 3" xfId="9714"/>
    <cellStyle name="Normal 3 35 2 3" xfId="9715"/>
    <cellStyle name="Normal 3 35 2 3 2" xfId="34643"/>
    <cellStyle name="Normal 3 35 2 4" xfId="9716"/>
    <cellStyle name="Normal 3 35 2 5" xfId="9717"/>
    <cellStyle name="Normal 3 35 3" xfId="9718"/>
    <cellStyle name="Normal 3 35 3 2" xfId="9719"/>
    <cellStyle name="Normal 3 35 3 3" xfId="9720"/>
    <cellStyle name="Normal 3 35 4" xfId="9721"/>
    <cellStyle name="Normal 3 35 4 2" xfId="33407"/>
    <cellStyle name="Normal 3 35 5" xfId="9722"/>
    <cellStyle name="Normal 3 35 6" xfId="9723"/>
    <cellStyle name="Normal 3 36" xfId="9724"/>
    <cellStyle name="Normal 3 36 2" xfId="9725"/>
    <cellStyle name="Normal 3 36 2 2" xfId="9726"/>
    <cellStyle name="Normal 3 36 2 2 2" xfId="9727"/>
    <cellStyle name="Normal 3 36 2 2 2 2" xfId="9728"/>
    <cellStyle name="Normal 3 36 2 2 2 3" xfId="9729"/>
    <cellStyle name="Normal 3 36 2 2 3" xfId="9730"/>
    <cellStyle name="Normal 3 36 2 2 3 2" xfId="34644"/>
    <cellStyle name="Normal 3 36 2 2 4" xfId="9731"/>
    <cellStyle name="Normal 3 36 2 2 5" xfId="9732"/>
    <cellStyle name="Normal 3 36 2 3" xfId="9733"/>
    <cellStyle name="Normal 3 36 2 3 2" xfId="9734"/>
    <cellStyle name="Normal 3 36 2 3 3" xfId="9735"/>
    <cellStyle name="Normal 3 36 2 4" xfId="9736"/>
    <cellStyle name="Normal 3 36 2 4 2" xfId="33939"/>
    <cellStyle name="Normal 3 36 2 5" xfId="9737"/>
    <cellStyle name="Normal 3 36 2 6" xfId="9738"/>
    <cellStyle name="Normal 3 36 3" xfId="9739"/>
    <cellStyle name="Normal 3 36 3 2" xfId="9740"/>
    <cellStyle name="Normal 3 36 3 2 2" xfId="9741"/>
    <cellStyle name="Normal 3 36 3 2 3" xfId="9742"/>
    <cellStyle name="Normal 3 36 3 3" xfId="9743"/>
    <cellStyle name="Normal 3 36 3 3 2" xfId="34645"/>
    <cellStyle name="Normal 3 36 3 4" xfId="9744"/>
    <cellStyle name="Normal 3 36 3 5" xfId="9745"/>
    <cellStyle name="Normal 3 36 4" xfId="9746"/>
    <cellStyle name="Normal 3 36 4 2" xfId="9747"/>
    <cellStyle name="Normal 3 36 4 3" xfId="9748"/>
    <cellStyle name="Normal 3 36 5" xfId="9749"/>
    <cellStyle name="Normal 3 36 5 2" xfId="33938"/>
    <cellStyle name="Normal 3 36 6" xfId="9750"/>
    <cellStyle name="Normal 3 36 7" xfId="9751"/>
    <cellStyle name="Normal 3 37" xfId="9752"/>
    <cellStyle name="Normal 3 37 2" xfId="9753"/>
    <cellStyle name="Normal 3 37 2 2" xfId="9754"/>
    <cellStyle name="Normal 3 37 2 2 2" xfId="9755"/>
    <cellStyle name="Normal 3 37 2 2 3" xfId="9756"/>
    <cellStyle name="Normal 3 37 2 3" xfId="9757"/>
    <cellStyle name="Normal 3 37 2 3 2" xfId="34646"/>
    <cellStyle name="Normal 3 37 2 4" xfId="9758"/>
    <cellStyle name="Normal 3 37 2 5" xfId="9759"/>
    <cellStyle name="Normal 3 37 3" xfId="9760"/>
    <cellStyle name="Normal 3 37 3 2" xfId="9761"/>
    <cellStyle name="Normal 3 37 3 3" xfId="9762"/>
    <cellStyle name="Normal 3 37 4" xfId="9763"/>
    <cellStyle name="Normal 3 37 4 2" xfId="34008"/>
    <cellStyle name="Normal 3 37 5" xfId="9764"/>
    <cellStyle name="Normal 3 37 6" xfId="9765"/>
    <cellStyle name="Normal 3 38" xfId="9766"/>
    <cellStyle name="Normal 3 38 2" xfId="9767"/>
    <cellStyle name="Normal 3 38 2 2" xfId="9768"/>
    <cellStyle name="Normal 3 38 2 2 2" xfId="9769"/>
    <cellStyle name="Normal 3 38 2 2 2 2" xfId="9770"/>
    <cellStyle name="Normal 3 38 2 2 2 3" xfId="9771"/>
    <cellStyle name="Normal 3 38 2 2 3" xfId="9772"/>
    <cellStyle name="Normal 3 38 2 2 3 2" xfId="34895"/>
    <cellStyle name="Normal 3 38 2 2 4" xfId="9773"/>
    <cellStyle name="Normal 3 38 2 2 5" xfId="9774"/>
    <cellStyle name="Normal 3 38 2 3" xfId="9775"/>
    <cellStyle name="Normal 3 38 2 3 2" xfId="9776"/>
    <cellStyle name="Normal 3 38 2 3 3" xfId="9777"/>
    <cellStyle name="Normal 3 38 2 4" xfId="9778"/>
    <cellStyle name="Normal 3 38 2 4 2" xfId="34160"/>
    <cellStyle name="Normal 3 38 2 5" xfId="9779"/>
    <cellStyle name="Normal 3 38 2 6" xfId="9780"/>
    <cellStyle name="Normal 3 38 3" xfId="9781"/>
    <cellStyle name="Normal 3 38 3 2" xfId="9782"/>
    <cellStyle name="Normal 3 38 3 2 2" xfId="9783"/>
    <cellStyle name="Normal 3 38 3 2 3" xfId="9784"/>
    <cellStyle name="Normal 3 38 3 3" xfId="9785"/>
    <cellStyle name="Normal 3 38 3 3 2" xfId="34161"/>
    <cellStyle name="Normal 3 38 3 4" xfId="9786"/>
    <cellStyle name="Normal 3 38 3 5" xfId="9787"/>
    <cellStyle name="Normal 3 38 4" xfId="9788"/>
    <cellStyle name="Normal 3 38 4 2" xfId="9789"/>
    <cellStyle name="Normal 3 38 4 2 2" xfId="9790"/>
    <cellStyle name="Normal 3 38 4 2 3" xfId="9791"/>
    <cellStyle name="Normal 3 38 4 3" xfId="9792"/>
    <cellStyle name="Normal 3 38 4 3 2" xfId="35018"/>
    <cellStyle name="Normal 3 38 4 4" xfId="9793"/>
    <cellStyle name="Normal 3 38 4 5" xfId="9794"/>
    <cellStyle name="Normal 3 38 5" xfId="9795"/>
    <cellStyle name="Normal 3 38 5 2" xfId="9796"/>
    <cellStyle name="Normal 3 38 5 3" xfId="9797"/>
    <cellStyle name="Normal 3 38 6" xfId="9798"/>
    <cellStyle name="Normal 3 38 6 2" xfId="34100"/>
    <cellStyle name="Normal 3 38 7" xfId="9799"/>
    <cellStyle name="Normal 3 38 8" xfId="9800"/>
    <cellStyle name="Normal 3 39" xfId="9801"/>
    <cellStyle name="Normal 3 39 2" xfId="9802"/>
    <cellStyle name="Normal 3 39 2 2" xfId="9803"/>
    <cellStyle name="Normal 3 39 2 2 2" xfId="9804"/>
    <cellStyle name="Normal 3 39 2 2 2 2" xfId="9805"/>
    <cellStyle name="Normal 3 39 2 2 2 3" xfId="9806"/>
    <cellStyle name="Normal 3 39 2 2 3" xfId="9807"/>
    <cellStyle name="Normal 3 39 2 2 3 2" xfId="34836"/>
    <cellStyle name="Normal 3 39 2 2 4" xfId="9808"/>
    <cellStyle name="Normal 3 39 2 2 5" xfId="9809"/>
    <cellStyle name="Normal 3 39 2 3" xfId="9810"/>
    <cellStyle name="Normal 3 39 2 3 2" xfId="9811"/>
    <cellStyle name="Normal 3 39 2 3 3" xfId="9812"/>
    <cellStyle name="Normal 3 39 2 4" xfId="9813"/>
    <cellStyle name="Normal 3 39 2 4 2" xfId="34158"/>
    <cellStyle name="Normal 3 39 2 5" xfId="9814"/>
    <cellStyle name="Normal 3 39 2 6" xfId="9815"/>
    <cellStyle name="Normal 3 39 3" xfId="9816"/>
    <cellStyle name="Normal 3 39 3 2" xfId="9817"/>
    <cellStyle name="Normal 3 39 3 2 2" xfId="9818"/>
    <cellStyle name="Normal 3 39 3 2 3" xfId="9819"/>
    <cellStyle name="Normal 3 39 3 3" xfId="9820"/>
    <cellStyle name="Normal 3 39 3 3 2" xfId="34159"/>
    <cellStyle name="Normal 3 39 3 4" xfId="9821"/>
    <cellStyle name="Normal 3 39 3 5" xfId="9822"/>
    <cellStyle name="Normal 3 39 4" xfId="9823"/>
    <cellStyle name="Normal 3 39 4 2" xfId="9824"/>
    <cellStyle name="Normal 3 39 4 2 2" xfId="9825"/>
    <cellStyle name="Normal 3 39 4 2 3" xfId="9826"/>
    <cellStyle name="Normal 3 39 4 3" xfId="9827"/>
    <cellStyle name="Normal 3 39 4 3 2" xfId="35019"/>
    <cellStyle name="Normal 3 39 4 4" xfId="9828"/>
    <cellStyle name="Normal 3 39 4 5" xfId="9829"/>
    <cellStyle name="Normal 3 39 5" xfId="9830"/>
    <cellStyle name="Normal 3 39 5 2" xfId="9831"/>
    <cellStyle name="Normal 3 39 5 3" xfId="9832"/>
    <cellStyle name="Normal 3 39 6" xfId="9833"/>
    <cellStyle name="Normal 3 39 6 2" xfId="34101"/>
    <cellStyle name="Normal 3 39 7" xfId="9834"/>
    <cellStyle name="Normal 3 39 8" xfId="9835"/>
    <cellStyle name="Normal 3 4" xfId="9836"/>
    <cellStyle name="Normal 3 4 10" xfId="9837"/>
    <cellStyle name="Normal 3 4 10 2" xfId="9838"/>
    <cellStyle name="Normal 3 4 10 2 2" xfId="9839"/>
    <cellStyle name="Normal 3 4 10 2 2 2" xfId="9840"/>
    <cellStyle name="Normal 3 4 10 2 2 3" xfId="9841"/>
    <cellStyle name="Normal 3 4 10 2 3" xfId="9842"/>
    <cellStyle name="Normal 3 4 10 2 3 2" xfId="32476"/>
    <cellStyle name="Normal 3 4 10 2 4" xfId="9843"/>
    <cellStyle name="Normal 3 4 10 2 5" xfId="9844"/>
    <cellStyle name="Normal 3 4 10 3" xfId="9845"/>
    <cellStyle name="Normal 3 4 10 3 2" xfId="9846"/>
    <cellStyle name="Normal 3 4 10 3 3" xfId="9847"/>
    <cellStyle name="Normal 3 4 10 4" xfId="9848"/>
    <cellStyle name="Normal 3 4 10 4 2" xfId="32475"/>
    <cellStyle name="Normal 3 4 10 5" xfId="9849"/>
    <cellStyle name="Normal 3 4 10 6" xfId="9850"/>
    <cellStyle name="Normal 3 4 11" xfId="9851"/>
    <cellStyle name="Normal 3 4 11 2" xfId="9852"/>
    <cellStyle name="Normal 3 4 11 2 2" xfId="9853"/>
    <cellStyle name="Normal 3 4 11 2 2 2" xfId="9854"/>
    <cellStyle name="Normal 3 4 11 2 2 3" xfId="9855"/>
    <cellStyle name="Normal 3 4 11 2 3" xfId="9856"/>
    <cellStyle name="Normal 3 4 11 2 3 2" xfId="32478"/>
    <cellStyle name="Normal 3 4 11 2 4" xfId="9857"/>
    <cellStyle name="Normal 3 4 11 2 5" xfId="9858"/>
    <cellStyle name="Normal 3 4 11 3" xfId="9859"/>
    <cellStyle name="Normal 3 4 11 3 2" xfId="9860"/>
    <cellStyle name="Normal 3 4 11 3 3" xfId="9861"/>
    <cellStyle name="Normal 3 4 11 4" xfId="9862"/>
    <cellStyle name="Normal 3 4 11 4 2" xfId="32477"/>
    <cellStyle name="Normal 3 4 11 5" xfId="9863"/>
    <cellStyle name="Normal 3 4 11 6" xfId="9864"/>
    <cellStyle name="Normal 3 4 12" xfId="9865"/>
    <cellStyle name="Normal 3 4 12 2" xfId="9866"/>
    <cellStyle name="Normal 3 4 12 2 2" xfId="9867"/>
    <cellStyle name="Normal 3 4 12 2 2 2" xfId="9868"/>
    <cellStyle name="Normal 3 4 12 2 2 3" xfId="9869"/>
    <cellStyle name="Normal 3 4 12 2 3" xfId="9870"/>
    <cellStyle name="Normal 3 4 12 2 3 2" xfId="32480"/>
    <cellStyle name="Normal 3 4 12 2 4" xfId="9871"/>
    <cellStyle name="Normal 3 4 12 2 5" xfId="9872"/>
    <cellStyle name="Normal 3 4 12 3" xfId="9873"/>
    <cellStyle name="Normal 3 4 12 3 2" xfId="9874"/>
    <cellStyle name="Normal 3 4 12 3 3" xfId="9875"/>
    <cellStyle name="Normal 3 4 12 4" xfId="9876"/>
    <cellStyle name="Normal 3 4 12 4 2" xfId="32479"/>
    <cellStyle name="Normal 3 4 12 5" xfId="9877"/>
    <cellStyle name="Normal 3 4 12 6" xfId="9878"/>
    <cellStyle name="Normal 3 4 13" xfId="9879"/>
    <cellStyle name="Normal 3 4 13 2" xfId="9880"/>
    <cellStyle name="Normal 3 4 13 2 2" xfId="9881"/>
    <cellStyle name="Normal 3 4 13 2 2 2" xfId="9882"/>
    <cellStyle name="Normal 3 4 13 2 2 3" xfId="9883"/>
    <cellStyle name="Normal 3 4 13 2 3" xfId="9884"/>
    <cellStyle name="Normal 3 4 13 2 3 2" xfId="32482"/>
    <cellStyle name="Normal 3 4 13 2 4" xfId="9885"/>
    <cellStyle name="Normal 3 4 13 2 5" xfId="9886"/>
    <cellStyle name="Normal 3 4 13 3" xfId="9887"/>
    <cellStyle name="Normal 3 4 13 3 2" xfId="9888"/>
    <cellStyle name="Normal 3 4 13 3 3" xfId="9889"/>
    <cellStyle name="Normal 3 4 13 4" xfId="9890"/>
    <cellStyle name="Normal 3 4 13 4 2" xfId="32481"/>
    <cellStyle name="Normal 3 4 13 5" xfId="9891"/>
    <cellStyle name="Normal 3 4 13 6" xfId="9892"/>
    <cellStyle name="Normal 3 4 14" xfId="9893"/>
    <cellStyle name="Normal 3 4 14 2" xfId="9894"/>
    <cellStyle name="Normal 3 4 14 2 2" xfId="9895"/>
    <cellStyle name="Normal 3 4 14 2 2 2" xfId="9896"/>
    <cellStyle name="Normal 3 4 14 2 2 3" xfId="9897"/>
    <cellStyle name="Normal 3 4 14 2 3" xfId="9898"/>
    <cellStyle name="Normal 3 4 14 2 3 2" xfId="32484"/>
    <cellStyle name="Normal 3 4 14 2 4" xfId="9899"/>
    <cellStyle name="Normal 3 4 14 2 5" xfId="9900"/>
    <cellStyle name="Normal 3 4 14 3" xfId="9901"/>
    <cellStyle name="Normal 3 4 14 3 2" xfId="9902"/>
    <cellStyle name="Normal 3 4 14 3 3" xfId="9903"/>
    <cellStyle name="Normal 3 4 14 4" xfId="9904"/>
    <cellStyle name="Normal 3 4 14 4 2" xfId="32483"/>
    <cellStyle name="Normal 3 4 14 5" xfId="9905"/>
    <cellStyle name="Normal 3 4 14 6" xfId="9906"/>
    <cellStyle name="Normal 3 4 15" xfId="9907"/>
    <cellStyle name="Normal 3 4 15 2" xfId="9908"/>
    <cellStyle name="Normal 3 4 15 2 2" xfId="9909"/>
    <cellStyle name="Normal 3 4 15 2 2 2" xfId="9910"/>
    <cellStyle name="Normal 3 4 15 2 2 3" xfId="9911"/>
    <cellStyle name="Normal 3 4 15 2 3" xfId="9912"/>
    <cellStyle name="Normal 3 4 15 2 3 2" xfId="32486"/>
    <cellStyle name="Normal 3 4 15 2 4" xfId="9913"/>
    <cellStyle name="Normal 3 4 15 2 5" xfId="9914"/>
    <cellStyle name="Normal 3 4 15 3" xfId="9915"/>
    <cellStyle name="Normal 3 4 15 3 2" xfId="9916"/>
    <cellStyle name="Normal 3 4 15 3 3" xfId="9917"/>
    <cellStyle name="Normal 3 4 15 4" xfId="9918"/>
    <cellStyle name="Normal 3 4 15 4 2" xfId="32485"/>
    <cellStyle name="Normal 3 4 15 5" xfId="9919"/>
    <cellStyle name="Normal 3 4 15 6" xfId="9920"/>
    <cellStyle name="Normal 3 4 16" xfId="9921"/>
    <cellStyle name="Normal 3 4 16 2" xfId="9922"/>
    <cellStyle name="Normal 3 4 16 2 2" xfId="9923"/>
    <cellStyle name="Normal 3 4 16 2 2 2" xfId="9924"/>
    <cellStyle name="Normal 3 4 16 2 2 3" xfId="9925"/>
    <cellStyle name="Normal 3 4 16 2 3" xfId="9926"/>
    <cellStyle name="Normal 3 4 16 2 3 2" xfId="32488"/>
    <cellStyle name="Normal 3 4 16 2 4" xfId="9927"/>
    <cellStyle name="Normal 3 4 16 2 5" xfId="9928"/>
    <cellStyle name="Normal 3 4 16 3" xfId="9929"/>
    <cellStyle name="Normal 3 4 16 3 2" xfId="9930"/>
    <cellStyle name="Normal 3 4 16 3 3" xfId="9931"/>
    <cellStyle name="Normal 3 4 16 4" xfId="9932"/>
    <cellStyle name="Normal 3 4 16 4 2" xfId="32487"/>
    <cellStyle name="Normal 3 4 16 5" xfId="9933"/>
    <cellStyle name="Normal 3 4 16 6" xfId="9934"/>
    <cellStyle name="Normal 3 4 17" xfId="9935"/>
    <cellStyle name="Normal 3 4 17 2" xfId="9936"/>
    <cellStyle name="Normal 3 4 17 2 2" xfId="9937"/>
    <cellStyle name="Normal 3 4 17 2 2 2" xfId="9938"/>
    <cellStyle name="Normal 3 4 17 2 2 3" xfId="9939"/>
    <cellStyle name="Normal 3 4 17 2 3" xfId="9940"/>
    <cellStyle name="Normal 3 4 17 2 3 2" xfId="32490"/>
    <cellStyle name="Normal 3 4 17 2 4" xfId="9941"/>
    <cellStyle name="Normal 3 4 17 2 5" xfId="9942"/>
    <cellStyle name="Normal 3 4 17 3" xfId="9943"/>
    <cellStyle name="Normal 3 4 17 3 2" xfId="9944"/>
    <cellStyle name="Normal 3 4 17 3 3" xfId="9945"/>
    <cellStyle name="Normal 3 4 17 4" xfId="9946"/>
    <cellStyle name="Normal 3 4 17 4 2" xfId="32489"/>
    <cellStyle name="Normal 3 4 17 5" xfId="9947"/>
    <cellStyle name="Normal 3 4 17 6" xfId="9948"/>
    <cellStyle name="Normal 3 4 18" xfId="9949"/>
    <cellStyle name="Normal 3 4 18 2" xfId="9950"/>
    <cellStyle name="Normal 3 4 18 2 2" xfId="9951"/>
    <cellStyle name="Normal 3 4 18 2 2 2" xfId="9952"/>
    <cellStyle name="Normal 3 4 18 2 2 3" xfId="9953"/>
    <cellStyle name="Normal 3 4 18 2 3" xfId="9954"/>
    <cellStyle name="Normal 3 4 18 2 3 2" xfId="32492"/>
    <cellStyle name="Normal 3 4 18 2 4" xfId="9955"/>
    <cellStyle name="Normal 3 4 18 2 5" xfId="9956"/>
    <cellStyle name="Normal 3 4 18 3" xfId="9957"/>
    <cellStyle name="Normal 3 4 18 3 2" xfId="9958"/>
    <cellStyle name="Normal 3 4 18 3 3" xfId="9959"/>
    <cellStyle name="Normal 3 4 18 4" xfId="9960"/>
    <cellStyle name="Normal 3 4 18 4 2" xfId="32491"/>
    <cellStyle name="Normal 3 4 18 5" xfId="9961"/>
    <cellStyle name="Normal 3 4 18 6" xfId="9962"/>
    <cellStyle name="Normal 3 4 19" xfId="9963"/>
    <cellStyle name="Normal 3 4 19 2" xfId="9964"/>
    <cellStyle name="Normal 3 4 19 2 2" xfId="9965"/>
    <cellStyle name="Normal 3 4 19 2 2 2" xfId="9966"/>
    <cellStyle name="Normal 3 4 19 2 2 3" xfId="9967"/>
    <cellStyle name="Normal 3 4 19 2 3" xfId="9968"/>
    <cellStyle name="Normal 3 4 19 2 3 2" xfId="32494"/>
    <cellStyle name="Normal 3 4 19 2 4" xfId="9969"/>
    <cellStyle name="Normal 3 4 19 2 5" xfId="9970"/>
    <cellStyle name="Normal 3 4 19 3" xfId="9971"/>
    <cellStyle name="Normal 3 4 19 3 2" xfId="9972"/>
    <cellStyle name="Normal 3 4 19 3 3" xfId="9973"/>
    <cellStyle name="Normal 3 4 19 4" xfId="9974"/>
    <cellStyle name="Normal 3 4 19 4 2" xfId="32493"/>
    <cellStyle name="Normal 3 4 19 5" xfId="9975"/>
    <cellStyle name="Normal 3 4 19 6" xfId="9976"/>
    <cellStyle name="Normal 3 4 2" xfId="9977"/>
    <cellStyle name="Normal 3 4 2 10" xfId="9978"/>
    <cellStyle name="Normal 3 4 2 10 2" xfId="9979"/>
    <cellStyle name="Normal 3 4 2 10 2 2" xfId="9980"/>
    <cellStyle name="Normal 3 4 2 10 2 3" xfId="9981"/>
    <cellStyle name="Normal 3 4 2 10 3" xfId="9982"/>
    <cellStyle name="Normal 3 4 2 10 3 2" xfId="32496"/>
    <cellStyle name="Normal 3 4 2 10 4" xfId="9983"/>
    <cellStyle name="Normal 3 4 2 10 5" xfId="9984"/>
    <cellStyle name="Normal 3 4 2 11" xfId="9985"/>
    <cellStyle name="Normal 3 4 2 11 2" xfId="9986"/>
    <cellStyle name="Normal 3 4 2 11 2 2" xfId="9987"/>
    <cellStyle name="Normal 3 4 2 11 2 3" xfId="9988"/>
    <cellStyle name="Normal 3 4 2 11 3" xfId="9989"/>
    <cellStyle name="Normal 3 4 2 11 3 2" xfId="32497"/>
    <cellStyle name="Normal 3 4 2 11 4" xfId="9990"/>
    <cellStyle name="Normal 3 4 2 11 5" xfId="9991"/>
    <cellStyle name="Normal 3 4 2 12" xfId="9992"/>
    <cellStyle name="Normal 3 4 2 12 2" xfId="9993"/>
    <cellStyle name="Normal 3 4 2 12 2 2" xfId="9994"/>
    <cellStyle name="Normal 3 4 2 12 2 3" xfId="9995"/>
    <cellStyle name="Normal 3 4 2 12 3" xfId="9996"/>
    <cellStyle name="Normal 3 4 2 12 3 2" xfId="32498"/>
    <cellStyle name="Normal 3 4 2 12 4" xfId="9997"/>
    <cellStyle name="Normal 3 4 2 12 5" xfId="9998"/>
    <cellStyle name="Normal 3 4 2 13" xfId="9999"/>
    <cellStyle name="Normal 3 4 2 13 2" xfId="10000"/>
    <cellStyle name="Normal 3 4 2 13 2 2" xfId="10001"/>
    <cellStyle name="Normal 3 4 2 13 2 3" xfId="10002"/>
    <cellStyle name="Normal 3 4 2 13 3" xfId="10003"/>
    <cellStyle name="Normal 3 4 2 13 3 2" xfId="32499"/>
    <cellStyle name="Normal 3 4 2 13 4" xfId="10004"/>
    <cellStyle name="Normal 3 4 2 13 5" xfId="10005"/>
    <cellStyle name="Normal 3 4 2 14" xfId="10006"/>
    <cellStyle name="Normal 3 4 2 14 2" xfId="10007"/>
    <cellStyle name="Normal 3 4 2 14 2 2" xfId="10008"/>
    <cellStyle name="Normal 3 4 2 14 2 3" xfId="10009"/>
    <cellStyle name="Normal 3 4 2 14 3" xfId="10010"/>
    <cellStyle name="Normal 3 4 2 14 3 2" xfId="32500"/>
    <cellStyle name="Normal 3 4 2 14 4" xfId="10011"/>
    <cellStyle name="Normal 3 4 2 14 5" xfId="10012"/>
    <cellStyle name="Normal 3 4 2 15" xfId="10013"/>
    <cellStyle name="Normal 3 4 2 15 2" xfId="10014"/>
    <cellStyle name="Normal 3 4 2 15 2 2" xfId="10015"/>
    <cellStyle name="Normal 3 4 2 15 2 3" xfId="10016"/>
    <cellStyle name="Normal 3 4 2 15 3" xfId="10017"/>
    <cellStyle name="Normal 3 4 2 15 3 2" xfId="32501"/>
    <cellStyle name="Normal 3 4 2 15 4" xfId="10018"/>
    <cellStyle name="Normal 3 4 2 15 5" xfId="10019"/>
    <cellStyle name="Normal 3 4 2 16" xfId="10020"/>
    <cellStyle name="Normal 3 4 2 16 2" xfId="10021"/>
    <cellStyle name="Normal 3 4 2 16 2 2" xfId="10022"/>
    <cellStyle name="Normal 3 4 2 16 2 3" xfId="10023"/>
    <cellStyle name="Normal 3 4 2 16 3" xfId="10024"/>
    <cellStyle name="Normal 3 4 2 16 3 2" xfId="32502"/>
    <cellStyle name="Normal 3 4 2 16 4" xfId="10025"/>
    <cellStyle name="Normal 3 4 2 16 5" xfId="10026"/>
    <cellStyle name="Normal 3 4 2 17" xfId="10027"/>
    <cellStyle name="Normal 3 4 2 17 2" xfId="10028"/>
    <cellStyle name="Normal 3 4 2 17 2 2" xfId="10029"/>
    <cellStyle name="Normal 3 4 2 17 2 3" xfId="10030"/>
    <cellStyle name="Normal 3 4 2 17 3" xfId="10031"/>
    <cellStyle name="Normal 3 4 2 17 3 2" xfId="32503"/>
    <cellStyle name="Normal 3 4 2 17 4" xfId="10032"/>
    <cellStyle name="Normal 3 4 2 17 5" xfId="10033"/>
    <cellStyle name="Normal 3 4 2 18" xfId="10034"/>
    <cellStyle name="Normal 3 4 2 18 2" xfId="10035"/>
    <cellStyle name="Normal 3 4 2 18 2 2" xfId="10036"/>
    <cellStyle name="Normal 3 4 2 18 2 3" xfId="10037"/>
    <cellStyle name="Normal 3 4 2 18 3" xfId="10038"/>
    <cellStyle name="Normal 3 4 2 18 3 2" xfId="32504"/>
    <cellStyle name="Normal 3 4 2 18 4" xfId="10039"/>
    <cellStyle name="Normal 3 4 2 18 5" xfId="10040"/>
    <cellStyle name="Normal 3 4 2 19" xfId="10041"/>
    <cellStyle name="Normal 3 4 2 19 2" xfId="10042"/>
    <cellStyle name="Normal 3 4 2 19 2 2" xfId="10043"/>
    <cellStyle name="Normal 3 4 2 19 2 3" xfId="10044"/>
    <cellStyle name="Normal 3 4 2 19 3" xfId="10045"/>
    <cellStyle name="Normal 3 4 2 19 3 2" xfId="32505"/>
    <cellStyle name="Normal 3 4 2 19 4" xfId="10046"/>
    <cellStyle name="Normal 3 4 2 19 5" xfId="10047"/>
    <cellStyle name="Normal 3 4 2 2" xfId="10048"/>
    <cellStyle name="Normal 3 4 2 2 2" xfId="10049"/>
    <cellStyle name="Normal 3 4 2 2 2 2" xfId="10050"/>
    <cellStyle name="Normal 3 4 2 2 2 2 2" xfId="10051"/>
    <cellStyle name="Normal 3 4 2 2 2 2 3" xfId="10052"/>
    <cellStyle name="Normal 3 4 2 2 2 3" xfId="10053"/>
    <cellStyle name="Normal 3 4 2 2 2 3 2" xfId="33408"/>
    <cellStyle name="Normal 3 4 2 2 2 4" xfId="10054"/>
    <cellStyle name="Normal 3 4 2 2 2 5" xfId="10055"/>
    <cellStyle name="Normal 3 4 2 2 3" xfId="10056"/>
    <cellStyle name="Normal 3 4 2 2 3 2" xfId="10057"/>
    <cellStyle name="Normal 3 4 2 2 3 2 2" xfId="10058"/>
    <cellStyle name="Normal 3 4 2 2 3 2 3" xfId="10059"/>
    <cellStyle name="Normal 3 4 2 2 3 3" xfId="10060"/>
    <cellStyle name="Normal 3 4 2 2 3 3 2" xfId="34939"/>
    <cellStyle name="Normal 3 4 2 2 3 4" xfId="10061"/>
    <cellStyle name="Normal 3 4 2 2 3 5" xfId="10062"/>
    <cellStyle name="Normal 3 4 2 2 4" xfId="10063"/>
    <cellStyle name="Normal 3 4 2 2 4 2" xfId="10064"/>
    <cellStyle name="Normal 3 4 2 2 4 3" xfId="10065"/>
    <cellStyle name="Normal 3 4 2 2 5" xfId="10066"/>
    <cellStyle name="Normal 3 4 2 2 5 2" xfId="32506"/>
    <cellStyle name="Normal 3 4 2 2 6" xfId="10067"/>
    <cellStyle name="Normal 3 4 2 2 7" xfId="10068"/>
    <cellStyle name="Normal 3 4 2 2 8" xfId="10069"/>
    <cellStyle name="Normal 3 4 2 20" xfId="10070"/>
    <cellStyle name="Normal 3 4 2 20 2" xfId="10071"/>
    <cellStyle name="Normal 3 4 2 20 2 2" xfId="10072"/>
    <cellStyle name="Normal 3 4 2 20 2 2 2" xfId="10073"/>
    <cellStyle name="Normal 3 4 2 20 2 2 3" xfId="10074"/>
    <cellStyle name="Normal 3 4 2 20 2 3" xfId="10075"/>
    <cellStyle name="Normal 3 4 2 20 2 3 2" xfId="34919"/>
    <cellStyle name="Normal 3 4 2 20 2 4" xfId="10076"/>
    <cellStyle name="Normal 3 4 2 20 2 5" xfId="10077"/>
    <cellStyle name="Normal 3 4 2 20 3" xfId="10078"/>
    <cellStyle name="Normal 3 4 2 20 3 2" xfId="10079"/>
    <cellStyle name="Normal 3 4 2 20 3 3" xfId="10080"/>
    <cellStyle name="Normal 3 4 2 20 4" xfId="10081"/>
    <cellStyle name="Normal 3 4 2 20 4 2" xfId="34114"/>
    <cellStyle name="Normal 3 4 2 20 5" xfId="10082"/>
    <cellStyle name="Normal 3 4 2 20 6" xfId="10083"/>
    <cellStyle name="Normal 3 4 2 21" xfId="10084"/>
    <cellStyle name="Normal 3 4 2 21 2" xfId="10085"/>
    <cellStyle name="Normal 3 4 2 21 3" xfId="10086"/>
    <cellStyle name="Normal 3 4 2 22" xfId="10087"/>
    <cellStyle name="Normal 3 4 2 22 2" xfId="32495"/>
    <cellStyle name="Normal 3 4 2 23" xfId="10088"/>
    <cellStyle name="Normal 3 4 2 24" xfId="10089"/>
    <cellStyle name="Normal 3 4 2 25" xfId="10090"/>
    <cellStyle name="Normal 3 4 2 3" xfId="10091"/>
    <cellStyle name="Normal 3 4 2 3 2" xfId="10092"/>
    <cellStyle name="Normal 3 4 2 3 2 2" xfId="10093"/>
    <cellStyle name="Normal 3 4 2 3 2 2 2" xfId="10094"/>
    <cellStyle name="Normal 3 4 2 3 2 2 3" xfId="10095"/>
    <cellStyle name="Normal 3 4 2 3 2 3" xfId="10096"/>
    <cellStyle name="Normal 3 4 2 3 2 3 2" xfId="35211"/>
    <cellStyle name="Normal 3 4 2 3 2 4" xfId="10097"/>
    <cellStyle name="Normal 3 4 2 3 2 5" xfId="10098"/>
    <cellStyle name="Normal 3 4 2 3 2 6" xfId="10099"/>
    <cellStyle name="Normal 3 4 2 3 3" xfId="10100"/>
    <cellStyle name="Normal 3 4 2 3 3 2" xfId="10101"/>
    <cellStyle name="Normal 3 4 2 3 3 2 2" xfId="10102"/>
    <cellStyle name="Normal 3 4 2 3 3 2 3" xfId="10103"/>
    <cellStyle name="Normal 3 4 2 3 3 3" xfId="10104"/>
    <cellStyle name="Normal 3 4 2 3 3 3 2" xfId="35270"/>
    <cellStyle name="Normal 3 4 2 3 3 4" xfId="10105"/>
    <cellStyle name="Normal 3 4 2 3 3 5" xfId="10106"/>
    <cellStyle name="Normal 3 4 2 3 4" xfId="10107"/>
    <cellStyle name="Normal 3 4 2 3 4 2" xfId="10108"/>
    <cellStyle name="Normal 3 4 2 3 4 3" xfId="10109"/>
    <cellStyle name="Normal 3 4 2 3 5" xfId="10110"/>
    <cellStyle name="Normal 3 4 2 3 5 2" xfId="32507"/>
    <cellStyle name="Normal 3 4 2 3 6" xfId="10111"/>
    <cellStyle name="Normal 3 4 2 3 7" xfId="10112"/>
    <cellStyle name="Normal 3 4 2 3 8" xfId="10113"/>
    <cellStyle name="Normal 3 4 2 4" xfId="10114"/>
    <cellStyle name="Normal 3 4 2 4 2" xfId="10115"/>
    <cellStyle name="Normal 3 4 2 4 2 2" xfId="10116"/>
    <cellStyle name="Normal 3 4 2 4 2 2 2" xfId="10117"/>
    <cellStyle name="Normal 3 4 2 4 2 2 3" xfId="10118"/>
    <cellStyle name="Normal 3 4 2 4 2 3" xfId="10119"/>
    <cellStyle name="Normal 3 4 2 4 2 3 2" xfId="35207"/>
    <cellStyle name="Normal 3 4 2 4 2 4" xfId="10120"/>
    <cellStyle name="Normal 3 4 2 4 2 5" xfId="10121"/>
    <cellStyle name="Normal 3 4 2 4 2 6" xfId="10122"/>
    <cellStyle name="Normal 3 4 2 4 3" xfId="10123"/>
    <cellStyle name="Normal 3 4 2 4 3 2" xfId="10124"/>
    <cellStyle name="Normal 3 4 2 4 3 2 2" xfId="10125"/>
    <cellStyle name="Normal 3 4 2 4 3 2 3" xfId="10126"/>
    <cellStyle name="Normal 3 4 2 4 3 3" xfId="10127"/>
    <cellStyle name="Normal 3 4 2 4 3 3 2" xfId="35073"/>
    <cellStyle name="Normal 3 4 2 4 3 4" xfId="10128"/>
    <cellStyle name="Normal 3 4 2 4 3 5" xfId="10129"/>
    <cellStyle name="Normal 3 4 2 4 4" xfId="10130"/>
    <cellStyle name="Normal 3 4 2 4 4 2" xfId="10131"/>
    <cellStyle name="Normal 3 4 2 4 4 3" xfId="10132"/>
    <cellStyle name="Normal 3 4 2 4 5" xfId="10133"/>
    <cellStyle name="Normal 3 4 2 4 5 2" xfId="32508"/>
    <cellStyle name="Normal 3 4 2 4 6" xfId="10134"/>
    <cellStyle name="Normal 3 4 2 4 7" xfId="10135"/>
    <cellStyle name="Normal 3 4 2 4 8" xfId="10136"/>
    <cellStyle name="Normal 3 4 2 5" xfId="10137"/>
    <cellStyle name="Normal 3 4 2 5 2" xfId="10138"/>
    <cellStyle name="Normal 3 4 2 5 2 2" xfId="10139"/>
    <cellStyle name="Normal 3 4 2 5 2 3" xfId="10140"/>
    <cellStyle name="Normal 3 4 2 5 3" xfId="10141"/>
    <cellStyle name="Normal 3 4 2 5 3 2" xfId="32509"/>
    <cellStyle name="Normal 3 4 2 5 4" xfId="10142"/>
    <cellStyle name="Normal 3 4 2 5 5" xfId="10143"/>
    <cellStyle name="Normal 3 4 2 6" xfId="10144"/>
    <cellStyle name="Normal 3 4 2 6 2" xfId="10145"/>
    <cellStyle name="Normal 3 4 2 6 2 2" xfId="10146"/>
    <cellStyle name="Normal 3 4 2 6 2 3" xfId="10147"/>
    <cellStyle name="Normal 3 4 2 6 3" xfId="10148"/>
    <cellStyle name="Normal 3 4 2 6 3 2" xfId="32510"/>
    <cellStyle name="Normal 3 4 2 6 4" xfId="10149"/>
    <cellStyle name="Normal 3 4 2 6 5" xfId="10150"/>
    <cellStyle name="Normal 3 4 2 7" xfId="10151"/>
    <cellStyle name="Normal 3 4 2 7 2" xfId="10152"/>
    <cellStyle name="Normal 3 4 2 7 2 2" xfId="10153"/>
    <cellStyle name="Normal 3 4 2 7 2 3" xfId="10154"/>
    <cellStyle name="Normal 3 4 2 7 3" xfId="10155"/>
    <cellStyle name="Normal 3 4 2 7 3 2" xfId="32511"/>
    <cellStyle name="Normal 3 4 2 7 4" xfId="10156"/>
    <cellStyle name="Normal 3 4 2 7 5" xfId="10157"/>
    <cellStyle name="Normal 3 4 2 8" xfId="10158"/>
    <cellStyle name="Normal 3 4 2 8 2" xfId="10159"/>
    <cellStyle name="Normal 3 4 2 8 2 2" xfId="10160"/>
    <cellStyle name="Normal 3 4 2 8 2 3" xfId="10161"/>
    <cellStyle name="Normal 3 4 2 8 3" xfId="10162"/>
    <cellStyle name="Normal 3 4 2 8 3 2" xfId="32512"/>
    <cellStyle name="Normal 3 4 2 8 4" xfId="10163"/>
    <cellStyle name="Normal 3 4 2 8 5" xfId="10164"/>
    <cellStyle name="Normal 3 4 2 9" xfId="10165"/>
    <cellStyle name="Normal 3 4 2 9 2" xfId="10166"/>
    <cellStyle name="Normal 3 4 2 9 2 2" xfId="10167"/>
    <cellStyle name="Normal 3 4 2 9 2 3" xfId="10168"/>
    <cellStyle name="Normal 3 4 2 9 3" xfId="10169"/>
    <cellStyle name="Normal 3 4 2 9 3 2" xfId="32513"/>
    <cellStyle name="Normal 3 4 2 9 4" xfId="10170"/>
    <cellStyle name="Normal 3 4 2 9 5" xfId="10171"/>
    <cellStyle name="Normal 3 4 20" xfId="10172"/>
    <cellStyle name="Normal 3 4 20 2" xfId="10173"/>
    <cellStyle name="Normal 3 4 20 2 2" xfId="10174"/>
    <cellStyle name="Normal 3 4 20 2 2 2" xfId="10175"/>
    <cellStyle name="Normal 3 4 20 2 2 3" xfId="10176"/>
    <cellStyle name="Normal 3 4 20 2 3" xfId="10177"/>
    <cellStyle name="Normal 3 4 20 2 3 2" xfId="32515"/>
    <cellStyle name="Normal 3 4 20 2 4" xfId="10178"/>
    <cellStyle name="Normal 3 4 20 2 5" xfId="10179"/>
    <cellStyle name="Normal 3 4 20 3" xfId="10180"/>
    <cellStyle name="Normal 3 4 20 3 2" xfId="10181"/>
    <cellStyle name="Normal 3 4 20 3 3" xfId="10182"/>
    <cellStyle name="Normal 3 4 20 4" xfId="10183"/>
    <cellStyle name="Normal 3 4 20 4 2" xfId="32514"/>
    <cellStyle name="Normal 3 4 20 5" xfId="10184"/>
    <cellStyle name="Normal 3 4 20 6" xfId="10185"/>
    <cellStyle name="Normal 3 4 21" xfId="10186"/>
    <cellStyle name="Normal 3 4 21 2" xfId="10187"/>
    <cellStyle name="Normal 3 4 21 2 2" xfId="10188"/>
    <cellStyle name="Normal 3 4 21 2 2 2" xfId="10189"/>
    <cellStyle name="Normal 3 4 21 2 2 3" xfId="10190"/>
    <cellStyle name="Normal 3 4 21 2 3" xfId="10191"/>
    <cellStyle name="Normal 3 4 21 2 3 2" xfId="32517"/>
    <cellStyle name="Normal 3 4 21 2 4" xfId="10192"/>
    <cellStyle name="Normal 3 4 21 2 5" xfId="10193"/>
    <cellStyle name="Normal 3 4 21 3" xfId="10194"/>
    <cellStyle name="Normal 3 4 21 3 2" xfId="10195"/>
    <cellStyle name="Normal 3 4 21 3 3" xfId="10196"/>
    <cellStyle name="Normal 3 4 21 4" xfId="10197"/>
    <cellStyle name="Normal 3 4 21 4 2" xfId="32516"/>
    <cellStyle name="Normal 3 4 21 5" xfId="10198"/>
    <cellStyle name="Normal 3 4 21 6" xfId="10199"/>
    <cellStyle name="Normal 3 4 22" xfId="10200"/>
    <cellStyle name="Normal 3 4 22 2" xfId="10201"/>
    <cellStyle name="Normal 3 4 22 2 2" xfId="10202"/>
    <cellStyle name="Normal 3 4 22 2 2 2" xfId="10203"/>
    <cellStyle name="Normal 3 4 22 2 2 3" xfId="10204"/>
    <cellStyle name="Normal 3 4 22 2 3" xfId="10205"/>
    <cellStyle name="Normal 3 4 22 2 3 2" xfId="32519"/>
    <cellStyle name="Normal 3 4 22 2 4" xfId="10206"/>
    <cellStyle name="Normal 3 4 22 2 5" xfId="10207"/>
    <cellStyle name="Normal 3 4 22 3" xfId="10208"/>
    <cellStyle name="Normal 3 4 22 3 2" xfId="10209"/>
    <cellStyle name="Normal 3 4 22 3 3" xfId="10210"/>
    <cellStyle name="Normal 3 4 22 4" xfId="10211"/>
    <cellStyle name="Normal 3 4 22 4 2" xfId="32518"/>
    <cellStyle name="Normal 3 4 22 5" xfId="10212"/>
    <cellStyle name="Normal 3 4 22 6" xfId="10213"/>
    <cellStyle name="Normal 3 4 23" xfId="10214"/>
    <cellStyle name="Normal 3 4 23 2" xfId="10215"/>
    <cellStyle name="Normal 3 4 23 2 2" xfId="10216"/>
    <cellStyle name="Normal 3 4 23 2 3" xfId="10217"/>
    <cellStyle name="Normal 3 4 23 3" xfId="10218"/>
    <cellStyle name="Normal 3 4 23 3 2" xfId="34012"/>
    <cellStyle name="Normal 3 4 23 4" xfId="10219"/>
    <cellStyle name="Normal 3 4 23 5" xfId="10220"/>
    <cellStyle name="Normal 3 4 24" xfId="10221"/>
    <cellStyle name="Normal 3 4 24 2" xfId="10222"/>
    <cellStyle name="Normal 3 4 24 2 2" xfId="10223"/>
    <cellStyle name="Normal 3 4 24 2 3" xfId="10224"/>
    <cellStyle name="Normal 3 4 24 3" xfId="10225"/>
    <cellStyle name="Normal 3 4 24 4" xfId="10226"/>
    <cellStyle name="Normal 3 4 24 5" xfId="10227"/>
    <cellStyle name="Normal 3 4 25" xfId="10228"/>
    <cellStyle name="Normal 3 4 25 2" xfId="10229"/>
    <cellStyle name="Normal 3 4 25 3" xfId="10230"/>
    <cellStyle name="Normal 3 4 26" xfId="10231"/>
    <cellStyle name="Normal 3 4 26 2" xfId="32474"/>
    <cellStyle name="Normal 3 4 27" xfId="10232"/>
    <cellStyle name="Normal 3 4 28" xfId="10233"/>
    <cellStyle name="Normal 3 4 29" xfId="10234"/>
    <cellStyle name="Normal 3 4 3" xfId="10235"/>
    <cellStyle name="Normal 3 4 3 2" xfId="10236"/>
    <cellStyle name="Normal 3 4 3 2 2" xfId="10237"/>
    <cellStyle name="Normal 3 4 3 2 2 2" xfId="10238"/>
    <cellStyle name="Normal 3 4 3 2 2 3" xfId="10239"/>
    <cellStyle name="Normal 3 4 3 2 3" xfId="10240"/>
    <cellStyle name="Normal 3 4 3 2 3 2" xfId="33409"/>
    <cellStyle name="Normal 3 4 3 2 4" xfId="10241"/>
    <cellStyle name="Normal 3 4 3 2 5" xfId="10242"/>
    <cellStyle name="Normal 3 4 3 3" xfId="10243"/>
    <cellStyle name="Normal 3 4 3 3 2" xfId="10244"/>
    <cellStyle name="Normal 3 4 3 3 2 2" xfId="10245"/>
    <cellStyle name="Normal 3 4 3 3 2 3" xfId="10246"/>
    <cellStyle name="Normal 3 4 3 3 3" xfId="10247"/>
    <cellStyle name="Normal 3 4 3 3 3 2" xfId="34940"/>
    <cellStyle name="Normal 3 4 3 3 4" xfId="10248"/>
    <cellStyle name="Normal 3 4 3 3 5" xfId="10249"/>
    <cellStyle name="Normal 3 4 3 4" xfId="10250"/>
    <cellStyle name="Normal 3 4 3 4 2" xfId="10251"/>
    <cellStyle name="Normal 3 4 3 4 3" xfId="10252"/>
    <cellStyle name="Normal 3 4 3 5" xfId="10253"/>
    <cellStyle name="Normal 3 4 3 5 2" xfId="32520"/>
    <cellStyle name="Normal 3 4 3 6" xfId="10254"/>
    <cellStyle name="Normal 3 4 3 7" xfId="10255"/>
    <cellStyle name="Normal 3 4 3 8" xfId="10256"/>
    <cellStyle name="Normal 3 4 4" xfId="10257"/>
    <cellStyle name="Normal 3 4 4 2" xfId="10258"/>
    <cellStyle name="Normal 3 4 4 2 2" xfId="10259"/>
    <cellStyle name="Normal 3 4 4 2 2 2" xfId="10260"/>
    <cellStyle name="Normal 3 4 4 2 2 3" xfId="10261"/>
    <cellStyle name="Normal 3 4 4 2 3" xfId="10262"/>
    <cellStyle name="Normal 3 4 4 2 4" xfId="10263"/>
    <cellStyle name="Normal 3 4 4 2 5" xfId="10264"/>
    <cellStyle name="Normal 3 4 4 3" xfId="10265"/>
    <cellStyle name="Normal 3 4 4 3 2" xfId="10266"/>
    <cellStyle name="Normal 3 4 4 3 3" xfId="10267"/>
    <cellStyle name="Normal 3 4 4 4" xfId="10268"/>
    <cellStyle name="Normal 3 4 4 4 2" xfId="32521"/>
    <cellStyle name="Normal 3 4 4 5" xfId="10269"/>
    <cellStyle name="Normal 3 4 4 6" xfId="10270"/>
    <cellStyle name="Normal 3 4 4 7" xfId="10271"/>
    <cellStyle name="Normal 3 4 5" xfId="10272"/>
    <cellStyle name="Normal 3 4 5 2" xfId="10273"/>
    <cellStyle name="Normal 3 4 5 2 2" xfId="10274"/>
    <cellStyle name="Normal 3 4 5 2 3" xfId="10275"/>
    <cellStyle name="Normal 3 4 5 3" xfId="10276"/>
    <cellStyle name="Normal 3 4 5 3 2" xfId="32522"/>
    <cellStyle name="Normal 3 4 5 4" xfId="10277"/>
    <cellStyle name="Normal 3 4 5 5" xfId="10278"/>
    <cellStyle name="Normal 3 4 5 6" xfId="10279"/>
    <cellStyle name="Normal 3 4 6" xfId="10280"/>
    <cellStyle name="Normal 3 4 6 2" xfId="10281"/>
    <cellStyle name="Normal 3 4 6 2 2" xfId="10282"/>
    <cellStyle name="Normal 3 4 6 2 3" xfId="10283"/>
    <cellStyle name="Normal 3 4 6 3" xfId="10284"/>
    <cellStyle name="Normal 3 4 6 3 2" xfId="32523"/>
    <cellStyle name="Normal 3 4 6 4" xfId="10285"/>
    <cellStyle name="Normal 3 4 6 5" xfId="10286"/>
    <cellStyle name="Normal 3 4 6 6" xfId="10287"/>
    <cellStyle name="Normal 3 4 7" xfId="10288"/>
    <cellStyle name="Normal 3 4 7 2" xfId="10289"/>
    <cellStyle name="Normal 3 4 7 2 2" xfId="10290"/>
    <cellStyle name="Normal 3 4 7 2 3" xfId="10291"/>
    <cellStyle name="Normal 3 4 7 3" xfId="10292"/>
    <cellStyle name="Normal 3 4 7 3 2" xfId="32524"/>
    <cellStyle name="Normal 3 4 7 4" xfId="10293"/>
    <cellStyle name="Normal 3 4 7 5" xfId="10294"/>
    <cellStyle name="Normal 3 4 7 6" xfId="10295"/>
    <cellStyle name="Normal 3 4 8" xfId="10296"/>
    <cellStyle name="Normal 3 4 8 2" xfId="10297"/>
    <cellStyle name="Normal 3 4 8 2 2" xfId="10298"/>
    <cellStyle name="Normal 3 4 8 2 2 2" xfId="10299"/>
    <cellStyle name="Normal 3 4 8 2 2 3" xfId="10300"/>
    <cellStyle name="Normal 3 4 8 2 3" xfId="10301"/>
    <cellStyle name="Normal 3 4 8 2 3 2" xfId="32526"/>
    <cellStyle name="Normal 3 4 8 2 4" xfId="10302"/>
    <cellStyle name="Normal 3 4 8 2 5" xfId="10303"/>
    <cellStyle name="Normal 3 4 8 3" xfId="10304"/>
    <cellStyle name="Normal 3 4 8 3 2" xfId="10305"/>
    <cellStyle name="Normal 3 4 8 3 3" xfId="10306"/>
    <cellStyle name="Normal 3 4 8 4" xfId="10307"/>
    <cellStyle name="Normal 3 4 8 4 2" xfId="32525"/>
    <cellStyle name="Normal 3 4 8 5" xfId="10308"/>
    <cellStyle name="Normal 3 4 8 6" xfId="10309"/>
    <cellStyle name="Normal 3 4 9" xfId="10310"/>
    <cellStyle name="Normal 3 4 9 2" xfId="10311"/>
    <cellStyle name="Normal 3 4 9 2 2" xfId="10312"/>
    <cellStyle name="Normal 3 4 9 2 2 2" xfId="10313"/>
    <cellStyle name="Normal 3 4 9 2 2 3" xfId="10314"/>
    <cellStyle name="Normal 3 4 9 2 3" xfId="10315"/>
    <cellStyle name="Normal 3 4 9 2 3 2" xfId="32528"/>
    <cellStyle name="Normal 3 4 9 2 4" xfId="10316"/>
    <cellStyle name="Normal 3 4 9 2 5" xfId="10317"/>
    <cellStyle name="Normal 3 4 9 3" xfId="10318"/>
    <cellStyle name="Normal 3 4 9 3 2" xfId="10319"/>
    <cellStyle name="Normal 3 4 9 3 3" xfId="10320"/>
    <cellStyle name="Normal 3 4 9 4" xfId="10321"/>
    <cellStyle name="Normal 3 4 9 4 2" xfId="32527"/>
    <cellStyle name="Normal 3 4 9 5" xfId="10322"/>
    <cellStyle name="Normal 3 4 9 6" xfId="10323"/>
    <cellStyle name="Normal 3 40" xfId="10324"/>
    <cellStyle name="Normal 3 40 2" xfId="10325"/>
    <cellStyle name="Normal 3 40 2 2" xfId="10326"/>
    <cellStyle name="Normal 3 40 2 2 2" xfId="10327"/>
    <cellStyle name="Normal 3 40 2 2 3" xfId="10328"/>
    <cellStyle name="Normal 3 40 2 3" xfId="10329"/>
    <cellStyle name="Normal 3 40 2 3 2" xfId="34157"/>
    <cellStyle name="Normal 3 40 2 4" xfId="10330"/>
    <cellStyle name="Normal 3 40 2 5" xfId="10331"/>
    <cellStyle name="Normal 3 40 3" xfId="10332"/>
    <cellStyle name="Normal 3 40 3 2" xfId="10333"/>
    <cellStyle name="Normal 3 40 3 3" xfId="10334"/>
    <cellStyle name="Normal 3 40 4" xfId="10335"/>
    <cellStyle name="Normal 3 40 5" xfId="10336"/>
    <cellStyle name="Normal 3 41" xfId="10337"/>
    <cellStyle name="Normal 3 41 10" xfId="10338"/>
    <cellStyle name="Normal 3 41 2" xfId="10339"/>
    <cellStyle name="Normal 3 41 2 2" xfId="10340"/>
    <cellStyle name="Normal 3 41 2 2 2" xfId="10341"/>
    <cellStyle name="Normal 3 41 2 2 2 2" xfId="10342"/>
    <cellStyle name="Normal 3 41 2 2 2 3" xfId="10343"/>
    <cellStyle name="Normal 3 41 2 2 3" xfId="10344"/>
    <cellStyle name="Normal 3 41 2 2 3 2" xfId="34249"/>
    <cellStyle name="Normal 3 41 2 2 4" xfId="10345"/>
    <cellStyle name="Normal 3 41 2 2 5" xfId="10346"/>
    <cellStyle name="Normal 3 41 2 3" xfId="10347"/>
    <cellStyle name="Normal 3 41 2 3 2" xfId="10348"/>
    <cellStyle name="Normal 3 41 2 3 3" xfId="10349"/>
    <cellStyle name="Normal 3 41 2 4" xfId="10350"/>
    <cellStyle name="Normal 3 41 2 4 2" xfId="34155"/>
    <cellStyle name="Normal 3 41 2 5" xfId="10351"/>
    <cellStyle name="Normal 3 41 2 6" xfId="10352"/>
    <cellStyle name="Normal 3 41 3" xfId="10353"/>
    <cellStyle name="Normal 3 41 3 2" xfId="10354"/>
    <cellStyle name="Normal 3 41 3 2 2" xfId="10355"/>
    <cellStyle name="Normal 3 41 3 2 2 2" xfId="10356"/>
    <cellStyle name="Normal 3 41 3 2 2 2 2" xfId="10357"/>
    <cellStyle name="Normal 3 41 3 2 2 2 3" xfId="10358"/>
    <cellStyle name="Normal 3 41 3 2 2 3" xfId="10359"/>
    <cellStyle name="Normal 3 41 3 2 2 3 2" xfId="34861"/>
    <cellStyle name="Normal 3 41 3 2 2 4" xfId="10360"/>
    <cellStyle name="Normal 3 41 3 2 2 5" xfId="10361"/>
    <cellStyle name="Normal 3 41 3 2 3" xfId="10362"/>
    <cellStyle name="Normal 3 41 3 2 3 2" xfId="10363"/>
    <cellStyle name="Normal 3 41 3 2 3 3" xfId="10364"/>
    <cellStyle name="Normal 3 41 3 2 4" xfId="10365"/>
    <cellStyle name="Normal 3 41 3 2 4 2" xfId="34817"/>
    <cellStyle name="Normal 3 41 3 2 5" xfId="10366"/>
    <cellStyle name="Normal 3 41 3 2 6" xfId="10367"/>
    <cellStyle name="Normal 3 41 3 3" xfId="10368"/>
    <cellStyle name="Normal 3 41 3 3 2" xfId="10369"/>
    <cellStyle name="Normal 3 41 3 3 2 2" xfId="10370"/>
    <cellStyle name="Normal 3 41 3 3 2 3" xfId="10371"/>
    <cellStyle name="Normal 3 41 3 3 3" xfId="10372"/>
    <cellStyle name="Normal 3 41 3 3 3 2" xfId="34560"/>
    <cellStyle name="Normal 3 41 3 3 4" xfId="10373"/>
    <cellStyle name="Normal 3 41 3 3 5" xfId="10374"/>
    <cellStyle name="Normal 3 41 3 4" xfId="10375"/>
    <cellStyle name="Normal 3 41 3 4 2" xfId="10376"/>
    <cellStyle name="Normal 3 41 3 4 3" xfId="10377"/>
    <cellStyle name="Normal 3 41 3 5" xfId="10378"/>
    <cellStyle name="Normal 3 41 3 5 2" xfId="34154"/>
    <cellStyle name="Normal 3 41 3 6" xfId="10379"/>
    <cellStyle name="Normal 3 41 3 7" xfId="10380"/>
    <cellStyle name="Normal 3 41 4" xfId="10381"/>
    <cellStyle name="Normal 3 41 4 2" xfId="10382"/>
    <cellStyle name="Normal 3 41 4 2 2" xfId="10383"/>
    <cellStyle name="Normal 3 41 4 2 2 2" xfId="10384"/>
    <cellStyle name="Normal 3 41 4 2 2 3" xfId="10385"/>
    <cellStyle name="Normal 3 41 4 2 3" xfId="10386"/>
    <cellStyle name="Normal 3 41 4 2 3 2" xfId="34561"/>
    <cellStyle name="Normal 3 41 4 2 4" xfId="10387"/>
    <cellStyle name="Normal 3 41 4 2 5" xfId="10388"/>
    <cellStyle name="Normal 3 41 4 3" xfId="10389"/>
    <cellStyle name="Normal 3 41 4 3 2" xfId="10390"/>
    <cellStyle name="Normal 3 41 4 3 3" xfId="10391"/>
    <cellStyle name="Normal 3 41 4 4" xfId="10392"/>
    <cellStyle name="Normal 3 41 4 4 2" xfId="34153"/>
    <cellStyle name="Normal 3 41 4 5" xfId="10393"/>
    <cellStyle name="Normal 3 41 4 6" xfId="10394"/>
    <cellStyle name="Normal 3 41 5" xfId="10395"/>
    <cellStyle name="Normal 3 41 5 2" xfId="10396"/>
    <cellStyle name="Normal 3 41 5 2 2" xfId="10397"/>
    <cellStyle name="Normal 3 41 5 2 3" xfId="10398"/>
    <cellStyle name="Normal 3 41 5 3" xfId="10399"/>
    <cellStyle name="Normal 3 41 5 3 2" xfId="34156"/>
    <cellStyle name="Normal 3 41 5 4" xfId="10400"/>
    <cellStyle name="Normal 3 41 5 5" xfId="10401"/>
    <cellStyle name="Normal 3 41 6" xfId="10402"/>
    <cellStyle name="Normal 3 41 6 2" xfId="10403"/>
    <cellStyle name="Normal 3 41 6 2 2" xfId="10404"/>
    <cellStyle name="Normal 3 41 6 2 3" xfId="10405"/>
    <cellStyle name="Normal 3 41 6 3" xfId="10406"/>
    <cellStyle name="Normal 3 41 6 4" xfId="10407"/>
    <cellStyle name="Normal 3 41 6 5" xfId="10408"/>
    <cellStyle name="Normal 3 41 7" xfId="10409"/>
    <cellStyle name="Normal 3 41 7 2" xfId="10410"/>
    <cellStyle name="Normal 3 41 7 3" xfId="10411"/>
    <cellStyle name="Normal 3 41 8" xfId="10412"/>
    <cellStyle name="Normal 3 41 9" xfId="10413"/>
    <cellStyle name="Normal 3 42" xfId="10414"/>
    <cellStyle name="Normal 3 42 2" xfId="10415"/>
    <cellStyle name="Normal 3 42 2 2" xfId="10416"/>
    <cellStyle name="Normal 3 42 2 2 2" xfId="10417"/>
    <cellStyle name="Normal 3 42 2 2 3" xfId="10418"/>
    <cellStyle name="Normal 3 42 2 3" xfId="10419"/>
    <cellStyle name="Normal 3 42 2 3 2" xfId="34927"/>
    <cellStyle name="Normal 3 42 2 4" xfId="10420"/>
    <cellStyle name="Normal 3 42 2 5" xfId="10421"/>
    <cellStyle name="Normal 3 42 3" xfId="10422"/>
    <cellStyle name="Normal 3 42 3 2" xfId="10423"/>
    <cellStyle name="Normal 3 42 3 3" xfId="10424"/>
    <cellStyle name="Normal 3 42 4" xfId="10425"/>
    <cellStyle name="Normal 3 42 4 2" xfId="34111"/>
    <cellStyle name="Normal 3 42 5" xfId="10426"/>
    <cellStyle name="Normal 3 42 6" xfId="10427"/>
    <cellStyle name="Normal 3 43" xfId="10428"/>
    <cellStyle name="Normal 3 43 2" xfId="10429"/>
    <cellStyle name="Normal 3 43 2 2" xfId="10430"/>
    <cellStyle name="Normal 3 43 2 2 2" xfId="10431"/>
    <cellStyle name="Normal 3 43 2 2 2 2" xfId="10432"/>
    <cellStyle name="Normal 3 43 2 2 2 3" xfId="10433"/>
    <cellStyle name="Normal 3 43 2 2 3" xfId="10434"/>
    <cellStyle name="Normal 3 43 2 2 3 2" xfId="34889"/>
    <cellStyle name="Normal 3 43 2 2 4" xfId="10435"/>
    <cellStyle name="Normal 3 43 2 2 5" xfId="10436"/>
    <cellStyle name="Normal 3 43 2 3" xfId="10437"/>
    <cellStyle name="Normal 3 43 2 3 2" xfId="10438"/>
    <cellStyle name="Normal 3 43 2 3 3" xfId="10439"/>
    <cellStyle name="Normal 3 43 2 4" xfId="10440"/>
    <cellStyle name="Normal 3 43 2 4 2" xfId="34916"/>
    <cellStyle name="Normal 3 43 2 5" xfId="10441"/>
    <cellStyle name="Normal 3 43 2 6" xfId="10442"/>
    <cellStyle name="Normal 3 43 3" xfId="10443"/>
    <cellStyle name="Normal 3 43 3 2" xfId="10444"/>
    <cellStyle name="Normal 3 43 3 2 2" xfId="10445"/>
    <cellStyle name="Normal 3 43 3 2 3" xfId="10446"/>
    <cellStyle name="Normal 3 43 3 3" xfId="10447"/>
    <cellStyle name="Normal 3 43 3 3 2" xfId="34562"/>
    <cellStyle name="Normal 3 43 3 4" xfId="10448"/>
    <cellStyle name="Normal 3 43 3 5" xfId="10449"/>
    <cellStyle name="Normal 3 43 4" xfId="10450"/>
    <cellStyle name="Normal 3 43 4 2" xfId="10451"/>
    <cellStyle name="Normal 3 43 4 3" xfId="10452"/>
    <cellStyle name="Normal 3 43 5" xfId="10453"/>
    <cellStyle name="Normal 3 43 5 2" xfId="34110"/>
    <cellStyle name="Normal 3 43 6" xfId="10454"/>
    <cellStyle name="Normal 3 43 7" xfId="10455"/>
    <cellStyle name="Normal 3 44" xfId="10456"/>
    <cellStyle name="Normal 3 44 2" xfId="10457"/>
    <cellStyle name="Normal 3 44 2 2" xfId="10458"/>
    <cellStyle name="Normal 3 44 2 2 2" xfId="10459"/>
    <cellStyle name="Normal 3 44 2 2 3" xfId="10460"/>
    <cellStyle name="Normal 3 44 2 3" xfId="10461"/>
    <cellStyle name="Normal 3 44 2 3 2" xfId="34177"/>
    <cellStyle name="Normal 3 44 2 4" xfId="10462"/>
    <cellStyle name="Normal 3 44 2 5" xfId="10463"/>
    <cellStyle name="Normal 3 44 3" xfId="10464"/>
    <cellStyle name="Normal 3 44 3 2" xfId="10465"/>
    <cellStyle name="Normal 3 44 3 2 2" xfId="10466"/>
    <cellStyle name="Normal 3 44 3 2 3" xfId="10467"/>
    <cellStyle name="Normal 3 44 3 3" xfId="10468"/>
    <cellStyle name="Normal 3 44 3 3 2" xfId="34921"/>
    <cellStyle name="Normal 3 44 3 4" xfId="10469"/>
    <cellStyle name="Normal 3 44 3 5" xfId="10470"/>
    <cellStyle name="Normal 3 44 4" xfId="10471"/>
    <cellStyle name="Normal 3 44 4 2" xfId="10472"/>
    <cellStyle name="Normal 3 44 4 3" xfId="10473"/>
    <cellStyle name="Normal 3 44 5" xfId="10474"/>
    <cellStyle name="Normal 3 44 5 2" xfId="34116"/>
    <cellStyle name="Normal 3 44 6" xfId="10475"/>
    <cellStyle name="Normal 3 44 7" xfId="10476"/>
    <cellStyle name="Normal 3 45" xfId="10477"/>
    <cellStyle name="Normal 3 45 2" xfId="10478"/>
    <cellStyle name="Normal 3 45 2 2" xfId="10479"/>
    <cellStyle name="Normal 3 45 2 3" xfId="10480"/>
    <cellStyle name="Normal 3 45 3" xfId="10481"/>
    <cellStyle name="Normal 3 45 3 2" xfId="32415"/>
    <cellStyle name="Normal 3 45 4" xfId="10482"/>
    <cellStyle name="Normal 3 45 5" xfId="10483"/>
    <cellStyle name="Normal 3 46" xfId="10484"/>
    <cellStyle name="Normal 3 46 2" xfId="10485"/>
    <cellStyle name="Normal 3 47" xfId="10486"/>
    <cellStyle name="Normal 3 47 2" xfId="32411"/>
    <cellStyle name="Normal 3 48" xfId="10487"/>
    <cellStyle name="Normal 3 48 2" xfId="10488"/>
    <cellStyle name="Normal 3 49" xfId="10489"/>
    <cellStyle name="Normal 3 5" xfId="10490"/>
    <cellStyle name="Normal 3 5 10" xfId="10491"/>
    <cellStyle name="Normal 3 5 10 2" xfId="10492"/>
    <cellStyle name="Normal 3 5 10 2 2" xfId="10493"/>
    <cellStyle name="Normal 3 5 10 2 2 2" xfId="10494"/>
    <cellStyle name="Normal 3 5 10 2 2 3" xfId="10495"/>
    <cellStyle name="Normal 3 5 10 2 3" xfId="10496"/>
    <cellStyle name="Normal 3 5 10 2 3 2" xfId="34818"/>
    <cellStyle name="Normal 3 5 10 2 4" xfId="10497"/>
    <cellStyle name="Normal 3 5 10 2 5" xfId="10498"/>
    <cellStyle name="Normal 3 5 10 3" xfId="10499"/>
    <cellStyle name="Normal 3 5 10 3 2" xfId="10500"/>
    <cellStyle name="Normal 3 5 10 3 3" xfId="10501"/>
    <cellStyle name="Normal 3 5 10 4" xfId="10502"/>
    <cellStyle name="Normal 3 5 10 4 2" xfId="33410"/>
    <cellStyle name="Normal 3 5 10 5" xfId="10503"/>
    <cellStyle name="Normal 3 5 10 6" xfId="10504"/>
    <cellStyle name="Normal 3 5 11" xfId="10505"/>
    <cellStyle name="Normal 3 5 11 2" xfId="10506"/>
    <cellStyle name="Normal 3 5 11 2 2" xfId="10507"/>
    <cellStyle name="Normal 3 5 11 2 2 2" xfId="10508"/>
    <cellStyle name="Normal 3 5 11 2 2 3" xfId="10509"/>
    <cellStyle name="Normal 3 5 11 2 3" xfId="10510"/>
    <cellStyle name="Normal 3 5 11 2 3 2" xfId="34487"/>
    <cellStyle name="Normal 3 5 11 2 4" xfId="10511"/>
    <cellStyle name="Normal 3 5 11 2 5" xfId="10512"/>
    <cellStyle name="Normal 3 5 11 3" xfId="10513"/>
    <cellStyle name="Normal 3 5 11 3 2" xfId="10514"/>
    <cellStyle name="Normal 3 5 11 3 3" xfId="10515"/>
    <cellStyle name="Normal 3 5 11 4" xfId="10516"/>
    <cellStyle name="Normal 3 5 11 4 2" xfId="33411"/>
    <cellStyle name="Normal 3 5 11 5" xfId="10517"/>
    <cellStyle name="Normal 3 5 11 6" xfId="10518"/>
    <cellStyle name="Normal 3 5 12" xfId="10519"/>
    <cellStyle name="Normal 3 5 12 2" xfId="10520"/>
    <cellStyle name="Normal 3 5 12 2 2" xfId="10521"/>
    <cellStyle name="Normal 3 5 12 2 2 2" xfId="10522"/>
    <cellStyle name="Normal 3 5 12 2 2 3" xfId="10523"/>
    <cellStyle name="Normal 3 5 12 2 3" xfId="10524"/>
    <cellStyle name="Normal 3 5 12 2 3 2" xfId="34203"/>
    <cellStyle name="Normal 3 5 12 2 4" xfId="10525"/>
    <cellStyle name="Normal 3 5 12 2 5" xfId="10526"/>
    <cellStyle name="Normal 3 5 12 3" xfId="10527"/>
    <cellStyle name="Normal 3 5 12 3 2" xfId="10528"/>
    <cellStyle name="Normal 3 5 12 3 3" xfId="10529"/>
    <cellStyle name="Normal 3 5 12 4" xfId="10530"/>
    <cellStyle name="Normal 3 5 12 4 2" xfId="33412"/>
    <cellStyle name="Normal 3 5 12 5" xfId="10531"/>
    <cellStyle name="Normal 3 5 12 6" xfId="10532"/>
    <cellStyle name="Normal 3 5 13" xfId="10533"/>
    <cellStyle name="Normal 3 5 13 2" xfId="10534"/>
    <cellStyle name="Normal 3 5 13 2 2" xfId="10535"/>
    <cellStyle name="Normal 3 5 13 2 2 2" xfId="10536"/>
    <cellStyle name="Normal 3 5 13 2 2 3" xfId="10537"/>
    <cellStyle name="Normal 3 5 13 2 3" xfId="10538"/>
    <cellStyle name="Normal 3 5 13 2 3 2" xfId="34204"/>
    <cellStyle name="Normal 3 5 13 2 4" xfId="10539"/>
    <cellStyle name="Normal 3 5 13 2 5" xfId="10540"/>
    <cellStyle name="Normal 3 5 13 3" xfId="10541"/>
    <cellStyle name="Normal 3 5 13 3 2" xfId="10542"/>
    <cellStyle name="Normal 3 5 13 3 3" xfId="10543"/>
    <cellStyle name="Normal 3 5 13 4" xfId="10544"/>
    <cellStyle name="Normal 3 5 13 4 2" xfId="33413"/>
    <cellStyle name="Normal 3 5 13 5" xfId="10545"/>
    <cellStyle name="Normal 3 5 13 6" xfId="10546"/>
    <cellStyle name="Normal 3 5 14" xfId="10547"/>
    <cellStyle name="Normal 3 5 14 2" xfId="10548"/>
    <cellStyle name="Normal 3 5 14 2 2" xfId="10549"/>
    <cellStyle name="Normal 3 5 14 2 2 2" xfId="10550"/>
    <cellStyle name="Normal 3 5 14 2 2 3" xfId="10551"/>
    <cellStyle name="Normal 3 5 14 2 3" xfId="10552"/>
    <cellStyle name="Normal 3 5 14 2 3 2" xfId="34205"/>
    <cellStyle name="Normal 3 5 14 2 4" xfId="10553"/>
    <cellStyle name="Normal 3 5 14 2 5" xfId="10554"/>
    <cellStyle name="Normal 3 5 14 3" xfId="10555"/>
    <cellStyle name="Normal 3 5 14 3 2" xfId="10556"/>
    <cellStyle name="Normal 3 5 14 3 3" xfId="10557"/>
    <cellStyle name="Normal 3 5 14 4" xfId="10558"/>
    <cellStyle name="Normal 3 5 14 4 2" xfId="33414"/>
    <cellStyle name="Normal 3 5 14 5" xfId="10559"/>
    <cellStyle name="Normal 3 5 14 6" xfId="10560"/>
    <cellStyle name="Normal 3 5 15" xfId="10561"/>
    <cellStyle name="Normal 3 5 15 2" xfId="10562"/>
    <cellStyle name="Normal 3 5 15 2 2" xfId="10563"/>
    <cellStyle name="Normal 3 5 15 2 2 2" xfId="10564"/>
    <cellStyle name="Normal 3 5 15 2 2 3" xfId="10565"/>
    <cellStyle name="Normal 3 5 15 2 3" xfId="10566"/>
    <cellStyle name="Normal 3 5 15 2 3 2" xfId="34195"/>
    <cellStyle name="Normal 3 5 15 2 4" xfId="10567"/>
    <cellStyle name="Normal 3 5 15 2 5" xfId="10568"/>
    <cellStyle name="Normal 3 5 15 3" xfId="10569"/>
    <cellStyle name="Normal 3 5 15 3 2" xfId="10570"/>
    <cellStyle name="Normal 3 5 15 3 3" xfId="10571"/>
    <cellStyle name="Normal 3 5 15 4" xfId="10572"/>
    <cellStyle name="Normal 3 5 15 4 2" xfId="33415"/>
    <cellStyle name="Normal 3 5 15 5" xfId="10573"/>
    <cellStyle name="Normal 3 5 15 6" xfId="10574"/>
    <cellStyle name="Normal 3 5 16" xfId="10575"/>
    <cellStyle name="Normal 3 5 16 2" xfId="10576"/>
    <cellStyle name="Normal 3 5 16 2 2" xfId="10577"/>
    <cellStyle name="Normal 3 5 16 2 2 2" xfId="10578"/>
    <cellStyle name="Normal 3 5 16 2 2 3" xfId="10579"/>
    <cellStyle name="Normal 3 5 16 2 3" xfId="10580"/>
    <cellStyle name="Normal 3 5 16 2 3 2" xfId="34206"/>
    <cellStyle name="Normal 3 5 16 2 4" xfId="10581"/>
    <cellStyle name="Normal 3 5 16 2 5" xfId="10582"/>
    <cellStyle name="Normal 3 5 16 3" xfId="10583"/>
    <cellStyle name="Normal 3 5 16 3 2" xfId="10584"/>
    <cellStyle name="Normal 3 5 16 3 3" xfId="10585"/>
    <cellStyle name="Normal 3 5 16 4" xfId="10586"/>
    <cellStyle name="Normal 3 5 16 4 2" xfId="33416"/>
    <cellStyle name="Normal 3 5 16 5" xfId="10587"/>
    <cellStyle name="Normal 3 5 16 6" xfId="10588"/>
    <cellStyle name="Normal 3 5 17" xfId="10589"/>
    <cellStyle name="Normal 3 5 17 2" xfId="10590"/>
    <cellStyle name="Normal 3 5 17 2 2" xfId="10591"/>
    <cellStyle name="Normal 3 5 17 2 2 2" xfId="10592"/>
    <cellStyle name="Normal 3 5 17 2 2 3" xfId="10593"/>
    <cellStyle name="Normal 3 5 17 2 3" xfId="10594"/>
    <cellStyle name="Normal 3 5 17 2 3 2" xfId="34196"/>
    <cellStyle name="Normal 3 5 17 2 4" xfId="10595"/>
    <cellStyle name="Normal 3 5 17 2 5" xfId="10596"/>
    <cellStyle name="Normal 3 5 17 3" xfId="10597"/>
    <cellStyle name="Normal 3 5 17 3 2" xfId="10598"/>
    <cellStyle name="Normal 3 5 17 3 3" xfId="10599"/>
    <cellStyle name="Normal 3 5 17 4" xfId="10600"/>
    <cellStyle name="Normal 3 5 17 4 2" xfId="33417"/>
    <cellStyle name="Normal 3 5 17 5" xfId="10601"/>
    <cellStyle name="Normal 3 5 17 6" xfId="10602"/>
    <cellStyle name="Normal 3 5 18" xfId="10603"/>
    <cellStyle name="Normal 3 5 18 2" xfId="10604"/>
    <cellStyle name="Normal 3 5 18 2 2" xfId="10605"/>
    <cellStyle name="Normal 3 5 18 2 2 2" xfId="10606"/>
    <cellStyle name="Normal 3 5 18 2 2 3" xfId="10607"/>
    <cellStyle name="Normal 3 5 18 2 3" xfId="10608"/>
    <cellStyle name="Normal 3 5 18 2 3 2" xfId="34563"/>
    <cellStyle name="Normal 3 5 18 2 4" xfId="10609"/>
    <cellStyle name="Normal 3 5 18 2 5" xfId="10610"/>
    <cellStyle name="Normal 3 5 18 3" xfId="10611"/>
    <cellStyle name="Normal 3 5 18 3 2" xfId="10612"/>
    <cellStyle name="Normal 3 5 18 3 3" xfId="10613"/>
    <cellStyle name="Normal 3 5 18 4" xfId="10614"/>
    <cellStyle name="Normal 3 5 18 4 2" xfId="33418"/>
    <cellStyle name="Normal 3 5 18 5" xfId="10615"/>
    <cellStyle name="Normal 3 5 18 6" xfId="10616"/>
    <cellStyle name="Normal 3 5 19" xfId="10617"/>
    <cellStyle name="Normal 3 5 19 2" xfId="10618"/>
    <cellStyle name="Normal 3 5 19 2 2" xfId="10619"/>
    <cellStyle name="Normal 3 5 19 2 2 2" xfId="10620"/>
    <cellStyle name="Normal 3 5 19 2 2 3" xfId="10621"/>
    <cellStyle name="Normal 3 5 19 2 3" xfId="10622"/>
    <cellStyle name="Normal 3 5 19 2 3 2" xfId="34207"/>
    <cellStyle name="Normal 3 5 19 2 4" xfId="10623"/>
    <cellStyle name="Normal 3 5 19 2 5" xfId="10624"/>
    <cellStyle name="Normal 3 5 19 3" xfId="10625"/>
    <cellStyle name="Normal 3 5 19 3 2" xfId="10626"/>
    <cellStyle name="Normal 3 5 19 3 3" xfId="10627"/>
    <cellStyle name="Normal 3 5 19 4" xfId="10628"/>
    <cellStyle name="Normal 3 5 19 4 2" xfId="33419"/>
    <cellStyle name="Normal 3 5 19 5" xfId="10629"/>
    <cellStyle name="Normal 3 5 19 6" xfId="10630"/>
    <cellStyle name="Normal 3 5 2" xfId="10631"/>
    <cellStyle name="Normal 3 5 2 2" xfId="10632"/>
    <cellStyle name="Normal 3 5 2 2 2" xfId="10633"/>
    <cellStyle name="Normal 3 5 2 2 2 2" xfId="10634"/>
    <cellStyle name="Normal 3 5 2 2 2 2 2" xfId="10635"/>
    <cellStyle name="Normal 3 5 2 2 2 2 3" xfId="10636"/>
    <cellStyle name="Normal 3 5 2 2 2 3" xfId="10637"/>
    <cellStyle name="Normal 3 5 2 2 2 3 2" xfId="34209"/>
    <cellStyle name="Normal 3 5 2 2 2 4" xfId="10638"/>
    <cellStyle name="Normal 3 5 2 2 2 5" xfId="10639"/>
    <cellStyle name="Normal 3 5 2 2 3" xfId="10640"/>
    <cellStyle name="Normal 3 5 2 2 3 2" xfId="10641"/>
    <cellStyle name="Normal 3 5 2 2 3 3" xfId="10642"/>
    <cellStyle name="Normal 3 5 2 2 4" xfId="10643"/>
    <cellStyle name="Normal 3 5 2 2 4 2" xfId="33421"/>
    <cellStyle name="Normal 3 5 2 2 5" xfId="10644"/>
    <cellStyle name="Normal 3 5 2 2 6" xfId="10645"/>
    <cellStyle name="Normal 3 5 2 3" xfId="10646"/>
    <cellStyle name="Normal 3 5 2 3 2" xfId="10647"/>
    <cellStyle name="Normal 3 5 2 3 2 2" xfId="10648"/>
    <cellStyle name="Normal 3 5 2 3 2 2 2" xfId="10649"/>
    <cellStyle name="Normal 3 5 2 3 2 2 3" xfId="10650"/>
    <cellStyle name="Normal 3 5 2 3 2 3" xfId="10651"/>
    <cellStyle name="Normal 3 5 2 3 2 3 2" xfId="34208"/>
    <cellStyle name="Normal 3 5 2 3 2 4" xfId="10652"/>
    <cellStyle name="Normal 3 5 2 3 2 5" xfId="10653"/>
    <cellStyle name="Normal 3 5 2 3 3" xfId="10654"/>
    <cellStyle name="Normal 3 5 2 3 3 2" xfId="10655"/>
    <cellStyle name="Normal 3 5 2 3 3 3" xfId="10656"/>
    <cellStyle name="Normal 3 5 2 3 4" xfId="10657"/>
    <cellStyle name="Normal 3 5 2 3 4 2" xfId="33422"/>
    <cellStyle name="Normal 3 5 2 3 5" xfId="10658"/>
    <cellStyle name="Normal 3 5 2 3 6" xfId="10659"/>
    <cellStyle name="Normal 3 5 2 4" xfId="10660"/>
    <cellStyle name="Normal 3 5 2 4 2" xfId="10661"/>
    <cellStyle name="Normal 3 5 2 4 2 2" xfId="10662"/>
    <cellStyle name="Normal 3 5 2 4 2 3" xfId="10663"/>
    <cellStyle name="Normal 3 5 2 4 3" xfId="10664"/>
    <cellStyle name="Normal 3 5 2 4 3 2" xfId="34890"/>
    <cellStyle name="Normal 3 5 2 4 4" xfId="10665"/>
    <cellStyle name="Normal 3 5 2 4 5" xfId="10666"/>
    <cellStyle name="Normal 3 5 2 5" xfId="10667"/>
    <cellStyle name="Normal 3 5 2 5 2" xfId="10668"/>
    <cellStyle name="Normal 3 5 2 5 3" xfId="10669"/>
    <cellStyle name="Normal 3 5 2 6" xfId="10670"/>
    <cellStyle name="Normal 3 5 2 6 2" xfId="33420"/>
    <cellStyle name="Normal 3 5 2 7" xfId="10671"/>
    <cellStyle name="Normal 3 5 2 8" xfId="10672"/>
    <cellStyle name="Normal 3 5 2 9" xfId="10673"/>
    <cellStyle name="Normal 3 5 20" xfId="10674"/>
    <cellStyle name="Normal 3 5 20 2" xfId="10675"/>
    <cellStyle name="Normal 3 5 20 2 2" xfId="10676"/>
    <cellStyle name="Normal 3 5 20 2 2 2" xfId="10677"/>
    <cellStyle name="Normal 3 5 20 2 2 3" xfId="10678"/>
    <cellStyle name="Normal 3 5 20 2 3" xfId="10679"/>
    <cellStyle name="Normal 3 5 20 2 3 2" xfId="34564"/>
    <cellStyle name="Normal 3 5 20 2 4" xfId="10680"/>
    <cellStyle name="Normal 3 5 20 2 5" xfId="10681"/>
    <cellStyle name="Normal 3 5 20 3" xfId="10682"/>
    <cellStyle name="Normal 3 5 20 3 2" xfId="10683"/>
    <cellStyle name="Normal 3 5 20 3 3" xfId="10684"/>
    <cellStyle name="Normal 3 5 20 4" xfId="10685"/>
    <cellStyle name="Normal 3 5 20 4 2" xfId="33423"/>
    <cellStyle name="Normal 3 5 20 5" xfId="10686"/>
    <cellStyle name="Normal 3 5 20 6" xfId="10687"/>
    <cellStyle name="Normal 3 5 21" xfId="10688"/>
    <cellStyle name="Normal 3 5 21 2" xfId="10689"/>
    <cellStyle name="Normal 3 5 21 2 2" xfId="10690"/>
    <cellStyle name="Normal 3 5 21 2 2 2" xfId="10691"/>
    <cellStyle name="Normal 3 5 21 2 2 3" xfId="10692"/>
    <cellStyle name="Normal 3 5 21 2 3" xfId="10693"/>
    <cellStyle name="Normal 3 5 21 2 3 2" xfId="34896"/>
    <cellStyle name="Normal 3 5 21 2 4" xfId="10694"/>
    <cellStyle name="Normal 3 5 21 2 5" xfId="10695"/>
    <cellStyle name="Normal 3 5 21 3" xfId="10696"/>
    <cellStyle name="Normal 3 5 21 3 2" xfId="10697"/>
    <cellStyle name="Normal 3 5 21 3 3" xfId="10698"/>
    <cellStyle name="Normal 3 5 21 4" xfId="10699"/>
    <cellStyle name="Normal 3 5 21 4 2" xfId="33424"/>
    <cellStyle name="Normal 3 5 21 5" xfId="10700"/>
    <cellStyle name="Normal 3 5 21 6" xfId="10701"/>
    <cellStyle name="Normal 3 5 22" xfId="10702"/>
    <cellStyle name="Normal 3 5 22 2" xfId="10703"/>
    <cellStyle name="Normal 3 5 22 2 2" xfId="10704"/>
    <cellStyle name="Normal 3 5 22 2 2 2" xfId="10705"/>
    <cellStyle name="Normal 3 5 22 2 2 3" xfId="10706"/>
    <cellStyle name="Normal 3 5 22 2 3" xfId="10707"/>
    <cellStyle name="Normal 3 5 22 2 3 2" xfId="34250"/>
    <cellStyle name="Normal 3 5 22 2 4" xfId="10708"/>
    <cellStyle name="Normal 3 5 22 2 5" xfId="10709"/>
    <cellStyle name="Normal 3 5 22 3" xfId="10710"/>
    <cellStyle name="Normal 3 5 22 3 2" xfId="10711"/>
    <cellStyle name="Normal 3 5 22 3 3" xfId="10712"/>
    <cellStyle name="Normal 3 5 22 4" xfId="10713"/>
    <cellStyle name="Normal 3 5 22 4 2" xfId="33425"/>
    <cellStyle name="Normal 3 5 22 5" xfId="10714"/>
    <cellStyle name="Normal 3 5 22 6" xfId="10715"/>
    <cellStyle name="Normal 3 5 23" xfId="10716"/>
    <cellStyle name="Normal 3 5 23 2" xfId="10717"/>
    <cellStyle name="Normal 3 5 23 2 2" xfId="10718"/>
    <cellStyle name="Normal 3 5 23 2 2 2" xfId="10719"/>
    <cellStyle name="Normal 3 5 23 2 2 3" xfId="10720"/>
    <cellStyle name="Normal 3 5 23 2 3" xfId="10721"/>
    <cellStyle name="Normal 3 5 23 2 3 2" xfId="34647"/>
    <cellStyle name="Normal 3 5 23 2 4" xfId="10722"/>
    <cellStyle name="Normal 3 5 23 2 5" xfId="10723"/>
    <cellStyle name="Normal 3 5 23 3" xfId="10724"/>
    <cellStyle name="Normal 3 5 23 3 2" xfId="10725"/>
    <cellStyle name="Normal 3 5 23 3 3" xfId="10726"/>
    <cellStyle name="Normal 3 5 23 4" xfId="10727"/>
    <cellStyle name="Normal 3 5 23 4 2" xfId="33426"/>
    <cellStyle name="Normal 3 5 23 5" xfId="10728"/>
    <cellStyle name="Normal 3 5 23 6" xfId="10729"/>
    <cellStyle name="Normal 3 5 24" xfId="10730"/>
    <cellStyle name="Normal 3 5 24 2" xfId="10731"/>
    <cellStyle name="Normal 3 5 24 2 2" xfId="10732"/>
    <cellStyle name="Normal 3 5 24 2 3" xfId="10733"/>
    <cellStyle name="Normal 3 5 24 3" xfId="10734"/>
    <cellStyle name="Normal 3 5 24 3 2" xfId="33427"/>
    <cellStyle name="Normal 3 5 24 4" xfId="10735"/>
    <cellStyle name="Normal 3 5 24 5" xfId="10736"/>
    <cellStyle name="Normal 3 5 25" xfId="10737"/>
    <cellStyle name="Normal 3 5 25 2" xfId="10738"/>
    <cellStyle name="Normal 3 5 25 2 2" xfId="10739"/>
    <cellStyle name="Normal 3 5 25 2 3" xfId="10740"/>
    <cellStyle name="Normal 3 5 25 3" xfId="10741"/>
    <cellStyle name="Normal 3 5 25 3 2" xfId="34013"/>
    <cellStyle name="Normal 3 5 25 4" xfId="10742"/>
    <cellStyle name="Normal 3 5 25 5" xfId="10743"/>
    <cellStyle name="Normal 3 5 26" xfId="10744"/>
    <cellStyle name="Normal 3 5 26 2" xfId="10745"/>
    <cellStyle name="Normal 3 5 26 2 2" xfId="10746"/>
    <cellStyle name="Normal 3 5 26 2 2 2" xfId="10747"/>
    <cellStyle name="Normal 3 5 26 2 2 3" xfId="10748"/>
    <cellStyle name="Normal 3 5 26 2 3" xfId="10749"/>
    <cellStyle name="Normal 3 5 26 2 3 2" xfId="34917"/>
    <cellStyle name="Normal 3 5 26 2 4" xfId="10750"/>
    <cellStyle name="Normal 3 5 26 2 5" xfId="10751"/>
    <cellStyle name="Normal 3 5 26 3" xfId="10752"/>
    <cellStyle name="Normal 3 5 26 3 2" xfId="10753"/>
    <cellStyle name="Normal 3 5 26 3 3" xfId="10754"/>
    <cellStyle name="Normal 3 5 26 4" xfId="10755"/>
    <cellStyle name="Normal 3 5 26 4 2" xfId="34112"/>
    <cellStyle name="Normal 3 5 26 5" xfId="10756"/>
    <cellStyle name="Normal 3 5 26 6" xfId="10757"/>
    <cellStyle name="Normal 3 5 27" xfId="10758"/>
    <cellStyle name="Normal 3 5 27 2" xfId="10759"/>
    <cellStyle name="Normal 3 5 27 3" xfId="10760"/>
    <cellStyle name="Normal 3 5 28" xfId="10761"/>
    <cellStyle name="Normal 3 5 28 2" xfId="32529"/>
    <cellStyle name="Normal 3 5 29" xfId="10762"/>
    <cellStyle name="Normal 3 5 29 2" xfId="10763"/>
    <cellStyle name="Normal 3 5 3" xfId="10764"/>
    <cellStyle name="Normal 3 5 3 2" xfId="10765"/>
    <cellStyle name="Normal 3 5 3 2 2" xfId="10766"/>
    <cellStyle name="Normal 3 5 3 2 2 2" xfId="10767"/>
    <cellStyle name="Normal 3 5 3 2 2 2 2" xfId="10768"/>
    <cellStyle name="Normal 3 5 3 2 2 2 3" xfId="10769"/>
    <cellStyle name="Normal 3 5 3 2 2 3" xfId="10770"/>
    <cellStyle name="Normal 3 5 3 2 2 3 2" xfId="34251"/>
    <cellStyle name="Normal 3 5 3 2 2 4" xfId="10771"/>
    <cellStyle name="Normal 3 5 3 2 2 5" xfId="10772"/>
    <cellStyle name="Normal 3 5 3 2 2 6" xfId="10773"/>
    <cellStyle name="Normal 3 5 3 2 3" xfId="10774"/>
    <cellStyle name="Normal 3 5 3 2 3 2" xfId="10775"/>
    <cellStyle name="Normal 3 5 3 2 3 3" xfId="10776"/>
    <cellStyle name="Normal 3 5 3 2 4" xfId="10777"/>
    <cellStyle name="Normal 3 5 3 2 4 2" xfId="33429"/>
    <cellStyle name="Normal 3 5 3 2 5" xfId="10778"/>
    <cellStyle name="Normal 3 5 3 2 6" xfId="10779"/>
    <cellStyle name="Normal 3 5 3 2 7" xfId="10780"/>
    <cellStyle name="Normal 3 5 3 3" xfId="10781"/>
    <cellStyle name="Normal 3 5 3 3 2" xfId="10782"/>
    <cellStyle name="Normal 3 5 3 3 2 2" xfId="10783"/>
    <cellStyle name="Normal 3 5 3 3 2 3" xfId="10784"/>
    <cellStyle name="Normal 3 5 3 3 3" xfId="10785"/>
    <cellStyle name="Normal 3 5 3 3 3 2" xfId="34336"/>
    <cellStyle name="Normal 3 5 3 3 4" xfId="10786"/>
    <cellStyle name="Normal 3 5 3 3 5" xfId="10787"/>
    <cellStyle name="Normal 3 5 3 3 6" xfId="10788"/>
    <cellStyle name="Normal 3 5 3 4" xfId="10789"/>
    <cellStyle name="Normal 3 5 3 4 2" xfId="10790"/>
    <cellStyle name="Normal 3 5 3 4 3" xfId="10791"/>
    <cellStyle name="Normal 3 5 3 5" xfId="10792"/>
    <cellStyle name="Normal 3 5 3 5 2" xfId="33428"/>
    <cellStyle name="Normal 3 5 3 6" xfId="10793"/>
    <cellStyle name="Normal 3 5 3 7" xfId="10794"/>
    <cellStyle name="Normal 3 5 3 8" xfId="10795"/>
    <cellStyle name="Normal 3 5 30" xfId="10796"/>
    <cellStyle name="Normal 3 5 4" xfId="10797"/>
    <cellStyle name="Normal 3 5 4 2" xfId="10798"/>
    <cellStyle name="Normal 3 5 4 2 2" xfId="10799"/>
    <cellStyle name="Normal 3 5 4 2 2 2" xfId="10800"/>
    <cellStyle name="Normal 3 5 4 2 2 2 2" xfId="10801"/>
    <cellStyle name="Normal 3 5 4 2 2 2 3" xfId="10802"/>
    <cellStyle name="Normal 3 5 4 2 2 3" xfId="10803"/>
    <cellStyle name="Normal 3 5 4 2 2 3 2" xfId="34648"/>
    <cellStyle name="Normal 3 5 4 2 2 4" xfId="10804"/>
    <cellStyle name="Normal 3 5 4 2 2 5" xfId="10805"/>
    <cellStyle name="Normal 3 5 4 2 3" xfId="10806"/>
    <cellStyle name="Normal 3 5 4 2 3 2" xfId="10807"/>
    <cellStyle name="Normal 3 5 4 2 3 3" xfId="10808"/>
    <cellStyle name="Normal 3 5 4 2 4" xfId="10809"/>
    <cellStyle name="Normal 3 5 4 2 4 2" xfId="33431"/>
    <cellStyle name="Normal 3 5 4 2 5" xfId="10810"/>
    <cellStyle name="Normal 3 5 4 2 6" xfId="10811"/>
    <cellStyle name="Normal 3 5 4 2 7" xfId="10812"/>
    <cellStyle name="Normal 3 5 4 3" xfId="10813"/>
    <cellStyle name="Normal 3 5 4 3 2" xfId="10814"/>
    <cellStyle name="Normal 3 5 4 3 2 2" xfId="10815"/>
    <cellStyle name="Normal 3 5 4 3 2 3" xfId="10816"/>
    <cellStyle name="Normal 3 5 4 3 3" xfId="10817"/>
    <cellStyle name="Normal 3 5 4 3 3 2" xfId="34649"/>
    <cellStyle name="Normal 3 5 4 3 4" xfId="10818"/>
    <cellStyle name="Normal 3 5 4 3 5" xfId="10819"/>
    <cellStyle name="Normal 3 5 4 4" xfId="10820"/>
    <cellStyle name="Normal 3 5 4 4 2" xfId="10821"/>
    <cellStyle name="Normal 3 5 4 4 3" xfId="10822"/>
    <cellStyle name="Normal 3 5 4 5" xfId="10823"/>
    <cellStyle name="Normal 3 5 4 5 2" xfId="33430"/>
    <cellStyle name="Normal 3 5 4 6" xfId="10824"/>
    <cellStyle name="Normal 3 5 4 7" xfId="10825"/>
    <cellStyle name="Normal 3 5 4 8" xfId="10826"/>
    <cellStyle name="Normal 3 5 5" xfId="10827"/>
    <cellStyle name="Normal 3 5 5 2" xfId="10828"/>
    <cellStyle name="Normal 3 5 5 2 2" xfId="10829"/>
    <cellStyle name="Normal 3 5 5 2 2 2" xfId="10830"/>
    <cellStyle name="Normal 3 5 5 2 2 2 2" xfId="10831"/>
    <cellStyle name="Normal 3 5 5 2 2 2 3" xfId="10832"/>
    <cellStyle name="Normal 3 5 5 2 2 3" xfId="10833"/>
    <cellStyle name="Normal 3 5 5 2 2 3 2" xfId="34897"/>
    <cellStyle name="Normal 3 5 5 2 2 4" xfId="10834"/>
    <cellStyle name="Normal 3 5 5 2 2 5" xfId="10835"/>
    <cellStyle name="Normal 3 5 5 2 3" xfId="10836"/>
    <cellStyle name="Normal 3 5 5 2 3 2" xfId="10837"/>
    <cellStyle name="Normal 3 5 5 2 3 3" xfId="10838"/>
    <cellStyle name="Normal 3 5 5 2 4" xfId="10839"/>
    <cellStyle name="Normal 3 5 5 2 4 2" xfId="33433"/>
    <cellStyle name="Normal 3 5 5 2 5" xfId="10840"/>
    <cellStyle name="Normal 3 5 5 2 6" xfId="10841"/>
    <cellStyle name="Normal 3 5 5 3" xfId="10842"/>
    <cellStyle name="Normal 3 5 5 3 2" xfId="10843"/>
    <cellStyle name="Normal 3 5 5 3 2 2" xfId="10844"/>
    <cellStyle name="Normal 3 5 5 3 2 3" xfId="10845"/>
    <cellStyle name="Normal 3 5 5 3 3" xfId="10846"/>
    <cellStyle name="Normal 3 5 5 3 3 2" xfId="34252"/>
    <cellStyle name="Normal 3 5 5 3 4" xfId="10847"/>
    <cellStyle name="Normal 3 5 5 3 5" xfId="10848"/>
    <cellStyle name="Normal 3 5 5 4" xfId="10849"/>
    <cellStyle name="Normal 3 5 5 4 2" xfId="10850"/>
    <cellStyle name="Normal 3 5 5 4 3" xfId="10851"/>
    <cellStyle name="Normal 3 5 5 5" xfId="10852"/>
    <cellStyle name="Normal 3 5 5 5 2" xfId="33432"/>
    <cellStyle name="Normal 3 5 5 6" xfId="10853"/>
    <cellStyle name="Normal 3 5 5 7" xfId="10854"/>
    <cellStyle name="Normal 3 5 5 8" xfId="10855"/>
    <cellStyle name="Normal 3 5 6" xfId="10856"/>
    <cellStyle name="Normal 3 5 6 2" xfId="10857"/>
    <cellStyle name="Normal 3 5 6 2 2" xfId="10858"/>
    <cellStyle name="Normal 3 5 6 2 2 2" xfId="10859"/>
    <cellStyle name="Normal 3 5 6 2 2 2 2" xfId="10860"/>
    <cellStyle name="Normal 3 5 6 2 2 2 3" xfId="10861"/>
    <cellStyle name="Normal 3 5 6 2 2 3" xfId="10862"/>
    <cellStyle name="Normal 3 5 6 2 2 3 2" xfId="34253"/>
    <cellStyle name="Normal 3 5 6 2 2 4" xfId="10863"/>
    <cellStyle name="Normal 3 5 6 2 2 5" xfId="10864"/>
    <cellStyle name="Normal 3 5 6 2 3" xfId="10865"/>
    <cellStyle name="Normal 3 5 6 2 3 2" xfId="10866"/>
    <cellStyle name="Normal 3 5 6 2 3 3" xfId="10867"/>
    <cellStyle name="Normal 3 5 6 2 4" xfId="10868"/>
    <cellStyle name="Normal 3 5 6 2 4 2" xfId="33435"/>
    <cellStyle name="Normal 3 5 6 2 5" xfId="10869"/>
    <cellStyle name="Normal 3 5 6 2 6" xfId="10870"/>
    <cellStyle name="Normal 3 5 6 3" xfId="10871"/>
    <cellStyle name="Normal 3 5 6 3 2" xfId="10872"/>
    <cellStyle name="Normal 3 5 6 3 2 2" xfId="10873"/>
    <cellStyle name="Normal 3 5 6 3 2 3" xfId="10874"/>
    <cellStyle name="Normal 3 5 6 3 3" xfId="10875"/>
    <cellStyle name="Normal 3 5 6 3 3 2" xfId="34838"/>
    <cellStyle name="Normal 3 5 6 3 4" xfId="10876"/>
    <cellStyle name="Normal 3 5 6 3 5" xfId="10877"/>
    <cellStyle name="Normal 3 5 6 4" xfId="10878"/>
    <cellStyle name="Normal 3 5 6 4 2" xfId="10879"/>
    <cellStyle name="Normal 3 5 6 4 3" xfId="10880"/>
    <cellStyle name="Normal 3 5 6 5" xfId="10881"/>
    <cellStyle name="Normal 3 5 6 5 2" xfId="33434"/>
    <cellStyle name="Normal 3 5 6 6" xfId="10882"/>
    <cellStyle name="Normal 3 5 6 7" xfId="10883"/>
    <cellStyle name="Normal 3 5 7" xfId="10884"/>
    <cellStyle name="Normal 3 5 7 2" xfId="10885"/>
    <cellStyle name="Normal 3 5 7 2 2" xfId="10886"/>
    <cellStyle name="Normal 3 5 7 2 2 2" xfId="10887"/>
    <cellStyle name="Normal 3 5 7 2 2 2 2" xfId="10888"/>
    <cellStyle name="Normal 3 5 7 2 2 2 3" xfId="10889"/>
    <cellStyle name="Normal 3 5 7 2 2 3" xfId="10890"/>
    <cellStyle name="Normal 3 5 7 2 2 3 2" xfId="34650"/>
    <cellStyle name="Normal 3 5 7 2 2 4" xfId="10891"/>
    <cellStyle name="Normal 3 5 7 2 2 5" xfId="10892"/>
    <cellStyle name="Normal 3 5 7 2 3" xfId="10893"/>
    <cellStyle name="Normal 3 5 7 2 3 2" xfId="10894"/>
    <cellStyle name="Normal 3 5 7 2 3 3" xfId="10895"/>
    <cellStyle name="Normal 3 5 7 2 4" xfId="10896"/>
    <cellStyle name="Normal 3 5 7 2 4 2" xfId="33437"/>
    <cellStyle name="Normal 3 5 7 2 5" xfId="10897"/>
    <cellStyle name="Normal 3 5 7 2 6" xfId="10898"/>
    <cellStyle name="Normal 3 5 7 3" xfId="10899"/>
    <cellStyle name="Normal 3 5 7 3 2" xfId="10900"/>
    <cellStyle name="Normal 3 5 7 3 2 2" xfId="10901"/>
    <cellStyle name="Normal 3 5 7 3 2 3" xfId="10902"/>
    <cellStyle name="Normal 3 5 7 3 3" xfId="10903"/>
    <cellStyle name="Normal 3 5 7 3 3 2" xfId="34651"/>
    <cellStyle name="Normal 3 5 7 3 4" xfId="10904"/>
    <cellStyle name="Normal 3 5 7 3 5" xfId="10905"/>
    <cellStyle name="Normal 3 5 7 4" xfId="10906"/>
    <cellStyle name="Normal 3 5 7 4 2" xfId="10907"/>
    <cellStyle name="Normal 3 5 7 4 3" xfId="10908"/>
    <cellStyle name="Normal 3 5 7 5" xfId="10909"/>
    <cellStyle name="Normal 3 5 7 5 2" xfId="33436"/>
    <cellStyle name="Normal 3 5 7 6" xfId="10910"/>
    <cellStyle name="Normal 3 5 7 7" xfId="10911"/>
    <cellStyle name="Normal 3 5 8" xfId="10912"/>
    <cellStyle name="Normal 3 5 8 2" xfId="10913"/>
    <cellStyle name="Normal 3 5 8 2 2" xfId="10914"/>
    <cellStyle name="Normal 3 5 8 2 2 2" xfId="10915"/>
    <cellStyle name="Normal 3 5 8 2 2 3" xfId="10916"/>
    <cellStyle name="Normal 3 5 8 2 3" xfId="10917"/>
    <cellStyle name="Normal 3 5 8 2 3 2" xfId="34839"/>
    <cellStyle name="Normal 3 5 8 2 4" xfId="10918"/>
    <cellStyle name="Normal 3 5 8 2 5" xfId="10919"/>
    <cellStyle name="Normal 3 5 8 3" xfId="10920"/>
    <cellStyle name="Normal 3 5 8 3 2" xfId="10921"/>
    <cellStyle name="Normal 3 5 8 3 3" xfId="10922"/>
    <cellStyle name="Normal 3 5 8 4" xfId="10923"/>
    <cellStyle name="Normal 3 5 8 4 2" xfId="33438"/>
    <cellStyle name="Normal 3 5 8 5" xfId="10924"/>
    <cellStyle name="Normal 3 5 8 6" xfId="10925"/>
    <cellStyle name="Normal 3 5 9" xfId="10926"/>
    <cellStyle name="Normal 3 5 9 2" xfId="10927"/>
    <cellStyle name="Normal 3 5 9 2 2" xfId="10928"/>
    <cellStyle name="Normal 3 5 9 2 2 2" xfId="10929"/>
    <cellStyle name="Normal 3 5 9 2 2 3" xfId="10930"/>
    <cellStyle name="Normal 3 5 9 2 3" xfId="10931"/>
    <cellStyle name="Normal 3 5 9 2 3 2" xfId="34565"/>
    <cellStyle name="Normal 3 5 9 2 4" xfId="10932"/>
    <cellStyle name="Normal 3 5 9 2 5" xfId="10933"/>
    <cellStyle name="Normal 3 5 9 3" xfId="10934"/>
    <cellStyle name="Normal 3 5 9 3 2" xfId="10935"/>
    <cellStyle name="Normal 3 5 9 3 3" xfId="10936"/>
    <cellStyle name="Normal 3 5 9 4" xfId="10937"/>
    <cellStyle name="Normal 3 5 9 4 2" xfId="33439"/>
    <cellStyle name="Normal 3 5 9 5" xfId="10938"/>
    <cellStyle name="Normal 3 5 9 6" xfId="10939"/>
    <cellStyle name="Normal 3 6" xfId="10940"/>
    <cellStyle name="Normal 3 6 2" xfId="10941"/>
    <cellStyle name="Normal 3 6 2 2" xfId="10942"/>
    <cellStyle name="Normal 3 6 2 2 2" xfId="10943"/>
    <cellStyle name="Normal 3 6 2 2 2 2" xfId="10944"/>
    <cellStyle name="Normal 3 6 2 2 2 2 2" xfId="10945"/>
    <cellStyle name="Normal 3 6 2 2 2 2 3" xfId="10946"/>
    <cellStyle name="Normal 3 6 2 2 2 3" xfId="10947"/>
    <cellStyle name="Normal 3 6 2 2 2 3 2" xfId="34254"/>
    <cellStyle name="Normal 3 6 2 2 2 4" xfId="10948"/>
    <cellStyle name="Normal 3 6 2 2 2 5" xfId="10949"/>
    <cellStyle name="Normal 3 6 2 2 3" xfId="10950"/>
    <cellStyle name="Normal 3 6 2 2 3 2" xfId="10951"/>
    <cellStyle name="Normal 3 6 2 2 3 3" xfId="10952"/>
    <cellStyle name="Normal 3 6 2 2 4" xfId="10953"/>
    <cellStyle name="Normal 3 6 2 2 4 2" xfId="33442"/>
    <cellStyle name="Normal 3 6 2 2 5" xfId="10954"/>
    <cellStyle name="Normal 3 6 2 2 6" xfId="10955"/>
    <cellStyle name="Normal 3 6 2 2 7" xfId="10956"/>
    <cellStyle name="Normal 3 6 2 3" xfId="10957"/>
    <cellStyle name="Normal 3 6 2 3 2" xfId="10958"/>
    <cellStyle name="Normal 3 6 2 3 2 2" xfId="10959"/>
    <cellStyle name="Normal 3 6 2 3 2 3" xfId="10960"/>
    <cellStyle name="Normal 3 6 2 3 3" xfId="10961"/>
    <cellStyle name="Normal 3 6 2 3 3 2" xfId="34255"/>
    <cellStyle name="Normal 3 6 2 3 4" xfId="10962"/>
    <cellStyle name="Normal 3 6 2 3 5" xfId="10963"/>
    <cellStyle name="Normal 3 6 2 3 6" xfId="10964"/>
    <cellStyle name="Normal 3 6 2 4" xfId="10965"/>
    <cellStyle name="Normal 3 6 2 4 2" xfId="10966"/>
    <cellStyle name="Normal 3 6 2 4 3" xfId="10967"/>
    <cellStyle name="Normal 3 6 2 4 4" xfId="10968"/>
    <cellStyle name="Normal 3 6 2 5" xfId="10969"/>
    <cellStyle name="Normal 3 6 2 5 2" xfId="33441"/>
    <cellStyle name="Normal 3 6 2 6" xfId="10970"/>
    <cellStyle name="Normal 3 6 2 7" xfId="10971"/>
    <cellStyle name="Normal 3 6 2 8" xfId="10972"/>
    <cellStyle name="Normal 3 6 3" xfId="10973"/>
    <cellStyle name="Normal 3 6 3 2" xfId="10974"/>
    <cellStyle name="Normal 3 6 3 2 2" xfId="10975"/>
    <cellStyle name="Normal 3 6 3 2 2 2" xfId="10976"/>
    <cellStyle name="Normal 3 6 3 2 2 3" xfId="10977"/>
    <cellStyle name="Normal 3 6 3 2 3" xfId="10978"/>
    <cellStyle name="Normal 3 6 3 2 3 2" xfId="34256"/>
    <cellStyle name="Normal 3 6 3 2 4" xfId="10979"/>
    <cellStyle name="Normal 3 6 3 2 5" xfId="10980"/>
    <cellStyle name="Normal 3 6 3 3" xfId="10981"/>
    <cellStyle name="Normal 3 6 3 3 2" xfId="10982"/>
    <cellStyle name="Normal 3 6 3 3 2 2" xfId="10983"/>
    <cellStyle name="Normal 3 6 3 3 2 3" xfId="10984"/>
    <cellStyle name="Normal 3 6 3 3 3" xfId="10985"/>
    <cellStyle name="Normal 3 6 3 3 4" xfId="10986"/>
    <cellStyle name="Normal 3 6 3 3 5" xfId="10987"/>
    <cellStyle name="Normal 3 6 3 4" xfId="10988"/>
    <cellStyle name="Normal 3 6 3 4 2" xfId="10989"/>
    <cellStyle name="Normal 3 6 3 4 3" xfId="10990"/>
    <cellStyle name="Normal 3 6 3 5" xfId="10991"/>
    <cellStyle name="Normal 3 6 3 5 2" xfId="33443"/>
    <cellStyle name="Normal 3 6 3 6" xfId="10992"/>
    <cellStyle name="Normal 3 6 3 7" xfId="10993"/>
    <cellStyle name="Normal 3 6 3 8" xfId="10994"/>
    <cellStyle name="Normal 3 6 4" xfId="10995"/>
    <cellStyle name="Normal 3 6 4 2" xfId="10996"/>
    <cellStyle name="Normal 3 6 4 2 2" xfId="10997"/>
    <cellStyle name="Normal 3 6 4 2 3" xfId="10998"/>
    <cellStyle name="Normal 3 6 4 3" xfId="10999"/>
    <cellStyle name="Normal 3 6 4 3 2" xfId="34058"/>
    <cellStyle name="Normal 3 6 4 4" xfId="11000"/>
    <cellStyle name="Normal 3 6 4 5" xfId="11001"/>
    <cellStyle name="Normal 3 6 4 6" xfId="11002"/>
    <cellStyle name="Normal 3 6 5" xfId="11003"/>
    <cellStyle name="Normal 3 6 5 2" xfId="11004"/>
    <cellStyle name="Normal 3 6 5 2 2" xfId="11005"/>
    <cellStyle name="Normal 3 6 5 2 3" xfId="11006"/>
    <cellStyle name="Normal 3 6 5 3" xfId="11007"/>
    <cellStyle name="Normal 3 6 5 4" xfId="11008"/>
    <cellStyle name="Normal 3 6 5 5" xfId="11009"/>
    <cellStyle name="Normal 3 6 6" xfId="11010"/>
    <cellStyle name="Normal 3 6 6 2" xfId="11011"/>
    <cellStyle name="Normal 3 6 6 3" xfId="11012"/>
    <cellStyle name="Normal 3 6 7" xfId="11013"/>
    <cellStyle name="Normal 3 6 7 2" xfId="33440"/>
    <cellStyle name="Normal 3 6 8" xfId="11014"/>
    <cellStyle name="Normal 3 6 9" xfId="11015"/>
    <cellStyle name="Normal 3 7" xfId="11016"/>
    <cellStyle name="Normal 3 7 2" xfId="11017"/>
    <cellStyle name="Normal 3 7 2 2" xfId="11018"/>
    <cellStyle name="Normal 3 7 2 2 2" xfId="11019"/>
    <cellStyle name="Normal 3 7 2 2 2 2" xfId="11020"/>
    <cellStyle name="Normal 3 7 2 2 2 2 2" xfId="11021"/>
    <cellStyle name="Normal 3 7 2 2 2 2 3" xfId="11022"/>
    <cellStyle name="Normal 3 7 2 2 2 3" xfId="11023"/>
    <cellStyle name="Normal 3 7 2 2 2 3 2" xfId="34566"/>
    <cellStyle name="Normal 3 7 2 2 2 4" xfId="11024"/>
    <cellStyle name="Normal 3 7 2 2 2 5" xfId="11025"/>
    <cellStyle name="Normal 3 7 2 2 3" xfId="11026"/>
    <cellStyle name="Normal 3 7 2 2 3 2" xfId="11027"/>
    <cellStyle name="Normal 3 7 2 2 3 3" xfId="11028"/>
    <cellStyle name="Normal 3 7 2 2 4" xfId="11029"/>
    <cellStyle name="Normal 3 7 2 2 4 2" xfId="33446"/>
    <cellStyle name="Normal 3 7 2 2 5" xfId="11030"/>
    <cellStyle name="Normal 3 7 2 2 6" xfId="11031"/>
    <cellStyle name="Normal 3 7 2 3" xfId="11032"/>
    <cellStyle name="Normal 3 7 2 3 2" xfId="11033"/>
    <cellStyle name="Normal 3 7 2 3 2 2" xfId="11034"/>
    <cellStyle name="Normal 3 7 2 3 2 3" xfId="11035"/>
    <cellStyle name="Normal 3 7 2 3 3" xfId="11036"/>
    <cellStyle name="Normal 3 7 2 3 3 2" xfId="34567"/>
    <cellStyle name="Normal 3 7 2 3 4" xfId="11037"/>
    <cellStyle name="Normal 3 7 2 3 5" xfId="11038"/>
    <cellStyle name="Normal 3 7 2 4" xfId="11039"/>
    <cellStyle name="Normal 3 7 2 4 2" xfId="11040"/>
    <cellStyle name="Normal 3 7 2 4 3" xfId="11041"/>
    <cellStyle name="Normal 3 7 2 5" xfId="11042"/>
    <cellStyle name="Normal 3 7 2 5 2" xfId="33445"/>
    <cellStyle name="Normal 3 7 2 6" xfId="11043"/>
    <cellStyle name="Normal 3 7 2 7" xfId="11044"/>
    <cellStyle name="Normal 3 7 2 8" xfId="11045"/>
    <cellStyle name="Normal 3 7 3" xfId="11046"/>
    <cellStyle name="Normal 3 7 3 2" xfId="11047"/>
    <cellStyle name="Normal 3 7 3 2 2" xfId="11048"/>
    <cellStyle name="Normal 3 7 3 2 2 2" xfId="11049"/>
    <cellStyle name="Normal 3 7 3 2 2 3" xfId="11050"/>
    <cellStyle name="Normal 3 7 3 2 3" xfId="11051"/>
    <cellStyle name="Normal 3 7 3 2 3 2" xfId="34568"/>
    <cellStyle name="Normal 3 7 3 2 4" xfId="11052"/>
    <cellStyle name="Normal 3 7 3 2 5" xfId="11053"/>
    <cellStyle name="Normal 3 7 3 3" xfId="11054"/>
    <cellStyle name="Normal 3 7 3 3 2" xfId="11055"/>
    <cellStyle name="Normal 3 7 3 3 2 2" xfId="11056"/>
    <cellStyle name="Normal 3 7 3 3 2 3" xfId="11057"/>
    <cellStyle name="Normal 3 7 3 3 3" xfId="11058"/>
    <cellStyle name="Normal 3 7 3 3 4" xfId="11059"/>
    <cellStyle name="Normal 3 7 3 3 5" xfId="11060"/>
    <cellStyle name="Normal 3 7 3 4" xfId="11061"/>
    <cellStyle name="Normal 3 7 3 4 2" xfId="11062"/>
    <cellStyle name="Normal 3 7 3 4 3" xfId="11063"/>
    <cellStyle name="Normal 3 7 3 5" xfId="11064"/>
    <cellStyle name="Normal 3 7 3 5 2" xfId="33447"/>
    <cellStyle name="Normal 3 7 3 6" xfId="11065"/>
    <cellStyle name="Normal 3 7 3 7" xfId="11066"/>
    <cellStyle name="Normal 3 7 3 8" xfId="11067"/>
    <cellStyle name="Normal 3 7 4" xfId="11068"/>
    <cellStyle name="Normal 3 7 4 2" xfId="11069"/>
    <cellStyle name="Normal 3 7 4 2 2" xfId="11070"/>
    <cellStyle name="Normal 3 7 4 2 3" xfId="11071"/>
    <cellStyle name="Normal 3 7 4 3" xfId="11072"/>
    <cellStyle name="Normal 3 7 4 3 2" xfId="34059"/>
    <cellStyle name="Normal 3 7 4 4" xfId="11073"/>
    <cellStyle name="Normal 3 7 4 5" xfId="11074"/>
    <cellStyle name="Normal 3 7 4 6" xfId="11075"/>
    <cellStyle name="Normal 3 7 5" xfId="11076"/>
    <cellStyle name="Normal 3 7 5 2" xfId="11077"/>
    <cellStyle name="Normal 3 7 5 2 2" xfId="11078"/>
    <cellStyle name="Normal 3 7 5 2 3" xfId="11079"/>
    <cellStyle name="Normal 3 7 5 3" xfId="11080"/>
    <cellStyle name="Normal 3 7 5 4" xfId="11081"/>
    <cellStyle name="Normal 3 7 5 5" xfId="11082"/>
    <cellStyle name="Normal 3 7 6" xfId="11083"/>
    <cellStyle name="Normal 3 7 6 2" xfId="11084"/>
    <cellStyle name="Normal 3 7 6 3" xfId="11085"/>
    <cellStyle name="Normal 3 7 7" xfId="11086"/>
    <cellStyle name="Normal 3 7 7 2" xfId="33444"/>
    <cellStyle name="Normal 3 7 8" xfId="11087"/>
    <cellStyle name="Normal 3 7 8 2" xfId="11088"/>
    <cellStyle name="Normal 3 7 9" xfId="11089"/>
    <cellStyle name="Normal 3 8" xfId="11090"/>
    <cellStyle name="Normal 3 8 2" xfId="11091"/>
    <cellStyle name="Normal 3 8 2 2" xfId="11092"/>
    <cellStyle name="Normal 3 8 2 2 2" xfId="11093"/>
    <cellStyle name="Normal 3 8 2 2 2 2" xfId="11094"/>
    <cellStyle name="Normal 3 8 2 2 2 2 2" xfId="11095"/>
    <cellStyle name="Normal 3 8 2 2 2 2 3" xfId="11096"/>
    <cellStyle name="Normal 3 8 2 2 2 3" xfId="11097"/>
    <cellStyle name="Normal 3 8 2 2 2 3 2" xfId="34652"/>
    <cellStyle name="Normal 3 8 2 2 2 4" xfId="11098"/>
    <cellStyle name="Normal 3 8 2 2 2 5" xfId="11099"/>
    <cellStyle name="Normal 3 8 2 2 3" xfId="11100"/>
    <cellStyle name="Normal 3 8 2 2 3 2" xfId="11101"/>
    <cellStyle name="Normal 3 8 2 2 3 3" xfId="11102"/>
    <cellStyle name="Normal 3 8 2 2 4" xfId="11103"/>
    <cellStyle name="Normal 3 8 2 2 4 2" xfId="33450"/>
    <cellStyle name="Normal 3 8 2 2 5" xfId="11104"/>
    <cellStyle name="Normal 3 8 2 2 6" xfId="11105"/>
    <cellStyle name="Normal 3 8 2 3" xfId="11106"/>
    <cellStyle name="Normal 3 8 2 3 2" xfId="11107"/>
    <cellStyle name="Normal 3 8 2 3 2 2" xfId="11108"/>
    <cellStyle name="Normal 3 8 2 3 2 3" xfId="11109"/>
    <cellStyle name="Normal 3 8 2 3 3" xfId="11110"/>
    <cellStyle name="Normal 3 8 2 3 3 2" xfId="34840"/>
    <cellStyle name="Normal 3 8 2 3 4" xfId="11111"/>
    <cellStyle name="Normal 3 8 2 3 5" xfId="11112"/>
    <cellStyle name="Normal 3 8 2 4" xfId="11113"/>
    <cellStyle name="Normal 3 8 2 4 2" xfId="11114"/>
    <cellStyle name="Normal 3 8 2 4 3" xfId="11115"/>
    <cellStyle name="Normal 3 8 2 5" xfId="11116"/>
    <cellStyle name="Normal 3 8 2 5 2" xfId="33449"/>
    <cellStyle name="Normal 3 8 2 6" xfId="11117"/>
    <cellStyle name="Normal 3 8 2 7" xfId="11118"/>
    <cellStyle name="Normal 3 8 2 8" xfId="11119"/>
    <cellStyle name="Normal 3 8 3" xfId="11120"/>
    <cellStyle name="Normal 3 8 3 2" xfId="11121"/>
    <cellStyle name="Normal 3 8 3 2 2" xfId="11122"/>
    <cellStyle name="Normal 3 8 3 2 2 2" xfId="11123"/>
    <cellStyle name="Normal 3 8 3 2 2 3" xfId="11124"/>
    <cellStyle name="Normal 3 8 3 2 3" xfId="11125"/>
    <cellStyle name="Normal 3 8 3 2 3 2" xfId="34653"/>
    <cellStyle name="Normal 3 8 3 2 4" xfId="11126"/>
    <cellStyle name="Normal 3 8 3 2 5" xfId="11127"/>
    <cellStyle name="Normal 3 8 3 3" xfId="11128"/>
    <cellStyle name="Normal 3 8 3 3 2" xfId="11129"/>
    <cellStyle name="Normal 3 8 3 3 3" xfId="11130"/>
    <cellStyle name="Normal 3 8 3 4" xfId="11131"/>
    <cellStyle name="Normal 3 8 3 4 2" xfId="33451"/>
    <cellStyle name="Normal 3 8 3 5" xfId="11132"/>
    <cellStyle name="Normal 3 8 3 6" xfId="11133"/>
    <cellStyle name="Normal 3 8 3 7" xfId="11134"/>
    <cellStyle name="Normal 3 8 4" xfId="11135"/>
    <cellStyle name="Normal 3 8 4 2" xfId="11136"/>
    <cellStyle name="Normal 3 8 4 2 2" xfId="11137"/>
    <cellStyle name="Normal 3 8 4 2 3" xfId="11138"/>
    <cellStyle name="Normal 3 8 4 3" xfId="11139"/>
    <cellStyle name="Normal 3 8 4 3 2" xfId="34060"/>
    <cellStyle name="Normal 3 8 4 4" xfId="11140"/>
    <cellStyle name="Normal 3 8 4 5" xfId="11141"/>
    <cellStyle name="Normal 3 8 5" xfId="11142"/>
    <cellStyle name="Normal 3 8 5 2" xfId="11143"/>
    <cellStyle name="Normal 3 8 5 3" xfId="11144"/>
    <cellStyle name="Normal 3 8 6" xfId="11145"/>
    <cellStyle name="Normal 3 8 6 2" xfId="33448"/>
    <cellStyle name="Normal 3 8 7" xfId="11146"/>
    <cellStyle name="Normal 3 8 7 2" xfId="11147"/>
    <cellStyle name="Normal 3 8 8" xfId="11148"/>
    <cellStyle name="Normal 3 9" xfId="11149"/>
    <cellStyle name="Normal 3 9 2" xfId="11150"/>
    <cellStyle name="Normal 3 9 2 2" xfId="11151"/>
    <cellStyle name="Normal 3 9 2 2 2" xfId="11152"/>
    <cellStyle name="Normal 3 9 2 2 2 2" xfId="11153"/>
    <cellStyle name="Normal 3 9 2 2 2 2 2" xfId="11154"/>
    <cellStyle name="Normal 3 9 2 2 2 2 3" xfId="11155"/>
    <cellStyle name="Normal 3 9 2 2 2 3" xfId="11156"/>
    <cellStyle name="Normal 3 9 2 2 2 3 2" xfId="34859"/>
    <cellStyle name="Normal 3 9 2 2 2 4" xfId="11157"/>
    <cellStyle name="Normal 3 9 2 2 2 5" xfId="11158"/>
    <cellStyle name="Normal 3 9 2 2 3" xfId="11159"/>
    <cellStyle name="Normal 3 9 2 2 3 2" xfId="11160"/>
    <cellStyle name="Normal 3 9 2 2 3 3" xfId="11161"/>
    <cellStyle name="Normal 3 9 2 2 4" xfId="11162"/>
    <cellStyle name="Normal 3 9 2 2 4 2" xfId="33454"/>
    <cellStyle name="Normal 3 9 2 2 5" xfId="11163"/>
    <cellStyle name="Normal 3 9 2 2 6" xfId="11164"/>
    <cellStyle name="Normal 3 9 2 3" xfId="11165"/>
    <cellStyle name="Normal 3 9 2 3 2" xfId="11166"/>
    <cellStyle name="Normal 3 9 2 3 2 2" xfId="11167"/>
    <cellStyle name="Normal 3 9 2 3 2 3" xfId="11168"/>
    <cellStyle name="Normal 3 9 2 3 3" xfId="11169"/>
    <cellStyle name="Normal 3 9 2 3 3 2" xfId="34907"/>
    <cellStyle name="Normal 3 9 2 3 4" xfId="11170"/>
    <cellStyle name="Normal 3 9 2 3 5" xfId="11171"/>
    <cellStyle name="Normal 3 9 2 4" xfId="11172"/>
    <cellStyle name="Normal 3 9 2 4 2" xfId="11173"/>
    <cellStyle name="Normal 3 9 2 4 3" xfId="11174"/>
    <cellStyle name="Normal 3 9 2 5" xfId="11175"/>
    <cellStyle name="Normal 3 9 2 5 2" xfId="33453"/>
    <cellStyle name="Normal 3 9 2 6" xfId="11176"/>
    <cellStyle name="Normal 3 9 2 7" xfId="11177"/>
    <cellStyle name="Normal 3 9 2 8" xfId="11178"/>
    <cellStyle name="Normal 3 9 3" xfId="11179"/>
    <cellStyle name="Normal 3 9 3 2" xfId="11180"/>
    <cellStyle name="Normal 3 9 3 2 2" xfId="11181"/>
    <cellStyle name="Normal 3 9 3 2 2 2" xfId="11182"/>
    <cellStyle name="Normal 3 9 3 2 2 3" xfId="11183"/>
    <cellStyle name="Normal 3 9 3 2 3" xfId="11184"/>
    <cellStyle name="Normal 3 9 3 2 3 2" xfId="34837"/>
    <cellStyle name="Normal 3 9 3 2 4" xfId="11185"/>
    <cellStyle name="Normal 3 9 3 2 5" xfId="11186"/>
    <cellStyle name="Normal 3 9 3 3" xfId="11187"/>
    <cellStyle name="Normal 3 9 3 3 2" xfId="11188"/>
    <cellStyle name="Normal 3 9 3 3 3" xfId="11189"/>
    <cellStyle name="Normal 3 9 3 4" xfId="11190"/>
    <cellStyle name="Normal 3 9 3 4 2" xfId="33455"/>
    <cellStyle name="Normal 3 9 3 5" xfId="11191"/>
    <cellStyle name="Normal 3 9 3 6" xfId="11192"/>
    <cellStyle name="Normal 3 9 4" xfId="11193"/>
    <cellStyle name="Normal 3 9 4 2" xfId="11194"/>
    <cellStyle name="Normal 3 9 4 2 2" xfId="11195"/>
    <cellStyle name="Normal 3 9 4 2 3" xfId="11196"/>
    <cellStyle name="Normal 3 9 4 3" xfId="11197"/>
    <cellStyle name="Normal 3 9 4 3 2" xfId="34061"/>
    <cellStyle name="Normal 3 9 4 4" xfId="11198"/>
    <cellStyle name="Normal 3 9 4 5" xfId="11199"/>
    <cellStyle name="Normal 3 9 5" xfId="11200"/>
    <cellStyle name="Normal 3 9 5 2" xfId="11201"/>
    <cellStyle name="Normal 3 9 5 3" xfId="11202"/>
    <cellStyle name="Normal 3 9 6" xfId="11203"/>
    <cellStyle name="Normal 3 9 6 2" xfId="33452"/>
    <cellStyle name="Normal 3 9 7" xfId="11204"/>
    <cellStyle name="Normal 3 9 8" xfId="11205"/>
    <cellStyle name="Normal 3 9 9" xfId="11206"/>
    <cellStyle name="Normal 30" xfId="11207"/>
    <cellStyle name="Normal 30 2" xfId="11208"/>
    <cellStyle name="Normal 30 2 2" xfId="11209"/>
    <cellStyle name="Normal 30 2 2 2" xfId="11210"/>
    <cellStyle name="Normal 30 2 2 3" xfId="11211"/>
    <cellStyle name="Normal 30 2 3" xfId="11212"/>
    <cellStyle name="Normal 30 2 3 2" xfId="33936"/>
    <cellStyle name="Normal 30 2 4" xfId="11213"/>
    <cellStyle name="Normal 30 2 5" xfId="11214"/>
    <cellStyle name="Normal 30 3" xfId="11215"/>
    <cellStyle name="Normal 30 3 2" xfId="11216"/>
    <cellStyle name="Normal 30 3 2 2" xfId="11217"/>
    <cellStyle name="Normal 30 3 2 3" xfId="11218"/>
    <cellStyle name="Normal 30 3 3" xfId="11219"/>
    <cellStyle name="Normal 30 3 3 2" xfId="33934"/>
    <cellStyle name="Normal 30 3 4" xfId="11220"/>
    <cellStyle name="Normal 30 3 5" xfId="11221"/>
    <cellStyle name="Normal 30 4" xfId="11222"/>
    <cellStyle name="Normal 30 4 2" xfId="11223"/>
    <cellStyle name="Normal 30 4 3" xfId="11224"/>
    <cellStyle name="Normal 30 5" xfId="11225"/>
    <cellStyle name="Normal 30 5 2" xfId="11226"/>
    <cellStyle name="Normal 30 5 2 2" xfId="11227"/>
    <cellStyle name="Normal 30 5 2 3" xfId="11228"/>
    <cellStyle name="Normal 30 5 3" xfId="11229"/>
    <cellStyle name="Normal 30 5 3 2" xfId="34967"/>
    <cellStyle name="Normal 30 5 4" xfId="11230"/>
    <cellStyle name="Normal 30 5 5" xfId="11231"/>
    <cellStyle name="Normal 30 6" xfId="11232"/>
    <cellStyle name="Normal 30 6 2" xfId="33931"/>
    <cellStyle name="Normal 30 7" xfId="11233"/>
    <cellStyle name="Normal 30 8" xfId="11234"/>
    <cellStyle name="Normal 30 9" xfId="11235"/>
    <cellStyle name="Normal 31" xfId="11236"/>
    <cellStyle name="Normal 31 2" xfId="11237"/>
    <cellStyle name="Normal 31 2 2" xfId="11238"/>
    <cellStyle name="Normal 31 2 3" xfId="11239"/>
    <cellStyle name="Normal 31 3" xfId="11240"/>
    <cellStyle name="Normal 31 3 2" xfId="11241"/>
    <cellStyle name="Normal 31 3 2 2" xfId="11242"/>
    <cellStyle name="Normal 31 3 2 3" xfId="11243"/>
    <cellStyle name="Normal 31 3 3" xfId="11244"/>
    <cellStyle name="Normal 31 3 4" xfId="11245"/>
    <cellStyle name="Normal 31 3 5" xfId="11246"/>
    <cellStyle name="Normal 31 4" xfId="11247"/>
    <cellStyle name="Normal 31 5" xfId="11248"/>
    <cellStyle name="Normal 32" xfId="11249"/>
    <cellStyle name="Normal 32 2" xfId="11250"/>
    <cellStyle name="Normal 32 2 2" xfId="11251"/>
    <cellStyle name="Normal 32 2 3" xfId="11252"/>
    <cellStyle name="Normal 32 3" xfId="11253"/>
    <cellStyle name="Normal 32 3 2" xfId="34168"/>
    <cellStyle name="Normal 32 4" xfId="11254"/>
    <cellStyle name="Normal 32 5" xfId="11255"/>
    <cellStyle name="Normal 33" xfId="11256"/>
    <cellStyle name="Normal 33 2" xfId="11257"/>
    <cellStyle name="Normal 33 2 2" xfId="11258"/>
    <cellStyle name="Normal 33 2 3" xfId="11259"/>
    <cellStyle name="Normal 33 3" xfId="11260"/>
    <cellStyle name="Normal 33 4" xfId="11261"/>
    <cellStyle name="Normal 33 5" xfId="11262"/>
    <cellStyle name="Normal 34" xfId="11263"/>
    <cellStyle name="Normal 35" xfId="11264"/>
    <cellStyle name="Normal 36" xfId="11265"/>
    <cellStyle name="Normal 37" xfId="11266"/>
    <cellStyle name="Normal 38" xfId="35384"/>
    <cellStyle name="Normal 39" xfId="35386"/>
    <cellStyle name="Normal 4" xfId="11267"/>
    <cellStyle name="Normal 4 10" xfId="11268"/>
    <cellStyle name="Normal 4 10 2" xfId="11269"/>
    <cellStyle name="Normal 4 10 2 2" xfId="11270"/>
    <cellStyle name="Normal 4 10 2 2 2" xfId="11271"/>
    <cellStyle name="Normal 4 10 2 2 3" xfId="11272"/>
    <cellStyle name="Normal 4 10 2 3" xfId="11273"/>
    <cellStyle name="Normal 4 10 2 4" xfId="11274"/>
    <cellStyle name="Normal 4 10 2 5" xfId="11275"/>
    <cellStyle name="Normal 4 10 3" xfId="11276"/>
    <cellStyle name="Normal 4 10 3 2" xfId="11277"/>
    <cellStyle name="Normal 4 10 3 2 2" xfId="11278"/>
    <cellStyle name="Normal 4 10 3 2 3" xfId="11279"/>
    <cellStyle name="Normal 4 10 3 3" xfId="11280"/>
    <cellStyle name="Normal 4 10 3 3 2" xfId="34654"/>
    <cellStyle name="Normal 4 10 3 4" xfId="11281"/>
    <cellStyle name="Normal 4 10 3 5" xfId="11282"/>
    <cellStyle name="Normal 4 10 4" xfId="11283"/>
    <cellStyle name="Normal 4 10 4 2" xfId="11284"/>
    <cellStyle name="Normal 4 10 4 3" xfId="11285"/>
    <cellStyle name="Normal 4 10 5" xfId="11286"/>
    <cellStyle name="Normal 4 10 5 2" xfId="33456"/>
    <cellStyle name="Normal 4 10 6" xfId="11287"/>
    <cellStyle name="Normal 4 10 7" xfId="11288"/>
    <cellStyle name="Normal 4 11" xfId="11289"/>
    <cellStyle name="Normal 4 11 2" xfId="11290"/>
    <cellStyle name="Normal 4 11 2 2" xfId="11291"/>
    <cellStyle name="Normal 4 11 2 2 2" xfId="11292"/>
    <cellStyle name="Normal 4 11 2 2 2 2" xfId="11293"/>
    <cellStyle name="Normal 4 11 2 2 2 3" xfId="11294"/>
    <cellStyle name="Normal 4 11 2 2 3" xfId="11295"/>
    <cellStyle name="Normal 4 11 2 2 3 2" xfId="34655"/>
    <cellStyle name="Normal 4 11 2 2 4" xfId="11296"/>
    <cellStyle name="Normal 4 11 2 2 5" xfId="11297"/>
    <cellStyle name="Normal 4 11 2 3" xfId="11298"/>
    <cellStyle name="Normal 4 11 2 3 2" xfId="11299"/>
    <cellStyle name="Normal 4 11 2 3 3" xfId="11300"/>
    <cellStyle name="Normal 4 11 2 4" xfId="11301"/>
    <cellStyle name="Normal 4 11 2 4 2" xfId="33458"/>
    <cellStyle name="Normal 4 11 2 5" xfId="11302"/>
    <cellStyle name="Normal 4 11 2 6" xfId="11303"/>
    <cellStyle name="Normal 4 11 3" xfId="11304"/>
    <cellStyle name="Normal 4 11 3 2" xfId="11305"/>
    <cellStyle name="Normal 4 11 3 2 2" xfId="11306"/>
    <cellStyle name="Normal 4 11 3 2 3" xfId="11307"/>
    <cellStyle name="Normal 4 11 3 3" xfId="11308"/>
    <cellStyle name="Normal 4 11 3 4" xfId="11309"/>
    <cellStyle name="Normal 4 11 3 5" xfId="11310"/>
    <cellStyle name="Normal 4 11 4" xfId="11311"/>
    <cellStyle name="Normal 4 11 4 2" xfId="11312"/>
    <cellStyle name="Normal 4 11 4 2 2" xfId="11313"/>
    <cellStyle name="Normal 4 11 4 2 3" xfId="11314"/>
    <cellStyle name="Normal 4 11 4 3" xfId="11315"/>
    <cellStyle name="Normal 4 11 4 3 2" xfId="34656"/>
    <cellStyle name="Normal 4 11 4 4" xfId="11316"/>
    <cellStyle name="Normal 4 11 4 5" xfId="11317"/>
    <cellStyle name="Normal 4 11 5" xfId="11318"/>
    <cellStyle name="Normal 4 11 5 2" xfId="11319"/>
    <cellStyle name="Normal 4 11 5 3" xfId="11320"/>
    <cellStyle name="Normal 4 11 6" xfId="11321"/>
    <cellStyle name="Normal 4 11 6 2" xfId="33457"/>
    <cellStyle name="Normal 4 11 7" xfId="11322"/>
    <cellStyle name="Normal 4 11 8" xfId="11323"/>
    <cellStyle name="Normal 4 12" xfId="11324"/>
    <cellStyle name="Normal 4 12 2" xfId="11325"/>
    <cellStyle name="Normal 4 12 2 2" xfId="11326"/>
    <cellStyle name="Normal 4 12 2 2 2" xfId="11327"/>
    <cellStyle name="Normal 4 12 2 2 2 2" xfId="11328"/>
    <cellStyle name="Normal 4 12 2 2 2 3" xfId="11329"/>
    <cellStyle name="Normal 4 12 2 2 3" xfId="11330"/>
    <cellStyle name="Normal 4 12 2 2 3 2" xfId="34569"/>
    <cellStyle name="Normal 4 12 2 2 4" xfId="11331"/>
    <cellStyle name="Normal 4 12 2 2 5" xfId="11332"/>
    <cellStyle name="Normal 4 12 2 3" xfId="11333"/>
    <cellStyle name="Normal 4 12 2 3 2" xfId="11334"/>
    <cellStyle name="Normal 4 12 2 3 3" xfId="11335"/>
    <cellStyle name="Normal 4 12 2 4" xfId="11336"/>
    <cellStyle name="Normal 4 12 2 4 2" xfId="33460"/>
    <cellStyle name="Normal 4 12 2 5" xfId="11337"/>
    <cellStyle name="Normal 4 12 2 6" xfId="11338"/>
    <cellStyle name="Normal 4 12 3" xfId="11339"/>
    <cellStyle name="Normal 4 12 3 2" xfId="11340"/>
    <cellStyle name="Normal 4 12 3 2 2" xfId="11341"/>
    <cellStyle name="Normal 4 12 3 2 3" xfId="11342"/>
    <cellStyle name="Normal 4 12 3 3" xfId="11343"/>
    <cellStyle name="Normal 4 12 3 4" xfId="11344"/>
    <cellStyle name="Normal 4 12 3 5" xfId="11345"/>
    <cellStyle name="Normal 4 12 4" xfId="11346"/>
    <cellStyle name="Normal 4 12 4 2" xfId="11347"/>
    <cellStyle name="Normal 4 12 4 2 2" xfId="11348"/>
    <cellStyle name="Normal 4 12 4 2 3" xfId="11349"/>
    <cellStyle name="Normal 4 12 4 3" xfId="11350"/>
    <cellStyle name="Normal 4 12 4 3 2" xfId="34657"/>
    <cellStyle name="Normal 4 12 4 4" xfId="11351"/>
    <cellStyle name="Normal 4 12 4 5" xfId="11352"/>
    <cellStyle name="Normal 4 12 5" xfId="11353"/>
    <cellStyle name="Normal 4 12 5 2" xfId="11354"/>
    <cellStyle name="Normal 4 12 5 3" xfId="11355"/>
    <cellStyle name="Normal 4 12 6" xfId="11356"/>
    <cellStyle name="Normal 4 12 6 2" xfId="33459"/>
    <cellStyle name="Normal 4 12 7" xfId="11357"/>
    <cellStyle name="Normal 4 12 8" xfId="11358"/>
    <cellStyle name="Normal 4 13" xfId="11359"/>
    <cellStyle name="Normal 4 13 2" xfId="11360"/>
    <cellStyle name="Normal 4 13 2 2" xfId="11361"/>
    <cellStyle name="Normal 4 13 2 3" xfId="11362"/>
    <cellStyle name="Normal 4 13 3" xfId="11363"/>
    <cellStyle name="Normal 4 13 4" xfId="11364"/>
    <cellStyle name="Normal 4 13 5" xfId="11365"/>
    <cellStyle name="Normal 4 14" xfId="11366"/>
    <cellStyle name="Normal 4 14 2" xfId="11367"/>
    <cellStyle name="Normal 4 14 2 2" xfId="11368"/>
    <cellStyle name="Normal 4 14 2 3" xfId="11369"/>
    <cellStyle name="Normal 4 14 3" xfId="11370"/>
    <cellStyle name="Normal 4 14 4" xfId="11371"/>
    <cellStyle name="Normal 4 14 5" xfId="11372"/>
    <cellStyle name="Normal 4 15" xfId="11373"/>
    <cellStyle name="Normal 4 15 2" xfId="11374"/>
    <cellStyle name="Normal 4 15 2 2" xfId="11375"/>
    <cellStyle name="Normal 4 15 2 2 2" xfId="11376"/>
    <cellStyle name="Normal 4 15 2 2 3" xfId="11377"/>
    <cellStyle name="Normal 4 15 2 3" xfId="11378"/>
    <cellStyle name="Normal 4 15 2 3 2" xfId="34658"/>
    <cellStyle name="Normal 4 15 2 4" xfId="11379"/>
    <cellStyle name="Normal 4 15 2 5" xfId="11380"/>
    <cellStyle name="Normal 4 15 3" xfId="11381"/>
    <cellStyle name="Normal 4 15 3 2" xfId="11382"/>
    <cellStyle name="Normal 4 15 3 3" xfId="11383"/>
    <cellStyle name="Normal 4 15 4" xfId="11384"/>
    <cellStyle name="Normal 4 15 4 2" xfId="33461"/>
    <cellStyle name="Normal 4 15 5" xfId="11385"/>
    <cellStyle name="Normal 4 15 6" xfId="11386"/>
    <cellStyle name="Normal 4 16" xfId="11387"/>
    <cellStyle name="Normal 4 16 2" xfId="11388"/>
    <cellStyle name="Normal 4 16 2 2" xfId="11389"/>
    <cellStyle name="Normal 4 16 2 2 2" xfId="11390"/>
    <cellStyle name="Normal 4 16 2 2 2 2" xfId="11391"/>
    <cellStyle name="Normal 4 16 2 2 2 3" xfId="11392"/>
    <cellStyle name="Normal 4 16 2 2 3" xfId="11393"/>
    <cellStyle name="Normal 4 16 2 2 3 2" xfId="34659"/>
    <cellStyle name="Normal 4 16 2 2 4" xfId="11394"/>
    <cellStyle name="Normal 4 16 2 2 5" xfId="11395"/>
    <cellStyle name="Normal 4 16 2 3" xfId="11396"/>
    <cellStyle name="Normal 4 16 2 3 2" xfId="11397"/>
    <cellStyle name="Normal 4 16 2 3 3" xfId="11398"/>
    <cellStyle name="Normal 4 16 2 4" xfId="11399"/>
    <cellStyle name="Normal 4 16 2 4 2" xfId="34129"/>
    <cellStyle name="Normal 4 16 2 5" xfId="11400"/>
    <cellStyle name="Normal 4 16 2 6" xfId="11401"/>
    <cellStyle name="Normal 4 16 3" xfId="11402"/>
    <cellStyle name="Normal 4 16 3 2" xfId="11403"/>
    <cellStyle name="Normal 4 16 3 2 2" xfId="11404"/>
    <cellStyle name="Normal 4 16 3 2 3" xfId="11405"/>
    <cellStyle name="Normal 4 16 3 3" xfId="11406"/>
    <cellStyle name="Normal 4 16 3 3 2" xfId="34130"/>
    <cellStyle name="Normal 4 16 3 4" xfId="11407"/>
    <cellStyle name="Normal 4 16 3 5" xfId="11408"/>
    <cellStyle name="Normal 4 16 4" xfId="11409"/>
    <cellStyle name="Normal 4 16 4 2" xfId="11410"/>
    <cellStyle name="Normal 4 16 4 2 2" xfId="11411"/>
    <cellStyle name="Normal 4 16 4 2 3" xfId="11412"/>
    <cellStyle name="Normal 4 16 4 3" xfId="11413"/>
    <cellStyle name="Normal 4 16 4 3 2" xfId="35014"/>
    <cellStyle name="Normal 4 16 4 4" xfId="11414"/>
    <cellStyle name="Normal 4 16 4 5" xfId="11415"/>
    <cellStyle name="Normal 4 16 5" xfId="11416"/>
    <cellStyle name="Normal 4 16 5 2" xfId="11417"/>
    <cellStyle name="Normal 4 16 5 3" xfId="11418"/>
    <cellStyle name="Normal 4 16 6" xfId="11419"/>
    <cellStyle name="Normal 4 16 6 2" xfId="34014"/>
    <cellStyle name="Normal 4 16 7" xfId="11420"/>
    <cellStyle name="Normal 4 16 8" xfId="11421"/>
    <cellStyle name="Normal 4 17" xfId="11422"/>
    <cellStyle name="Normal 4 17 2" xfId="11423"/>
    <cellStyle name="Normal 4 17 2 2" xfId="11424"/>
    <cellStyle name="Normal 4 17 2 2 2" xfId="11425"/>
    <cellStyle name="Normal 4 17 2 2 3" xfId="11426"/>
    <cellStyle name="Normal 4 17 2 3" xfId="11427"/>
    <cellStyle name="Normal 4 17 2 3 2" xfId="34128"/>
    <cellStyle name="Normal 4 17 2 4" xfId="11428"/>
    <cellStyle name="Normal 4 17 2 5" xfId="11429"/>
    <cellStyle name="Normal 4 17 3" xfId="11430"/>
    <cellStyle name="Normal 4 17 3 2" xfId="11431"/>
    <cellStyle name="Normal 4 17 3 2 2" xfId="11432"/>
    <cellStyle name="Normal 4 17 3 2 3" xfId="11433"/>
    <cellStyle name="Normal 4 17 3 3" xfId="11434"/>
    <cellStyle name="Normal 4 17 3 3 2" xfId="34915"/>
    <cellStyle name="Normal 4 17 3 4" xfId="11435"/>
    <cellStyle name="Normal 4 17 3 5" xfId="11436"/>
    <cellStyle name="Normal 4 17 4" xfId="11437"/>
    <cellStyle name="Normal 4 17 4 2" xfId="11438"/>
    <cellStyle name="Normal 4 17 4 2 2" xfId="11439"/>
    <cellStyle name="Normal 4 17 4 2 3" xfId="11440"/>
    <cellStyle name="Normal 4 17 4 3" xfId="11441"/>
    <cellStyle name="Normal 4 17 4 3 2" xfId="35020"/>
    <cellStyle name="Normal 4 17 4 4" xfId="11442"/>
    <cellStyle name="Normal 4 17 4 5" xfId="11443"/>
    <cellStyle name="Normal 4 17 5" xfId="11444"/>
    <cellStyle name="Normal 4 17 5 2" xfId="11445"/>
    <cellStyle name="Normal 4 17 5 3" xfId="11446"/>
    <cellStyle name="Normal 4 17 6" xfId="11447"/>
    <cellStyle name="Normal 4 17 6 2" xfId="34102"/>
    <cellStyle name="Normal 4 17 7" xfId="11448"/>
    <cellStyle name="Normal 4 17 8" xfId="11449"/>
    <cellStyle name="Normal 4 18" xfId="11450"/>
    <cellStyle name="Normal 4 18 2" xfId="11451"/>
    <cellStyle name="Normal 4 18 2 2" xfId="11452"/>
    <cellStyle name="Normal 4 18 2 2 2" xfId="11453"/>
    <cellStyle name="Normal 4 18 2 2 2 2" xfId="11454"/>
    <cellStyle name="Normal 4 18 2 2 2 3" xfId="11455"/>
    <cellStyle name="Normal 4 18 2 2 3" xfId="11456"/>
    <cellStyle name="Normal 4 18 2 2 3 2" xfId="34660"/>
    <cellStyle name="Normal 4 18 2 2 4" xfId="11457"/>
    <cellStyle name="Normal 4 18 2 2 5" xfId="11458"/>
    <cellStyle name="Normal 4 18 2 3" xfId="11459"/>
    <cellStyle name="Normal 4 18 2 3 2" xfId="11460"/>
    <cellStyle name="Normal 4 18 2 3 3" xfId="11461"/>
    <cellStyle name="Normal 4 18 2 4" xfId="11462"/>
    <cellStyle name="Normal 4 18 2 4 2" xfId="34174"/>
    <cellStyle name="Normal 4 18 2 5" xfId="11463"/>
    <cellStyle name="Normal 4 18 2 6" xfId="11464"/>
    <cellStyle name="Normal 4 18 3" xfId="11465"/>
    <cellStyle name="Normal 4 18 3 2" xfId="11466"/>
    <cellStyle name="Normal 4 18 3 2 2" xfId="11467"/>
    <cellStyle name="Normal 4 18 3 2 3" xfId="11468"/>
    <cellStyle name="Normal 4 18 3 3" xfId="11469"/>
    <cellStyle name="Normal 4 18 3 3 2" xfId="34661"/>
    <cellStyle name="Normal 4 18 3 4" xfId="11470"/>
    <cellStyle name="Normal 4 18 3 5" xfId="11471"/>
    <cellStyle name="Normal 4 18 4" xfId="11472"/>
    <cellStyle name="Normal 4 18 4 2" xfId="11473"/>
    <cellStyle name="Normal 4 18 4 3" xfId="11474"/>
    <cellStyle name="Normal 4 18 5" xfId="11475"/>
    <cellStyle name="Normal 4 18 5 2" xfId="34127"/>
    <cellStyle name="Normal 4 18 6" xfId="11476"/>
    <cellStyle name="Normal 4 18 7" xfId="11477"/>
    <cellStyle name="Normal 4 19" xfId="11478"/>
    <cellStyle name="Normal 4 19 2" xfId="11479"/>
    <cellStyle name="Normal 4 19 2 2" xfId="11480"/>
    <cellStyle name="Normal 4 19 2 3" xfId="11481"/>
    <cellStyle name="Normal 4 19 3" xfId="11482"/>
    <cellStyle name="Normal 4 19 3 2" xfId="34173"/>
    <cellStyle name="Normal 4 19 4" xfId="11483"/>
    <cellStyle name="Normal 4 19 5" xfId="11484"/>
    <cellStyle name="Normal 4 2" xfId="11485"/>
    <cellStyle name="Normal 4 2 10" xfId="11486"/>
    <cellStyle name="Normal 4 2 10 2" xfId="11487"/>
    <cellStyle name="Normal 4 2 10 2 2" xfId="11488"/>
    <cellStyle name="Normal 4 2 10 2 2 2" xfId="11489"/>
    <cellStyle name="Normal 4 2 10 2 2 2 2" xfId="11490"/>
    <cellStyle name="Normal 4 2 10 2 2 2 3" xfId="11491"/>
    <cellStyle name="Normal 4 2 10 2 2 3" xfId="11492"/>
    <cellStyle name="Normal 4 2 10 2 2 3 2" xfId="34662"/>
    <cellStyle name="Normal 4 2 10 2 2 4" xfId="11493"/>
    <cellStyle name="Normal 4 2 10 2 2 5" xfId="11494"/>
    <cellStyle name="Normal 4 2 10 2 3" xfId="11495"/>
    <cellStyle name="Normal 4 2 10 2 3 2" xfId="11496"/>
    <cellStyle name="Normal 4 2 10 2 3 3" xfId="11497"/>
    <cellStyle name="Normal 4 2 10 2 4" xfId="11498"/>
    <cellStyle name="Normal 4 2 10 2 4 2" xfId="33463"/>
    <cellStyle name="Normal 4 2 10 2 5" xfId="11499"/>
    <cellStyle name="Normal 4 2 10 2 6" xfId="11500"/>
    <cellStyle name="Normal 4 2 10 3" xfId="11501"/>
    <cellStyle name="Normal 4 2 10 3 2" xfId="11502"/>
    <cellStyle name="Normal 4 2 10 3 2 2" xfId="11503"/>
    <cellStyle name="Normal 4 2 10 3 2 3" xfId="11504"/>
    <cellStyle name="Normal 4 2 10 3 3" xfId="11505"/>
    <cellStyle name="Normal 4 2 10 3 3 2" xfId="34663"/>
    <cellStyle name="Normal 4 2 10 3 4" xfId="11506"/>
    <cellStyle name="Normal 4 2 10 3 5" xfId="11507"/>
    <cellStyle name="Normal 4 2 10 4" xfId="11508"/>
    <cellStyle name="Normal 4 2 10 4 2" xfId="11509"/>
    <cellStyle name="Normal 4 2 10 4 3" xfId="11510"/>
    <cellStyle name="Normal 4 2 10 5" xfId="11511"/>
    <cellStyle name="Normal 4 2 10 5 2" xfId="33462"/>
    <cellStyle name="Normal 4 2 10 6" xfId="11512"/>
    <cellStyle name="Normal 4 2 10 7" xfId="11513"/>
    <cellStyle name="Normal 4 2 11" xfId="11514"/>
    <cellStyle name="Normal 4 2 11 2" xfId="11515"/>
    <cellStyle name="Normal 4 2 11 2 2" xfId="11516"/>
    <cellStyle name="Normal 4 2 11 2 2 2" xfId="11517"/>
    <cellStyle name="Normal 4 2 11 2 2 2 2" xfId="11518"/>
    <cellStyle name="Normal 4 2 11 2 2 2 3" xfId="11519"/>
    <cellStyle name="Normal 4 2 11 2 2 3" xfId="11520"/>
    <cellStyle name="Normal 4 2 11 2 2 3 2" xfId="34664"/>
    <cellStyle name="Normal 4 2 11 2 2 4" xfId="11521"/>
    <cellStyle name="Normal 4 2 11 2 2 5" xfId="11522"/>
    <cellStyle name="Normal 4 2 11 2 3" xfId="11523"/>
    <cellStyle name="Normal 4 2 11 2 3 2" xfId="11524"/>
    <cellStyle name="Normal 4 2 11 2 3 3" xfId="11525"/>
    <cellStyle name="Normal 4 2 11 2 4" xfId="11526"/>
    <cellStyle name="Normal 4 2 11 2 4 2" xfId="33465"/>
    <cellStyle name="Normal 4 2 11 2 5" xfId="11527"/>
    <cellStyle name="Normal 4 2 11 2 6" xfId="11528"/>
    <cellStyle name="Normal 4 2 11 3" xfId="11529"/>
    <cellStyle name="Normal 4 2 11 3 2" xfId="11530"/>
    <cellStyle name="Normal 4 2 11 3 2 2" xfId="11531"/>
    <cellStyle name="Normal 4 2 11 3 2 3" xfId="11532"/>
    <cellStyle name="Normal 4 2 11 3 3" xfId="11533"/>
    <cellStyle name="Normal 4 2 11 3 3 2" xfId="34665"/>
    <cellStyle name="Normal 4 2 11 3 4" xfId="11534"/>
    <cellStyle name="Normal 4 2 11 3 5" xfId="11535"/>
    <cellStyle name="Normal 4 2 11 4" xfId="11536"/>
    <cellStyle name="Normal 4 2 11 4 2" xfId="11537"/>
    <cellStyle name="Normal 4 2 11 4 3" xfId="11538"/>
    <cellStyle name="Normal 4 2 11 5" xfId="11539"/>
    <cellStyle name="Normal 4 2 11 5 2" xfId="33464"/>
    <cellStyle name="Normal 4 2 11 6" xfId="11540"/>
    <cellStyle name="Normal 4 2 11 7" xfId="11541"/>
    <cellStyle name="Normal 4 2 12" xfId="11542"/>
    <cellStyle name="Normal 4 2 12 2" xfId="11543"/>
    <cellStyle name="Normal 4 2 12 2 2" xfId="11544"/>
    <cellStyle name="Normal 4 2 12 2 2 2" xfId="11545"/>
    <cellStyle name="Normal 4 2 12 2 2 2 2" xfId="11546"/>
    <cellStyle name="Normal 4 2 12 2 2 2 3" xfId="11547"/>
    <cellStyle name="Normal 4 2 12 2 2 3" xfId="11548"/>
    <cellStyle name="Normal 4 2 12 2 2 3 2" xfId="34666"/>
    <cellStyle name="Normal 4 2 12 2 2 4" xfId="11549"/>
    <cellStyle name="Normal 4 2 12 2 2 5" xfId="11550"/>
    <cellStyle name="Normal 4 2 12 2 3" xfId="11551"/>
    <cellStyle name="Normal 4 2 12 2 3 2" xfId="11552"/>
    <cellStyle name="Normal 4 2 12 2 3 3" xfId="11553"/>
    <cellStyle name="Normal 4 2 12 2 4" xfId="11554"/>
    <cellStyle name="Normal 4 2 12 2 4 2" xfId="33467"/>
    <cellStyle name="Normal 4 2 12 2 5" xfId="11555"/>
    <cellStyle name="Normal 4 2 12 2 6" xfId="11556"/>
    <cellStyle name="Normal 4 2 12 3" xfId="11557"/>
    <cellStyle name="Normal 4 2 12 3 2" xfId="11558"/>
    <cellStyle name="Normal 4 2 12 3 2 2" xfId="11559"/>
    <cellStyle name="Normal 4 2 12 3 2 3" xfId="11560"/>
    <cellStyle name="Normal 4 2 12 3 3" xfId="11561"/>
    <cellStyle name="Normal 4 2 12 3 3 2" xfId="34874"/>
    <cellStyle name="Normal 4 2 12 3 4" xfId="11562"/>
    <cellStyle name="Normal 4 2 12 3 5" xfId="11563"/>
    <cellStyle name="Normal 4 2 12 4" xfId="11564"/>
    <cellStyle name="Normal 4 2 12 4 2" xfId="11565"/>
    <cellStyle name="Normal 4 2 12 4 3" xfId="11566"/>
    <cellStyle name="Normal 4 2 12 5" xfId="11567"/>
    <cellStyle name="Normal 4 2 12 5 2" xfId="33466"/>
    <cellStyle name="Normal 4 2 12 6" xfId="11568"/>
    <cellStyle name="Normal 4 2 12 7" xfId="11569"/>
    <cellStyle name="Normal 4 2 13" xfId="11570"/>
    <cellStyle name="Normal 4 2 13 2" xfId="11571"/>
    <cellStyle name="Normal 4 2 13 2 2" xfId="11572"/>
    <cellStyle name="Normal 4 2 13 2 2 2" xfId="11573"/>
    <cellStyle name="Normal 4 2 13 2 2 2 2" xfId="11574"/>
    <cellStyle name="Normal 4 2 13 2 2 2 3" xfId="11575"/>
    <cellStyle name="Normal 4 2 13 2 2 3" xfId="11576"/>
    <cellStyle name="Normal 4 2 13 2 2 3 2" xfId="34667"/>
    <cellStyle name="Normal 4 2 13 2 2 4" xfId="11577"/>
    <cellStyle name="Normal 4 2 13 2 2 5" xfId="11578"/>
    <cellStyle name="Normal 4 2 13 2 3" xfId="11579"/>
    <cellStyle name="Normal 4 2 13 2 3 2" xfId="11580"/>
    <cellStyle name="Normal 4 2 13 2 3 3" xfId="11581"/>
    <cellStyle name="Normal 4 2 13 2 4" xfId="11582"/>
    <cellStyle name="Normal 4 2 13 2 4 2" xfId="33469"/>
    <cellStyle name="Normal 4 2 13 2 5" xfId="11583"/>
    <cellStyle name="Normal 4 2 13 2 6" xfId="11584"/>
    <cellStyle name="Normal 4 2 13 3" xfId="11585"/>
    <cellStyle name="Normal 4 2 13 3 2" xfId="11586"/>
    <cellStyle name="Normal 4 2 13 3 2 2" xfId="11587"/>
    <cellStyle name="Normal 4 2 13 3 2 3" xfId="11588"/>
    <cellStyle name="Normal 4 2 13 3 3" xfId="11589"/>
    <cellStyle name="Normal 4 2 13 3 3 2" xfId="34668"/>
    <cellStyle name="Normal 4 2 13 3 4" xfId="11590"/>
    <cellStyle name="Normal 4 2 13 3 5" xfId="11591"/>
    <cellStyle name="Normal 4 2 13 4" xfId="11592"/>
    <cellStyle name="Normal 4 2 13 4 2" xfId="11593"/>
    <cellStyle name="Normal 4 2 13 4 3" xfId="11594"/>
    <cellStyle name="Normal 4 2 13 5" xfId="11595"/>
    <cellStyle name="Normal 4 2 13 5 2" xfId="33468"/>
    <cellStyle name="Normal 4 2 13 6" xfId="11596"/>
    <cellStyle name="Normal 4 2 13 7" xfId="11597"/>
    <cellStyle name="Normal 4 2 14" xfId="11598"/>
    <cellStyle name="Normal 4 2 14 2" xfId="11599"/>
    <cellStyle name="Normal 4 2 14 2 2" xfId="11600"/>
    <cellStyle name="Normal 4 2 14 2 2 2" xfId="11601"/>
    <cellStyle name="Normal 4 2 14 2 2 2 2" xfId="11602"/>
    <cellStyle name="Normal 4 2 14 2 2 2 3" xfId="11603"/>
    <cellStyle name="Normal 4 2 14 2 2 3" xfId="11604"/>
    <cellStyle name="Normal 4 2 14 2 2 3 2" xfId="34819"/>
    <cellStyle name="Normal 4 2 14 2 2 4" xfId="11605"/>
    <cellStyle name="Normal 4 2 14 2 2 5" xfId="11606"/>
    <cellStyle name="Normal 4 2 14 2 3" xfId="11607"/>
    <cellStyle name="Normal 4 2 14 2 3 2" xfId="11608"/>
    <cellStyle name="Normal 4 2 14 2 3 3" xfId="11609"/>
    <cellStyle name="Normal 4 2 14 2 4" xfId="11610"/>
    <cellStyle name="Normal 4 2 14 2 4 2" xfId="33471"/>
    <cellStyle name="Normal 4 2 14 2 5" xfId="11611"/>
    <cellStyle name="Normal 4 2 14 2 6" xfId="11612"/>
    <cellStyle name="Normal 4 2 14 3" xfId="11613"/>
    <cellStyle name="Normal 4 2 14 3 2" xfId="11614"/>
    <cellStyle name="Normal 4 2 14 3 2 2" xfId="11615"/>
    <cellStyle name="Normal 4 2 14 3 2 3" xfId="11616"/>
    <cellStyle name="Normal 4 2 14 3 3" xfId="11617"/>
    <cellStyle name="Normal 4 2 14 3 3 2" xfId="34862"/>
    <cellStyle name="Normal 4 2 14 3 4" xfId="11618"/>
    <cellStyle name="Normal 4 2 14 3 5" xfId="11619"/>
    <cellStyle name="Normal 4 2 14 4" xfId="11620"/>
    <cellStyle name="Normal 4 2 14 4 2" xfId="11621"/>
    <cellStyle name="Normal 4 2 14 4 3" xfId="11622"/>
    <cellStyle name="Normal 4 2 14 5" xfId="11623"/>
    <cellStyle name="Normal 4 2 14 5 2" xfId="33470"/>
    <cellStyle name="Normal 4 2 14 6" xfId="11624"/>
    <cellStyle name="Normal 4 2 14 7" xfId="11625"/>
    <cellStyle name="Normal 4 2 15" xfId="11626"/>
    <cellStyle name="Normal 4 2 15 2" xfId="11627"/>
    <cellStyle name="Normal 4 2 15 2 2" xfId="11628"/>
    <cellStyle name="Normal 4 2 15 2 2 2" xfId="11629"/>
    <cellStyle name="Normal 4 2 15 2 2 2 2" xfId="11630"/>
    <cellStyle name="Normal 4 2 15 2 2 2 3" xfId="11631"/>
    <cellStyle name="Normal 4 2 15 2 2 3" xfId="11632"/>
    <cellStyle name="Normal 4 2 15 2 2 3 2" xfId="34820"/>
    <cellStyle name="Normal 4 2 15 2 2 4" xfId="11633"/>
    <cellStyle name="Normal 4 2 15 2 2 5" xfId="11634"/>
    <cellStyle name="Normal 4 2 15 2 3" xfId="11635"/>
    <cellStyle name="Normal 4 2 15 2 3 2" xfId="11636"/>
    <cellStyle name="Normal 4 2 15 2 3 3" xfId="11637"/>
    <cellStyle name="Normal 4 2 15 2 4" xfId="11638"/>
    <cellStyle name="Normal 4 2 15 2 4 2" xfId="33473"/>
    <cellStyle name="Normal 4 2 15 2 5" xfId="11639"/>
    <cellStyle name="Normal 4 2 15 2 6" xfId="11640"/>
    <cellStyle name="Normal 4 2 15 3" xfId="11641"/>
    <cellStyle name="Normal 4 2 15 3 2" xfId="11642"/>
    <cellStyle name="Normal 4 2 15 3 2 2" xfId="11643"/>
    <cellStyle name="Normal 4 2 15 3 2 3" xfId="11644"/>
    <cellStyle name="Normal 4 2 15 3 3" xfId="11645"/>
    <cellStyle name="Normal 4 2 15 3 3 2" xfId="34669"/>
    <cellStyle name="Normal 4 2 15 3 4" xfId="11646"/>
    <cellStyle name="Normal 4 2 15 3 5" xfId="11647"/>
    <cellStyle name="Normal 4 2 15 4" xfId="11648"/>
    <cellStyle name="Normal 4 2 15 4 2" xfId="11649"/>
    <cellStyle name="Normal 4 2 15 4 3" xfId="11650"/>
    <cellStyle name="Normal 4 2 15 5" xfId="11651"/>
    <cellStyle name="Normal 4 2 15 5 2" xfId="33472"/>
    <cellStyle name="Normal 4 2 15 6" xfId="11652"/>
    <cellStyle name="Normal 4 2 15 7" xfId="11653"/>
    <cellStyle name="Normal 4 2 16" xfId="11654"/>
    <cellStyle name="Normal 4 2 16 2" xfId="11655"/>
    <cellStyle name="Normal 4 2 16 2 2" xfId="11656"/>
    <cellStyle name="Normal 4 2 16 2 2 2" xfId="11657"/>
    <cellStyle name="Normal 4 2 16 2 2 2 2" xfId="11658"/>
    <cellStyle name="Normal 4 2 16 2 2 2 3" xfId="11659"/>
    <cellStyle name="Normal 4 2 16 2 2 3" xfId="11660"/>
    <cellStyle name="Normal 4 2 16 2 2 3 2" xfId="34570"/>
    <cellStyle name="Normal 4 2 16 2 2 4" xfId="11661"/>
    <cellStyle name="Normal 4 2 16 2 2 5" xfId="11662"/>
    <cellStyle name="Normal 4 2 16 2 3" xfId="11663"/>
    <cellStyle name="Normal 4 2 16 2 3 2" xfId="11664"/>
    <cellStyle name="Normal 4 2 16 2 3 3" xfId="11665"/>
    <cellStyle name="Normal 4 2 16 2 4" xfId="11666"/>
    <cellStyle name="Normal 4 2 16 2 4 2" xfId="33475"/>
    <cellStyle name="Normal 4 2 16 2 5" xfId="11667"/>
    <cellStyle name="Normal 4 2 16 2 6" xfId="11668"/>
    <cellStyle name="Normal 4 2 16 3" xfId="11669"/>
    <cellStyle name="Normal 4 2 16 3 2" xfId="11670"/>
    <cellStyle name="Normal 4 2 16 3 2 2" xfId="11671"/>
    <cellStyle name="Normal 4 2 16 3 2 3" xfId="11672"/>
    <cellStyle name="Normal 4 2 16 3 3" xfId="11673"/>
    <cellStyle name="Normal 4 2 16 3 3 2" xfId="34571"/>
    <cellStyle name="Normal 4 2 16 3 4" xfId="11674"/>
    <cellStyle name="Normal 4 2 16 3 5" xfId="11675"/>
    <cellStyle name="Normal 4 2 16 4" xfId="11676"/>
    <cellStyle name="Normal 4 2 16 4 2" xfId="11677"/>
    <cellStyle name="Normal 4 2 16 4 3" xfId="11678"/>
    <cellStyle name="Normal 4 2 16 5" xfId="11679"/>
    <cellStyle name="Normal 4 2 16 5 2" xfId="33474"/>
    <cellStyle name="Normal 4 2 16 6" xfId="11680"/>
    <cellStyle name="Normal 4 2 16 7" xfId="11681"/>
    <cellStyle name="Normal 4 2 17" xfId="11682"/>
    <cellStyle name="Normal 4 2 17 2" xfId="11683"/>
    <cellStyle name="Normal 4 2 17 2 2" xfId="11684"/>
    <cellStyle name="Normal 4 2 17 2 2 2" xfId="11685"/>
    <cellStyle name="Normal 4 2 17 2 2 2 2" xfId="11686"/>
    <cellStyle name="Normal 4 2 17 2 2 2 3" xfId="11687"/>
    <cellStyle name="Normal 4 2 17 2 2 3" xfId="11688"/>
    <cellStyle name="Normal 4 2 17 2 2 3 2" xfId="34670"/>
    <cellStyle name="Normal 4 2 17 2 2 4" xfId="11689"/>
    <cellStyle name="Normal 4 2 17 2 2 5" xfId="11690"/>
    <cellStyle name="Normal 4 2 17 2 3" xfId="11691"/>
    <cellStyle name="Normal 4 2 17 2 3 2" xfId="11692"/>
    <cellStyle name="Normal 4 2 17 2 3 3" xfId="11693"/>
    <cellStyle name="Normal 4 2 17 2 4" xfId="11694"/>
    <cellStyle name="Normal 4 2 17 2 4 2" xfId="33477"/>
    <cellStyle name="Normal 4 2 17 2 5" xfId="11695"/>
    <cellStyle name="Normal 4 2 17 2 6" xfId="11696"/>
    <cellStyle name="Normal 4 2 17 3" xfId="11697"/>
    <cellStyle name="Normal 4 2 17 3 2" xfId="11698"/>
    <cellStyle name="Normal 4 2 17 3 2 2" xfId="11699"/>
    <cellStyle name="Normal 4 2 17 3 2 3" xfId="11700"/>
    <cellStyle name="Normal 4 2 17 3 3" xfId="11701"/>
    <cellStyle name="Normal 4 2 17 3 3 2" xfId="34932"/>
    <cellStyle name="Normal 4 2 17 3 4" xfId="11702"/>
    <cellStyle name="Normal 4 2 17 3 5" xfId="11703"/>
    <cellStyle name="Normal 4 2 17 4" xfId="11704"/>
    <cellStyle name="Normal 4 2 17 4 2" xfId="11705"/>
    <cellStyle name="Normal 4 2 17 4 3" xfId="11706"/>
    <cellStyle name="Normal 4 2 17 5" xfId="11707"/>
    <cellStyle name="Normal 4 2 17 5 2" xfId="33476"/>
    <cellStyle name="Normal 4 2 17 6" xfId="11708"/>
    <cellStyle name="Normal 4 2 17 7" xfId="11709"/>
    <cellStyle name="Normal 4 2 18" xfId="11710"/>
    <cellStyle name="Normal 4 2 18 2" xfId="11711"/>
    <cellStyle name="Normal 4 2 18 2 2" xfId="11712"/>
    <cellStyle name="Normal 4 2 18 2 2 2" xfId="11713"/>
    <cellStyle name="Normal 4 2 18 2 2 3" xfId="11714"/>
    <cellStyle name="Normal 4 2 18 2 3" xfId="11715"/>
    <cellStyle name="Normal 4 2 18 2 3 2" xfId="34572"/>
    <cellStyle name="Normal 4 2 18 2 4" xfId="11716"/>
    <cellStyle name="Normal 4 2 18 2 5" xfId="11717"/>
    <cellStyle name="Normal 4 2 18 3" xfId="11718"/>
    <cellStyle name="Normal 4 2 18 3 2" xfId="11719"/>
    <cellStyle name="Normal 4 2 18 3 3" xfId="11720"/>
    <cellStyle name="Normal 4 2 18 4" xfId="11721"/>
    <cellStyle name="Normal 4 2 18 4 2" xfId="33478"/>
    <cellStyle name="Normal 4 2 18 5" xfId="11722"/>
    <cellStyle name="Normal 4 2 18 6" xfId="11723"/>
    <cellStyle name="Normal 4 2 19" xfId="11724"/>
    <cellStyle name="Normal 4 2 19 2" xfId="11725"/>
    <cellStyle name="Normal 4 2 19 2 2" xfId="11726"/>
    <cellStyle name="Normal 4 2 19 2 2 2" xfId="11727"/>
    <cellStyle name="Normal 4 2 19 2 2 3" xfId="11728"/>
    <cellStyle name="Normal 4 2 19 2 3" xfId="11729"/>
    <cellStyle name="Normal 4 2 19 2 3 2" xfId="34573"/>
    <cellStyle name="Normal 4 2 19 2 4" xfId="11730"/>
    <cellStyle name="Normal 4 2 19 2 5" xfId="11731"/>
    <cellStyle name="Normal 4 2 19 3" xfId="11732"/>
    <cellStyle name="Normal 4 2 19 3 2" xfId="11733"/>
    <cellStyle name="Normal 4 2 19 3 3" xfId="11734"/>
    <cellStyle name="Normal 4 2 19 4" xfId="11735"/>
    <cellStyle name="Normal 4 2 19 4 2" xfId="33479"/>
    <cellStyle name="Normal 4 2 19 5" xfId="11736"/>
    <cellStyle name="Normal 4 2 19 6" xfId="11737"/>
    <cellStyle name="Normal 4 2 2" xfId="11738"/>
    <cellStyle name="Normal 4 2 2 2" xfId="11739"/>
    <cellStyle name="Normal 4 2 2 2 2" xfId="11740"/>
    <cellStyle name="Normal 4 2 2 2 2 2" xfId="11741"/>
    <cellStyle name="Normal 4 2 2 2 2 2 2" xfId="11742"/>
    <cellStyle name="Normal 4 2 2 2 2 2 2 2" xfId="11743"/>
    <cellStyle name="Normal 4 2 2 2 2 2 2 3" xfId="11744"/>
    <cellStyle name="Normal 4 2 2 2 2 2 3" xfId="11745"/>
    <cellStyle name="Normal 4 2 2 2 2 2 3 2" xfId="34574"/>
    <cellStyle name="Normal 4 2 2 2 2 2 4" xfId="11746"/>
    <cellStyle name="Normal 4 2 2 2 2 2 5" xfId="11747"/>
    <cellStyle name="Normal 4 2 2 2 2 3" xfId="11748"/>
    <cellStyle name="Normal 4 2 2 2 2 3 2" xfId="11749"/>
    <cellStyle name="Normal 4 2 2 2 2 3 3" xfId="11750"/>
    <cellStyle name="Normal 4 2 2 2 2 4" xfId="11751"/>
    <cellStyle name="Normal 4 2 2 2 2 4 2" xfId="33481"/>
    <cellStyle name="Normal 4 2 2 2 2 5" xfId="11752"/>
    <cellStyle name="Normal 4 2 2 2 2 6" xfId="11753"/>
    <cellStyle name="Normal 4 2 2 2 3" xfId="11754"/>
    <cellStyle name="Normal 4 2 2 2 3 2" xfId="11755"/>
    <cellStyle name="Normal 4 2 2 2 3 2 2" xfId="11756"/>
    <cellStyle name="Normal 4 2 2 2 3 2 3" xfId="11757"/>
    <cellStyle name="Normal 4 2 2 2 3 3" xfId="11758"/>
    <cellStyle name="Normal 4 2 2 2 3 3 2" xfId="34822"/>
    <cellStyle name="Normal 4 2 2 2 3 4" xfId="11759"/>
    <cellStyle name="Normal 4 2 2 2 3 5" xfId="11760"/>
    <cellStyle name="Normal 4 2 2 2 4" xfId="11761"/>
    <cellStyle name="Normal 4 2 2 2 4 2" xfId="11762"/>
    <cellStyle name="Normal 4 2 2 2 4 3" xfId="11763"/>
    <cellStyle name="Normal 4 2 2 2 5" xfId="11764"/>
    <cellStyle name="Normal 4 2 2 2 5 2" xfId="33480"/>
    <cellStyle name="Normal 4 2 2 2 6" xfId="11765"/>
    <cellStyle name="Normal 4 2 2 2 7" xfId="11766"/>
    <cellStyle name="Normal 4 2 2 2 8" xfId="11767"/>
    <cellStyle name="Normal 4 2 2 3" xfId="11768"/>
    <cellStyle name="Normal 4 2 2 3 2" xfId="11769"/>
    <cellStyle name="Normal 4 2 2 3 2 2" xfId="11770"/>
    <cellStyle name="Normal 4 2 2 3 2 2 2" xfId="11771"/>
    <cellStyle name="Normal 4 2 2 3 2 2 3" xfId="11772"/>
    <cellStyle name="Normal 4 2 2 3 2 3" xfId="11773"/>
    <cellStyle name="Normal 4 2 2 3 2 3 2" xfId="34823"/>
    <cellStyle name="Normal 4 2 2 3 2 4" xfId="11774"/>
    <cellStyle name="Normal 4 2 2 3 2 5" xfId="11775"/>
    <cellStyle name="Normal 4 2 2 3 3" xfId="11776"/>
    <cellStyle name="Normal 4 2 2 3 3 2" xfId="11777"/>
    <cellStyle name="Normal 4 2 2 3 3 3" xfId="11778"/>
    <cellStyle name="Normal 4 2 2 3 4" xfId="11779"/>
    <cellStyle name="Normal 4 2 2 3 4 2" xfId="33482"/>
    <cellStyle name="Normal 4 2 2 3 5" xfId="11780"/>
    <cellStyle name="Normal 4 2 2 3 6" xfId="11781"/>
    <cellStyle name="Normal 4 2 2 3 7" xfId="11782"/>
    <cellStyle name="Normal 4 2 2 4" xfId="11783"/>
    <cellStyle name="Normal 4 2 2 4 2" xfId="11784"/>
    <cellStyle name="Normal 4 2 2 4 2 2" xfId="11785"/>
    <cellStyle name="Normal 4 2 2 4 2 3" xfId="11786"/>
    <cellStyle name="Normal 4 2 2 4 3" xfId="11787"/>
    <cellStyle name="Normal 4 2 2 4 3 2" xfId="34016"/>
    <cellStyle name="Normal 4 2 2 4 4" xfId="11788"/>
    <cellStyle name="Normal 4 2 2 4 5" xfId="11789"/>
    <cellStyle name="Normal 4 2 2 5" xfId="11790"/>
    <cellStyle name="Normal 4 2 2 5 2" xfId="11791"/>
    <cellStyle name="Normal 4 2 2 5 3" xfId="11792"/>
    <cellStyle name="Normal 4 2 2 6" xfId="11793"/>
    <cellStyle name="Normal 4 2 2 6 2" xfId="32532"/>
    <cellStyle name="Normal 4 2 2 7" xfId="11794"/>
    <cellStyle name="Normal 4 2 2 7 2" xfId="11795"/>
    <cellStyle name="Normal 4 2 2 8" xfId="11796"/>
    <cellStyle name="Normal 4 2 20" xfId="11797"/>
    <cellStyle name="Normal 4 2 20 2" xfId="11798"/>
    <cellStyle name="Normal 4 2 20 2 2" xfId="11799"/>
    <cellStyle name="Normal 4 2 20 2 2 2" xfId="11800"/>
    <cellStyle name="Normal 4 2 20 2 2 3" xfId="11801"/>
    <cellStyle name="Normal 4 2 20 2 3" xfId="11802"/>
    <cellStyle name="Normal 4 2 20 2 3 2" xfId="34821"/>
    <cellStyle name="Normal 4 2 20 2 4" xfId="11803"/>
    <cellStyle name="Normal 4 2 20 2 5" xfId="11804"/>
    <cellStyle name="Normal 4 2 20 3" xfId="11805"/>
    <cellStyle name="Normal 4 2 20 3 2" xfId="11806"/>
    <cellStyle name="Normal 4 2 20 3 3" xfId="11807"/>
    <cellStyle name="Normal 4 2 20 4" xfId="11808"/>
    <cellStyle name="Normal 4 2 20 4 2" xfId="33483"/>
    <cellStyle name="Normal 4 2 20 5" xfId="11809"/>
    <cellStyle name="Normal 4 2 20 6" xfId="11810"/>
    <cellStyle name="Normal 4 2 21" xfId="11811"/>
    <cellStyle name="Normal 4 2 21 2" xfId="11812"/>
    <cellStyle name="Normal 4 2 21 2 2" xfId="11813"/>
    <cellStyle name="Normal 4 2 21 2 2 2" xfId="11814"/>
    <cellStyle name="Normal 4 2 21 2 2 3" xfId="11815"/>
    <cellStyle name="Normal 4 2 21 2 3" xfId="11816"/>
    <cellStyle name="Normal 4 2 21 2 3 2" xfId="34904"/>
    <cellStyle name="Normal 4 2 21 2 4" xfId="11817"/>
    <cellStyle name="Normal 4 2 21 2 5" xfId="11818"/>
    <cellStyle name="Normal 4 2 21 3" xfId="11819"/>
    <cellStyle name="Normal 4 2 21 3 2" xfId="11820"/>
    <cellStyle name="Normal 4 2 21 3 3" xfId="11821"/>
    <cellStyle name="Normal 4 2 21 4" xfId="11822"/>
    <cellStyle name="Normal 4 2 21 4 2" xfId="33484"/>
    <cellStyle name="Normal 4 2 21 5" xfId="11823"/>
    <cellStyle name="Normal 4 2 21 6" xfId="11824"/>
    <cellStyle name="Normal 4 2 22" xfId="11825"/>
    <cellStyle name="Normal 4 2 22 2" xfId="11826"/>
    <cellStyle name="Normal 4 2 22 2 2" xfId="11827"/>
    <cellStyle name="Normal 4 2 22 2 2 2" xfId="11828"/>
    <cellStyle name="Normal 4 2 22 2 2 3" xfId="11829"/>
    <cellStyle name="Normal 4 2 22 2 3" xfId="11830"/>
    <cellStyle name="Normal 4 2 22 2 3 2" xfId="34257"/>
    <cellStyle name="Normal 4 2 22 2 4" xfId="11831"/>
    <cellStyle name="Normal 4 2 22 2 5" xfId="11832"/>
    <cellStyle name="Normal 4 2 22 3" xfId="11833"/>
    <cellStyle name="Normal 4 2 22 3 2" xfId="11834"/>
    <cellStyle name="Normal 4 2 22 3 3" xfId="11835"/>
    <cellStyle name="Normal 4 2 22 4" xfId="11836"/>
    <cellStyle name="Normal 4 2 22 4 2" xfId="33485"/>
    <cellStyle name="Normal 4 2 22 5" xfId="11837"/>
    <cellStyle name="Normal 4 2 22 6" xfId="11838"/>
    <cellStyle name="Normal 4 2 23" xfId="11839"/>
    <cellStyle name="Normal 4 2 23 2" xfId="11840"/>
    <cellStyle name="Normal 4 2 23 2 2" xfId="11841"/>
    <cellStyle name="Normal 4 2 23 2 2 2" xfId="11842"/>
    <cellStyle name="Normal 4 2 23 2 2 3" xfId="11843"/>
    <cellStyle name="Normal 4 2 23 2 3" xfId="11844"/>
    <cellStyle name="Normal 4 2 23 2 3 2" xfId="34197"/>
    <cellStyle name="Normal 4 2 23 2 4" xfId="11845"/>
    <cellStyle name="Normal 4 2 23 2 5" xfId="11846"/>
    <cellStyle name="Normal 4 2 23 3" xfId="11847"/>
    <cellStyle name="Normal 4 2 23 3 2" xfId="11848"/>
    <cellStyle name="Normal 4 2 23 3 3" xfId="11849"/>
    <cellStyle name="Normal 4 2 23 4" xfId="11850"/>
    <cellStyle name="Normal 4 2 23 4 2" xfId="33486"/>
    <cellStyle name="Normal 4 2 23 5" xfId="11851"/>
    <cellStyle name="Normal 4 2 23 6" xfId="11852"/>
    <cellStyle name="Normal 4 2 24" xfId="11853"/>
    <cellStyle name="Normal 4 2 24 2" xfId="11854"/>
    <cellStyle name="Normal 4 2 24 2 2" xfId="11855"/>
    <cellStyle name="Normal 4 2 24 2 2 2" xfId="11856"/>
    <cellStyle name="Normal 4 2 24 2 2 3" xfId="11857"/>
    <cellStyle name="Normal 4 2 24 2 3" xfId="11858"/>
    <cellStyle name="Normal 4 2 24 2 3 2" xfId="34258"/>
    <cellStyle name="Normal 4 2 24 2 4" xfId="11859"/>
    <cellStyle name="Normal 4 2 24 2 5" xfId="11860"/>
    <cellStyle name="Normal 4 2 24 3" xfId="11861"/>
    <cellStyle name="Normal 4 2 24 3 2" xfId="11862"/>
    <cellStyle name="Normal 4 2 24 3 3" xfId="11863"/>
    <cellStyle name="Normal 4 2 24 4" xfId="11864"/>
    <cellStyle name="Normal 4 2 24 4 2" xfId="33487"/>
    <cellStyle name="Normal 4 2 24 5" xfId="11865"/>
    <cellStyle name="Normal 4 2 24 6" xfId="11866"/>
    <cellStyle name="Normal 4 2 25" xfId="11867"/>
    <cellStyle name="Normal 4 2 25 2" xfId="11868"/>
    <cellStyle name="Normal 4 2 25 2 2" xfId="11869"/>
    <cellStyle name="Normal 4 2 25 2 2 2" xfId="11870"/>
    <cellStyle name="Normal 4 2 25 2 2 3" xfId="11871"/>
    <cellStyle name="Normal 4 2 25 2 3" xfId="11872"/>
    <cellStyle name="Normal 4 2 25 2 3 2" xfId="34259"/>
    <cellStyle name="Normal 4 2 25 2 4" xfId="11873"/>
    <cellStyle name="Normal 4 2 25 2 5" xfId="11874"/>
    <cellStyle name="Normal 4 2 25 3" xfId="11875"/>
    <cellStyle name="Normal 4 2 25 3 2" xfId="11876"/>
    <cellStyle name="Normal 4 2 25 3 3" xfId="11877"/>
    <cellStyle name="Normal 4 2 25 4" xfId="11878"/>
    <cellStyle name="Normal 4 2 25 4 2" xfId="33488"/>
    <cellStyle name="Normal 4 2 25 5" xfId="11879"/>
    <cellStyle name="Normal 4 2 25 6" xfId="11880"/>
    <cellStyle name="Normal 4 2 26" xfId="11881"/>
    <cellStyle name="Normal 4 2 26 2" xfId="11882"/>
    <cellStyle name="Normal 4 2 26 2 2" xfId="11883"/>
    <cellStyle name="Normal 4 2 26 2 3" xfId="11884"/>
    <cellStyle name="Normal 4 2 26 3" xfId="11885"/>
    <cellStyle name="Normal 4 2 26 4" xfId="11886"/>
    <cellStyle name="Normal 4 2 26 5" xfId="11887"/>
    <cellStyle name="Normal 4 2 27" xfId="11888"/>
    <cellStyle name="Normal 4 2 27 2" xfId="11889"/>
    <cellStyle name="Normal 4 2 27 2 2" xfId="11890"/>
    <cellStyle name="Normal 4 2 27 2 2 2" xfId="11891"/>
    <cellStyle name="Normal 4 2 27 2 2 3" xfId="11892"/>
    <cellStyle name="Normal 4 2 27 2 3" xfId="11893"/>
    <cellStyle name="Normal 4 2 27 2 4" xfId="11894"/>
    <cellStyle name="Normal 4 2 27 2 5" xfId="11895"/>
    <cellStyle name="Normal 4 2 27 3" xfId="11896"/>
    <cellStyle name="Normal 4 2 27 3 2" xfId="11897"/>
    <cellStyle name="Normal 4 2 27 3 2 2" xfId="11898"/>
    <cellStyle name="Normal 4 2 27 3 2 3" xfId="11899"/>
    <cellStyle name="Normal 4 2 27 3 3" xfId="11900"/>
    <cellStyle name="Normal 4 2 27 3 3 2" xfId="35015"/>
    <cellStyle name="Normal 4 2 27 3 4" xfId="11901"/>
    <cellStyle name="Normal 4 2 27 3 5" xfId="11902"/>
    <cellStyle name="Normal 4 2 27 4" xfId="11903"/>
    <cellStyle name="Normal 4 2 27 4 2" xfId="11904"/>
    <cellStyle name="Normal 4 2 27 4 3" xfId="11905"/>
    <cellStyle name="Normal 4 2 27 5" xfId="11906"/>
    <cellStyle name="Normal 4 2 27 5 2" xfId="34015"/>
    <cellStyle name="Normal 4 2 27 6" xfId="11907"/>
    <cellStyle name="Normal 4 2 27 7" xfId="11908"/>
    <cellStyle name="Normal 4 2 28" xfId="11909"/>
    <cellStyle name="Normal 4 2 28 2" xfId="11910"/>
    <cellStyle name="Normal 4 2 28 2 2" xfId="11911"/>
    <cellStyle name="Normal 4 2 28 2 2 2" xfId="11912"/>
    <cellStyle name="Normal 4 2 28 2 2 3" xfId="11913"/>
    <cellStyle name="Normal 4 2 28 2 3" xfId="11914"/>
    <cellStyle name="Normal 4 2 28 2 3 2" xfId="34152"/>
    <cellStyle name="Normal 4 2 28 2 4" xfId="11915"/>
    <cellStyle name="Normal 4 2 28 2 5" xfId="11916"/>
    <cellStyle name="Normal 4 2 28 3" xfId="11917"/>
    <cellStyle name="Normal 4 2 28 3 2" xfId="11918"/>
    <cellStyle name="Normal 4 2 28 3 2 2" xfId="11919"/>
    <cellStyle name="Normal 4 2 28 3 2 3" xfId="11920"/>
    <cellStyle name="Normal 4 2 28 3 3" xfId="11921"/>
    <cellStyle name="Normal 4 2 28 3 4" xfId="11922"/>
    <cellStyle name="Normal 4 2 28 3 5" xfId="11923"/>
    <cellStyle name="Normal 4 2 28 4" xfId="11924"/>
    <cellStyle name="Normal 4 2 28 4 2" xfId="11925"/>
    <cellStyle name="Normal 4 2 28 4 3" xfId="11926"/>
    <cellStyle name="Normal 4 2 28 5" xfId="11927"/>
    <cellStyle name="Normal 4 2 28 6" xfId="11928"/>
    <cellStyle name="Normal 4 2 28 7" xfId="11929"/>
    <cellStyle name="Normal 4 2 29" xfId="11930"/>
    <cellStyle name="Normal 4 2 29 2" xfId="11931"/>
    <cellStyle name="Normal 4 2 29 2 2" xfId="11932"/>
    <cellStyle name="Normal 4 2 29 2 3" xfId="11933"/>
    <cellStyle name="Normal 4 2 29 3" xfId="11934"/>
    <cellStyle name="Normal 4 2 29 3 2" xfId="34260"/>
    <cellStyle name="Normal 4 2 29 4" xfId="11935"/>
    <cellStyle name="Normal 4 2 29 5" xfId="11936"/>
    <cellStyle name="Normal 4 2 3" xfId="11937"/>
    <cellStyle name="Normal 4 2 3 10" xfId="11938"/>
    <cellStyle name="Normal 4 2 3 10 2" xfId="11939"/>
    <cellStyle name="Normal 4 2 3 10 2 2" xfId="11940"/>
    <cellStyle name="Normal 4 2 3 10 2 2 2" xfId="11941"/>
    <cellStyle name="Normal 4 2 3 10 2 2 3" xfId="11942"/>
    <cellStyle name="Normal 4 2 3 10 2 3" xfId="11943"/>
    <cellStyle name="Normal 4 2 3 10 2 3 2" xfId="32535"/>
    <cellStyle name="Normal 4 2 3 10 2 4" xfId="11944"/>
    <cellStyle name="Normal 4 2 3 10 2 5" xfId="11945"/>
    <cellStyle name="Normal 4 2 3 10 3" xfId="11946"/>
    <cellStyle name="Normal 4 2 3 10 3 2" xfId="11947"/>
    <cellStyle name="Normal 4 2 3 10 3 3" xfId="11948"/>
    <cellStyle name="Normal 4 2 3 10 4" xfId="11949"/>
    <cellStyle name="Normal 4 2 3 10 4 2" xfId="32534"/>
    <cellStyle name="Normal 4 2 3 10 5" xfId="11950"/>
    <cellStyle name="Normal 4 2 3 10 6" xfId="11951"/>
    <cellStyle name="Normal 4 2 3 11" xfId="11952"/>
    <cellStyle name="Normal 4 2 3 11 2" xfId="11953"/>
    <cellStyle name="Normal 4 2 3 11 2 2" xfId="11954"/>
    <cellStyle name="Normal 4 2 3 11 2 2 2" xfId="11955"/>
    <cellStyle name="Normal 4 2 3 11 2 2 3" xfId="11956"/>
    <cellStyle name="Normal 4 2 3 11 2 3" xfId="11957"/>
    <cellStyle name="Normal 4 2 3 11 2 3 2" xfId="32537"/>
    <cellStyle name="Normal 4 2 3 11 2 4" xfId="11958"/>
    <cellStyle name="Normal 4 2 3 11 2 5" xfId="11959"/>
    <cellStyle name="Normal 4 2 3 11 3" xfId="11960"/>
    <cellStyle name="Normal 4 2 3 11 3 2" xfId="11961"/>
    <cellStyle name="Normal 4 2 3 11 3 3" xfId="11962"/>
    <cellStyle name="Normal 4 2 3 11 4" xfId="11963"/>
    <cellStyle name="Normal 4 2 3 11 4 2" xfId="32536"/>
    <cellStyle name="Normal 4 2 3 11 5" xfId="11964"/>
    <cellStyle name="Normal 4 2 3 11 6" xfId="11965"/>
    <cellStyle name="Normal 4 2 3 12" xfId="11966"/>
    <cellStyle name="Normal 4 2 3 12 2" xfId="11967"/>
    <cellStyle name="Normal 4 2 3 12 2 2" xfId="11968"/>
    <cellStyle name="Normal 4 2 3 12 2 2 2" xfId="11969"/>
    <cellStyle name="Normal 4 2 3 12 2 2 3" xfId="11970"/>
    <cellStyle name="Normal 4 2 3 12 2 3" xfId="11971"/>
    <cellStyle name="Normal 4 2 3 12 2 3 2" xfId="32539"/>
    <cellStyle name="Normal 4 2 3 12 2 4" xfId="11972"/>
    <cellStyle name="Normal 4 2 3 12 2 5" xfId="11973"/>
    <cellStyle name="Normal 4 2 3 12 3" xfId="11974"/>
    <cellStyle name="Normal 4 2 3 12 3 2" xfId="11975"/>
    <cellStyle name="Normal 4 2 3 12 3 3" xfId="11976"/>
    <cellStyle name="Normal 4 2 3 12 4" xfId="11977"/>
    <cellStyle name="Normal 4 2 3 12 4 2" xfId="32538"/>
    <cellStyle name="Normal 4 2 3 12 5" xfId="11978"/>
    <cellStyle name="Normal 4 2 3 12 6" xfId="11979"/>
    <cellStyle name="Normal 4 2 3 13" xfId="11980"/>
    <cellStyle name="Normal 4 2 3 13 2" xfId="11981"/>
    <cellStyle name="Normal 4 2 3 13 2 2" xfId="11982"/>
    <cellStyle name="Normal 4 2 3 13 2 2 2" xfId="11983"/>
    <cellStyle name="Normal 4 2 3 13 2 2 3" xfId="11984"/>
    <cellStyle name="Normal 4 2 3 13 2 3" xfId="11985"/>
    <cellStyle name="Normal 4 2 3 13 2 3 2" xfId="32541"/>
    <cellStyle name="Normal 4 2 3 13 2 4" xfId="11986"/>
    <cellStyle name="Normal 4 2 3 13 2 5" xfId="11987"/>
    <cellStyle name="Normal 4 2 3 13 3" xfId="11988"/>
    <cellStyle name="Normal 4 2 3 13 3 2" xfId="11989"/>
    <cellStyle name="Normal 4 2 3 13 3 3" xfId="11990"/>
    <cellStyle name="Normal 4 2 3 13 4" xfId="11991"/>
    <cellStyle name="Normal 4 2 3 13 4 2" xfId="32540"/>
    <cellStyle name="Normal 4 2 3 13 5" xfId="11992"/>
    <cellStyle name="Normal 4 2 3 13 6" xfId="11993"/>
    <cellStyle name="Normal 4 2 3 14" xfId="11994"/>
    <cellStyle name="Normal 4 2 3 14 2" xfId="11995"/>
    <cellStyle name="Normal 4 2 3 14 2 2" xfId="11996"/>
    <cellStyle name="Normal 4 2 3 14 2 2 2" xfId="11997"/>
    <cellStyle name="Normal 4 2 3 14 2 2 3" xfId="11998"/>
    <cellStyle name="Normal 4 2 3 14 2 3" xfId="11999"/>
    <cellStyle name="Normal 4 2 3 14 2 3 2" xfId="32543"/>
    <cellStyle name="Normal 4 2 3 14 2 4" xfId="12000"/>
    <cellStyle name="Normal 4 2 3 14 2 5" xfId="12001"/>
    <cellStyle name="Normal 4 2 3 14 3" xfId="12002"/>
    <cellStyle name="Normal 4 2 3 14 3 2" xfId="12003"/>
    <cellStyle name="Normal 4 2 3 14 3 3" xfId="12004"/>
    <cellStyle name="Normal 4 2 3 14 4" xfId="12005"/>
    <cellStyle name="Normal 4 2 3 14 4 2" xfId="32542"/>
    <cellStyle name="Normal 4 2 3 14 5" xfId="12006"/>
    <cellStyle name="Normal 4 2 3 14 6" xfId="12007"/>
    <cellStyle name="Normal 4 2 3 15" xfId="12008"/>
    <cellStyle name="Normal 4 2 3 15 2" xfId="12009"/>
    <cellStyle name="Normal 4 2 3 15 2 2" xfId="12010"/>
    <cellStyle name="Normal 4 2 3 15 2 2 2" xfId="12011"/>
    <cellStyle name="Normal 4 2 3 15 2 2 3" xfId="12012"/>
    <cellStyle name="Normal 4 2 3 15 2 3" xfId="12013"/>
    <cellStyle name="Normal 4 2 3 15 2 3 2" xfId="32545"/>
    <cellStyle name="Normal 4 2 3 15 2 4" xfId="12014"/>
    <cellStyle name="Normal 4 2 3 15 2 5" xfId="12015"/>
    <cellStyle name="Normal 4 2 3 15 3" xfId="12016"/>
    <cellStyle name="Normal 4 2 3 15 3 2" xfId="12017"/>
    <cellStyle name="Normal 4 2 3 15 3 3" xfId="12018"/>
    <cellStyle name="Normal 4 2 3 15 4" xfId="12019"/>
    <cellStyle name="Normal 4 2 3 15 4 2" xfId="32544"/>
    <cellStyle name="Normal 4 2 3 15 5" xfId="12020"/>
    <cellStyle name="Normal 4 2 3 15 6" xfId="12021"/>
    <cellStyle name="Normal 4 2 3 16" xfId="12022"/>
    <cellStyle name="Normal 4 2 3 16 2" xfId="12023"/>
    <cellStyle name="Normal 4 2 3 16 2 2" xfId="12024"/>
    <cellStyle name="Normal 4 2 3 16 2 2 2" xfId="12025"/>
    <cellStyle name="Normal 4 2 3 16 2 2 3" xfId="12026"/>
    <cellStyle name="Normal 4 2 3 16 2 3" xfId="12027"/>
    <cellStyle name="Normal 4 2 3 16 2 3 2" xfId="32547"/>
    <cellStyle name="Normal 4 2 3 16 2 4" xfId="12028"/>
    <cellStyle name="Normal 4 2 3 16 2 5" xfId="12029"/>
    <cellStyle name="Normal 4 2 3 16 3" xfId="12030"/>
    <cellStyle name="Normal 4 2 3 16 3 2" xfId="12031"/>
    <cellStyle name="Normal 4 2 3 16 3 3" xfId="12032"/>
    <cellStyle name="Normal 4 2 3 16 4" xfId="12033"/>
    <cellStyle name="Normal 4 2 3 16 4 2" xfId="32546"/>
    <cellStyle name="Normal 4 2 3 16 5" xfId="12034"/>
    <cellStyle name="Normal 4 2 3 16 6" xfId="12035"/>
    <cellStyle name="Normal 4 2 3 17" xfId="12036"/>
    <cellStyle name="Normal 4 2 3 17 2" xfId="12037"/>
    <cellStyle name="Normal 4 2 3 17 2 2" xfId="12038"/>
    <cellStyle name="Normal 4 2 3 17 2 2 2" xfId="12039"/>
    <cellStyle name="Normal 4 2 3 17 2 2 3" xfId="12040"/>
    <cellStyle name="Normal 4 2 3 17 2 3" xfId="12041"/>
    <cellStyle name="Normal 4 2 3 17 2 3 2" xfId="32549"/>
    <cellStyle name="Normal 4 2 3 17 2 4" xfId="12042"/>
    <cellStyle name="Normal 4 2 3 17 2 5" xfId="12043"/>
    <cellStyle name="Normal 4 2 3 17 3" xfId="12044"/>
    <cellStyle name="Normal 4 2 3 17 3 2" xfId="12045"/>
    <cellStyle name="Normal 4 2 3 17 3 3" xfId="12046"/>
    <cellStyle name="Normal 4 2 3 17 4" xfId="12047"/>
    <cellStyle name="Normal 4 2 3 17 4 2" xfId="32548"/>
    <cellStyle name="Normal 4 2 3 17 5" xfId="12048"/>
    <cellStyle name="Normal 4 2 3 17 6" xfId="12049"/>
    <cellStyle name="Normal 4 2 3 18" xfId="12050"/>
    <cellStyle name="Normal 4 2 3 18 2" xfId="12051"/>
    <cellStyle name="Normal 4 2 3 18 2 2" xfId="12052"/>
    <cellStyle name="Normal 4 2 3 18 2 2 2" xfId="12053"/>
    <cellStyle name="Normal 4 2 3 18 2 2 3" xfId="12054"/>
    <cellStyle name="Normal 4 2 3 18 2 3" xfId="12055"/>
    <cellStyle name="Normal 4 2 3 18 2 3 2" xfId="32551"/>
    <cellStyle name="Normal 4 2 3 18 2 4" xfId="12056"/>
    <cellStyle name="Normal 4 2 3 18 2 5" xfId="12057"/>
    <cellStyle name="Normal 4 2 3 18 3" xfId="12058"/>
    <cellStyle name="Normal 4 2 3 18 3 2" xfId="12059"/>
    <cellStyle name="Normal 4 2 3 18 3 3" xfId="12060"/>
    <cellStyle name="Normal 4 2 3 18 4" xfId="12061"/>
    <cellStyle name="Normal 4 2 3 18 4 2" xfId="32550"/>
    <cellStyle name="Normal 4 2 3 18 5" xfId="12062"/>
    <cellStyle name="Normal 4 2 3 18 6" xfId="12063"/>
    <cellStyle name="Normal 4 2 3 19" xfId="12064"/>
    <cellStyle name="Normal 4 2 3 19 2" xfId="12065"/>
    <cellStyle name="Normal 4 2 3 19 2 2" xfId="12066"/>
    <cellStyle name="Normal 4 2 3 19 2 2 2" xfId="12067"/>
    <cellStyle name="Normal 4 2 3 19 2 2 3" xfId="12068"/>
    <cellStyle name="Normal 4 2 3 19 2 3" xfId="12069"/>
    <cellStyle name="Normal 4 2 3 19 2 3 2" xfId="32553"/>
    <cellStyle name="Normal 4 2 3 19 2 4" xfId="12070"/>
    <cellStyle name="Normal 4 2 3 19 2 5" xfId="12071"/>
    <cellStyle name="Normal 4 2 3 19 3" xfId="12072"/>
    <cellStyle name="Normal 4 2 3 19 3 2" xfId="12073"/>
    <cellStyle name="Normal 4 2 3 19 3 3" xfId="12074"/>
    <cellStyle name="Normal 4 2 3 19 4" xfId="12075"/>
    <cellStyle name="Normal 4 2 3 19 4 2" xfId="32552"/>
    <cellStyle name="Normal 4 2 3 19 5" xfId="12076"/>
    <cellStyle name="Normal 4 2 3 19 6" xfId="12077"/>
    <cellStyle name="Normal 4 2 3 2" xfId="12078"/>
    <cellStyle name="Normal 4 2 3 2 10" xfId="12079"/>
    <cellStyle name="Normal 4 2 3 2 10 2" xfId="12080"/>
    <cellStyle name="Normal 4 2 3 2 10 2 2" xfId="12081"/>
    <cellStyle name="Normal 4 2 3 2 10 2 3" xfId="12082"/>
    <cellStyle name="Normal 4 2 3 2 10 3" xfId="12083"/>
    <cellStyle name="Normal 4 2 3 2 10 3 2" xfId="32555"/>
    <cellStyle name="Normal 4 2 3 2 10 4" xfId="12084"/>
    <cellStyle name="Normal 4 2 3 2 10 5" xfId="12085"/>
    <cellStyle name="Normal 4 2 3 2 11" xfId="12086"/>
    <cellStyle name="Normal 4 2 3 2 11 2" xfId="12087"/>
    <cellStyle name="Normal 4 2 3 2 11 2 2" xfId="12088"/>
    <cellStyle name="Normal 4 2 3 2 11 2 3" xfId="12089"/>
    <cellStyle name="Normal 4 2 3 2 11 3" xfId="12090"/>
    <cellStyle name="Normal 4 2 3 2 11 3 2" xfId="32556"/>
    <cellStyle name="Normal 4 2 3 2 11 4" xfId="12091"/>
    <cellStyle name="Normal 4 2 3 2 11 5" xfId="12092"/>
    <cellStyle name="Normal 4 2 3 2 12" xfId="12093"/>
    <cellStyle name="Normal 4 2 3 2 12 2" xfId="12094"/>
    <cellStyle name="Normal 4 2 3 2 12 2 2" xfId="12095"/>
    <cellStyle name="Normal 4 2 3 2 12 2 3" xfId="12096"/>
    <cellStyle name="Normal 4 2 3 2 12 3" xfId="12097"/>
    <cellStyle name="Normal 4 2 3 2 12 3 2" xfId="32557"/>
    <cellStyle name="Normal 4 2 3 2 12 4" xfId="12098"/>
    <cellStyle name="Normal 4 2 3 2 12 5" xfId="12099"/>
    <cellStyle name="Normal 4 2 3 2 13" xfId="12100"/>
    <cellStyle name="Normal 4 2 3 2 13 2" xfId="12101"/>
    <cellStyle name="Normal 4 2 3 2 13 2 2" xfId="12102"/>
    <cellStyle name="Normal 4 2 3 2 13 2 3" xfId="12103"/>
    <cellStyle name="Normal 4 2 3 2 13 3" xfId="12104"/>
    <cellStyle name="Normal 4 2 3 2 13 3 2" xfId="32558"/>
    <cellStyle name="Normal 4 2 3 2 13 4" xfId="12105"/>
    <cellStyle name="Normal 4 2 3 2 13 5" xfId="12106"/>
    <cellStyle name="Normal 4 2 3 2 14" xfId="12107"/>
    <cellStyle name="Normal 4 2 3 2 14 2" xfId="12108"/>
    <cellStyle name="Normal 4 2 3 2 14 2 2" xfId="12109"/>
    <cellStyle name="Normal 4 2 3 2 14 2 3" xfId="12110"/>
    <cellStyle name="Normal 4 2 3 2 14 3" xfId="12111"/>
    <cellStyle name="Normal 4 2 3 2 14 3 2" xfId="32559"/>
    <cellStyle name="Normal 4 2 3 2 14 4" xfId="12112"/>
    <cellStyle name="Normal 4 2 3 2 14 5" xfId="12113"/>
    <cellStyle name="Normal 4 2 3 2 15" xfId="12114"/>
    <cellStyle name="Normal 4 2 3 2 15 2" xfId="12115"/>
    <cellStyle name="Normal 4 2 3 2 15 2 2" xfId="12116"/>
    <cellStyle name="Normal 4 2 3 2 15 2 3" xfId="12117"/>
    <cellStyle name="Normal 4 2 3 2 15 3" xfId="12118"/>
    <cellStyle name="Normal 4 2 3 2 15 3 2" xfId="32560"/>
    <cellStyle name="Normal 4 2 3 2 15 4" xfId="12119"/>
    <cellStyle name="Normal 4 2 3 2 15 5" xfId="12120"/>
    <cellStyle name="Normal 4 2 3 2 16" xfId="12121"/>
    <cellStyle name="Normal 4 2 3 2 16 2" xfId="12122"/>
    <cellStyle name="Normal 4 2 3 2 16 2 2" xfId="12123"/>
    <cellStyle name="Normal 4 2 3 2 16 2 3" xfId="12124"/>
    <cellStyle name="Normal 4 2 3 2 16 3" xfId="12125"/>
    <cellStyle name="Normal 4 2 3 2 16 3 2" xfId="32561"/>
    <cellStyle name="Normal 4 2 3 2 16 4" xfId="12126"/>
    <cellStyle name="Normal 4 2 3 2 16 5" xfId="12127"/>
    <cellStyle name="Normal 4 2 3 2 17" xfId="12128"/>
    <cellStyle name="Normal 4 2 3 2 17 2" xfId="12129"/>
    <cellStyle name="Normal 4 2 3 2 17 2 2" xfId="12130"/>
    <cellStyle name="Normal 4 2 3 2 17 2 3" xfId="12131"/>
    <cellStyle name="Normal 4 2 3 2 17 3" xfId="12132"/>
    <cellStyle name="Normal 4 2 3 2 17 3 2" xfId="32562"/>
    <cellStyle name="Normal 4 2 3 2 17 4" xfId="12133"/>
    <cellStyle name="Normal 4 2 3 2 17 5" xfId="12134"/>
    <cellStyle name="Normal 4 2 3 2 18" xfId="12135"/>
    <cellStyle name="Normal 4 2 3 2 18 2" xfId="12136"/>
    <cellStyle name="Normal 4 2 3 2 18 2 2" xfId="12137"/>
    <cellStyle name="Normal 4 2 3 2 18 2 3" xfId="12138"/>
    <cellStyle name="Normal 4 2 3 2 18 3" xfId="12139"/>
    <cellStyle name="Normal 4 2 3 2 18 3 2" xfId="32563"/>
    <cellStyle name="Normal 4 2 3 2 18 4" xfId="12140"/>
    <cellStyle name="Normal 4 2 3 2 18 5" xfId="12141"/>
    <cellStyle name="Normal 4 2 3 2 19" xfId="12142"/>
    <cellStyle name="Normal 4 2 3 2 19 2" xfId="12143"/>
    <cellStyle name="Normal 4 2 3 2 19 2 2" xfId="12144"/>
    <cellStyle name="Normal 4 2 3 2 19 2 3" xfId="12145"/>
    <cellStyle name="Normal 4 2 3 2 19 3" xfId="12146"/>
    <cellStyle name="Normal 4 2 3 2 19 3 2" xfId="32564"/>
    <cellStyle name="Normal 4 2 3 2 19 4" xfId="12147"/>
    <cellStyle name="Normal 4 2 3 2 19 5" xfId="12148"/>
    <cellStyle name="Normal 4 2 3 2 2" xfId="12149"/>
    <cellStyle name="Normal 4 2 3 2 2 2" xfId="12150"/>
    <cellStyle name="Normal 4 2 3 2 2 2 2" xfId="12151"/>
    <cellStyle name="Normal 4 2 3 2 2 2 2 2" xfId="12152"/>
    <cellStyle name="Normal 4 2 3 2 2 2 2 3" xfId="12153"/>
    <cellStyle name="Normal 4 2 3 2 2 2 3" xfId="12154"/>
    <cellStyle name="Normal 4 2 3 2 2 2 3 2" xfId="33489"/>
    <cellStyle name="Normal 4 2 3 2 2 2 4" xfId="12155"/>
    <cellStyle name="Normal 4 2 3 2 2 2 5" xfId="12156"/>
    <cellStyle name="Normal 4 2 3 2 2 3" xfId="12157"/>
    <cellStyle name="Normal 4 2 3 2 2 3 2" xfId="12158"/>
    <cellStyle name="Normal 4 2 3 2 2 3 2 2" xfId="12159"/>
    <cellStyle name="Normal 4 2 3 2 2 3 2 3" xfId="12160"/>
    <cellStyle name="Normal 4 2 3 2 2 3 3" xfId="12161"/>
    <cellStyle name="Normal 4 2 3 2 2 3 3 2" xfId="34941"/>
    <cellStyle name="Normal 4 2 3 2 2 3 4" xfId="12162"/>
    <cellStyle name="Normal 4 2 3 2 2 3 5" xfId="12163"/>
    <cellStyle name="Normal 4 2 3 2 2 4" xfId="12164"/>
    <cellStyle name="Normal 4 2 3 2 2 4 2" xfId="12165"/>
    <cellStyle name="Normal 4 2 3 2 2 4 3" xfId="12166"/>
    <cellStyle name="Normal 4 2 3 2 2 5" xfId="12167"/>
    <cellStyle name="Normal 4 2 3 2 2 5 2" xfId="32565"/>
    <cellStyle name="Normal 4 2 3 2 2 6" xfId="12168"/>
    <cellStyle name="Normal 4 2 3 2 2 7" xfId="12169"/>
    <cellStyle name="Normal 4 2 3 2 2 8" xfId="12170"/>
    <cellStyle name="Normal 4 2 3 2 20" xfId="12171"/>
    <cellStyle name="Normal 4 2 3 2 20 2" xfId="12172"/>
    <cellStyle name="Normal 4 2 3 2 20 2 2" xfId="12173"/>
    <cellStyle name="Normal 4 2 3 2 20 2 3" xfId="12174"/>
    <cellStyle name="Normal 4 2 3 2 20 3" xfId="12175"/>
    <cellStyle name="Normal 4 2 3 2 20 4" xfId="12176"/>
    <cellStyle name="Normal 4 2 3 2 20 5" xfId="12177"/>
    <cellStyle name="Normal 4 2 3 2 21" xfId="12178"/>
    <cellStyle name="Normal 4 2 3 2 21 2" xfId="12179"/>
    <cellStyle name="Normal 4 2 3 2 21 3" xfId="12180"/>
    <cellStyle name="Normal 4 2 3 2 22" xfId="12181"/>
    <cellStyle name="Normal 4 2 3 2 22 2" xfId="32554"/>
    <cellStyle name="Normal 4 2 3 2 23" xfId="12182"/>
    <cellStyle name="Normal 4 2 3 2 24" xfId="12183"/>
    <cellStyle name="Normal 4 2 3 2 25" xfId="12184"/>
    <cellStyle name="Normal 4 2 3 2 3" xfId="12185"/>
    <cellStyle name="Normal 4 2 3 2 3 2" xfId="12186"/>
    <cellStyle name="Normal 4 2 3 2 3 2 2" xfId="12187"/>
    <cellStyle name="Normal 4 2 3 2 3 2 2 2" xfId="12188"/>
    <cellStyle name="Normal 4 2 3 2 3 2 2 3" xfId="12189"/>
    <cellStyle name="Normal 4 2 3 2 3 2 3" xfId="12190"/>
    <cellStyle name="Normal 4 2 3 2 3 2 4" xfId="12191"/>
    <cellStyle name="Normal 4 2 3 2 3 2 5" xfId="12192"/>
    <cellStyle name="Normal 4 2 3 2 3 3" xfId="12193"/>
    <cellStyle name="Normal 4 2 3 2 3 3 2" xfId="12194"/>
    <cellStyle name="Normal 4 2 3 2 3 3 3" xfId="12195"/>
    <cellStyle name="Normal 4 2 3 2 3 4" xfId="12196"/>
    <cellStyle name="Normal 4 2 3 2 3 4 2" xfId="32566"/>
    <cellStyle name="Normal 4 2 3 2 3 5" xfId="12197"/>
    <cellStyle name="Normal 4 2 3 2 3 6" xfId="12198"/>
    <cellStyle name="Normal 4 2 3 2 3 7" xfId="12199"/>
    <cellStyle name="Normal 4 2 3 2 4" xfId="12200"/>
    <cellStyle name="Normal 4 2 3 2 4 2" xfId="12201"/>
    <cellStyle name="Normal 4 2 3 2 4 2 2" xfId="12202"/>
    <cellStyle name="Normal 4 2 3 2 4 2 3" xfId="12203"/>
    <cellStyle name="Normal 4 2 3 2 4 3" xfId="12204"/>
    <cellStyle name="Normal 4 2 3 2 4 3 2" xfId="32567"/>
    <cellStyle name="Normal 4 2 3 2 4 4" xfId="12205"/>
    <cellStyle name="Normal 4 2 3 2 4 5" xfId="12206"/>
    <cellStyle name="Normal 4 2 3 2 5" xfId="12207"/>
    <cellStyle name="Normal 4 2 3 2 5 2" xfId="12208"/>
    <cellStyle name="Normal 4 2 3 2 5 2 2" xfId="12209"/>
    <cellStyle name="Normal 4 2 3 2 5 2 3" xfId="12210"/>
    <cellStyle name="Normal 4 2 3 2 5 3" xfId="12211"/>
    <cellStyle name="Normal 4 2 3 2 5 3 2" xfId="32568"/>
    <cellStyle name="Normal 4 2 3 2 5 4" xfId="12212"/>
    <cellStyle name="Normal 4 2 3 2 5 5" xfId="12213"/>
    <cellStyle name="Normal 4 2 3 2 6" xfId="12214"/>
    <cellStyle name="Normal 4 2 3 2 6 2" xfId="12215"/>
    <cellStyle name="Normal 4 2 3 2 6 2 2" xfId="12216"/>
    <cellStyle name="Normal 4 2 3 2 6 2 3" xfId="12217"/>
    <cellStyle name="Normal 4 2 3 2 6 3" xfId="12218"/>
    <cellStyle name="Normal 4 2 3 2 6 3 2" xfId="32569"/>
    <cellStyle name="Normal 4 2 3 2 6 4" xfId="12219"/>
    <cellStyle name="Normal 4 2 3 2 6 5" xfId="12220"/>
    <cellStyle name="Normal 4 2 3 2 7" xfId="12221"/>
    <cellStyle name="Normal 4 2 3 2 7 2" xfId="12222"/>
    <cellStyle name="Normal 4 2 3 2 7 2 2" xfId="12223"/>
    <cellStyle name="Normal 4 2 3 2 7 2 3" xfId="12224"/>
    <cellStyle name="Normal 4 2 3 2 7 3" xfId="12225"/>
    <cellStyle name="Normal 4 2 3 2 7 3 2" xfId="32570"/>
    <cellStyle name="Normal 4 2 3 2 7 4" xfId="12226"/>
    <cellStyle name="Normal 4 2 3 2 7 5" xfId="12227"/>
    <cellStyle name="Normal 4 2 3 2 8" xfId="12228"/>
    <cellStyle name="Normal 4 2 3 2 8 2" xfId="12229"/>
    <cellStyle name="Normal 4 2 3 2 8 2 2" xfId="12230"/>
    <cellStyle name="Normal 4 2 3 2 8 2 3" xfId="12231"/>
    <cellStyle name="Normal 4 2 3 2 8 3" xfId="12232"/>
    <cellStyle name="Normal 4 2 3 2 8 3 2" xfId="32571"/>
    <cellStyle name="Normal 4 2 3 2 8 4" xfId="12233"/>
    <cellStyle name="Normal 4 2 3 2 8 5" xfId="12234"/>
    <cellStyle name="Normal 4 2 3 2 9" xfId="12235"/>
    <cellStyle name="Normal 4 2 3 2 9 2" xfId="12236"/>
    <cellStyle name="Normal 4 2 3 2 9 2 2" xfId="12237"/>
    <cellStyle name="Normal 4 2 3 2 9 2 3" xfId="12238"/>
    <cellStyle name="Normal 4 2 3 2 9 3" xfId="12239"/>
    <cellStyle name="Normal 4 2 3 2 9 3 2" xfId="32572"/>
    <cellStyle name="Normal 4 2 3 2 9 4" xfId="12240"/>
    <cellStyle name="Normal 4 2 3 2 9 5" xfId="12241"/>
    <cellStyle name="Normal 4 2 3 20" xfId="12242"/>
    <cellStyle name="Normal 4 2 3 20 2" xfId="12243"/>
    <cellStyle name="Normal 4 2 3 20 2 2" xfId="12244"/>
    <cellStyle name="Normal 4 2 3 20 2 2 2" xfId="12245"/>
    <cellStyle name="Normal 4 2 3 20 2 2 3" xfId="12246"/>
    <cellStyle name="Normal 4 2 3 20 2 3" xfId="12247"/>
    <cellStyle name="Normal 4 2 3 20 2 3 2" xfId="32574"/>
    <cellStyle name="Normal 4 2 3 20 2 4" xfId="12248"/>
    <cellStyle name="Normal 4 2 3 20 2 5" xfId="12249"/>
    <cellStyle name="Normal 4 2 3 20 3" xfId="12250"/>
    <cellStyle name="Normal 4 2 3 20 3 2" xfId="12251"/>
    <cellStyle name="Normal 4 2 3 20 3 3" xfId="12252"/>
    <cellStyle name="Normal 4 2 3 20 4" xfId="12253"/>
    <cellStyle name="Normal 4 2 3 20 4 2" xfId="32573"/>
    <cellStyle name="Normal 4 2 3 20 5" xfId="12254"/>
    <cellStyle name="Normal 4 2 3 20 6" xfId="12255"/>
    <cellStyle name="Normal 4 2 3 21" xfId="12256"/>
    <cellStyle name="Normal 4 2 3 21 2" xfId="12257"/>
    <cellStyle name="Normal 4 2 3 21 2 2" xfId="12258"/>
    <cellStyle name="Normal 4 2 3 21 2 2 2" xfId="12259"/>
    <cellStyle name="Normal 4 2 3 21 2 2 3" xfId="12260"/>
    <cellStyle name="Normal 4 2 3 21 2 3" xfId="12261"/>
    <cellStyle name="Normal 4 2 3 21 2 3 2" xfId="32576"/>
    <cellStyle name="Normal 4 2 3 21 2 4" xfId="12262"/>
    <cellStyle name="Normal 4 2 3 21 2 5" xfId="12263"/>
    <cellStyle name="Normal 4 2 3 21 3" xfId="12264"/>
    <cellStyle name="Normal 4 2 3 21 3 2" xfId="12265"/>
    <cellStyle name="Normal 4 2 3 21 3 3" xfId="12266"/>
    <cellStyle name="Normal 4 2 3 21 4" xfId="12267"/>
    <cellStyle name="Normal 4 2 3 21 4 2" xfId="32575"/>
    <cellStyle name="Normal 4 2 3 21 5" xfId="12268"/>
    <cellStyle name="Normal 4 2 3 21 6" xfId="12269"/>
    <cellStyle name="Normal 4 2 3 22" xfId="12270"/>
    <cellStyle name="Normal 4 2 3 22 2" xfId="12271"/>
    <cellStyle name="Normal 4 2 3 22 2 2" xfId="12272"/>
    <cellStyle name="Normal 4 2 3 22 2 2 2" xfId="12273"/>
    <cellStyle name="Normal 4 2 3 22 2 2 3" xfId="12274"/>
    <cellStyle name="Normal 4 2 3 22 2 3" xfId="12275"/>
    <cellStyle name="Normal 4 2 3 22 2 3 2" xfId="32578"/>
    <cellStyle name="Normal 4 2 3 22 2 4" xfId="12276"/>
    <cellStyle name="Normal 4 2 3 22 2 5" xfId="12277"/>
    <cellStyle name="Normal 4 2 3 22 3" xfId="12278"/>
    <cellStyle name="Normal 4 2 3 22 3 2" xfId="12279"/>
    <cellStyle name="Normal 4 2 3 22 3 3" xfId="12280"/>
    <cellStyle name="Normal 4 2 3 22 4" xfId="12281"/>
    <cellStyle name="Normal 4 2 3 22 4 2" xfId="32577"/>
    <cellStyle name="Normal 4 2 3 22 5" xfId="12282"/>
    <cellStyle name="Normal 4 2 3 22 6" xfId="12283"/>
    <cellStyle name="Normal 4 2 3 23" xfId="12284"/>
    <cellStyle name="Normal 4 2 3 23 2" xfId="12285"/>
    <cellStyle name="Normal 4 2 3 23 3" xfId="12286"/>
    <cellStyle name="Normal 4 2 3 24" xfId="12287"/>
    <cellStyle name="Normal 4 2 3 24 2" xfId="32533"/>
    <cellStyle name="Normal 4 2 3 25" xfId="12288"/>
    <cellStyle name="Normal 4 2 3 26" xfId="12289"/>
    <cellStyle name="Normal 4 2 3 27" xfId="12290"/>
    <cellStyle name="Normal 4 2 3 3" xfId="12291"/>
    <cellStyle name="Normal 4 2 3 3 2" xfId="12292"/>
    <cellStyle name="Normal 4 2 3 3 2 2" xfId="12293"/>
    <cellStyle name="Normal 4 2 3 3 2 2 2" xfId="12294"/>
    <cellStyle name="Normal 4 2 3 3 2 2 3" xfId="12295"/>
    <cellStyle name="Normal 4 2 3 3 2 3" xfId="12296"/>
    <cellStyle name="Normal 4 2 3 3 2 3 2" xfId="33490"/>
    <cellStyle name="Normal 4 2 3 3 2 4" xfId="12297"/>
    <cellStyle name="Normal 4 2 3 3 2 5" xfId="12298"/>
    <cellStyle name="Normal 4 2 3 3 3" xfId="12299"/>
    <cellStyle name="Normal 4 2 3 3 3 2" xfId="12300"/>
    <cellStyle name="Normal 4 2 3 3 3 2 2" xfId="12301"/>
    <cellStyle name="Normal 4 2 3 3 3 2 3" xfId="12302"/>
    <cellStyle name="Normal 4 2 3 3 3 3" xfId="12303"/>
    <cellStyle name="Normal 4 2 3 3 3 3 2" xfId="34942"/>
    <cellStyle name="Normal 4 2 3 3 3 4" xfId="12304"/>
    <cellStyle name="Normal 4 2 3 3 3 5" xfId="12305"/>
    <cellStyle name="Normal 4 2 3 3 4" xfId="12306"/>
    <cellStyle name="Normal 4 2 3 3 4 2" xfId="12307"/>
    <cellStyle name="Normal 4 2 3 3 4 3" xfId="12308"/>
    <cellStyle name="Normal 4 2 3 3 5" xfId="12309"/>
    <cellStyle name="Normal 4 2 3 3 5 2" xfId="32579"/>
    <cellStyle name="Normal 4 2 3 3 6" xfId="12310"/>
    <cellStyle name="Normal 4 2 3 3 7" xfId="12311"/>
    <cellStyle name="Normal 4 2 3 4" xfId="12312"/>
    <cellStyle name="Normal 4 2 3 4 2" xfId="12313"/>
    <cellStyle name="Normal 4 2 3 4 2 2" xfId="12314"/>
    <cellStyle name="Normal 4 2 3 4 2 3" xfId="12315"/>
    <cellStyle name="Normal 4 2 3 4 3" xfId="12316"/>
    <cellStyle name="Normal 4 2 3 4 3 2" xfId="32580"/>
    <cellStyle name="Normal 4 2 3 4 4" xfId="12317"/>
    <cellStyle name="Normal 4 2 3 4 5" xfId="12318"/>
    <cellStyle name="Normal 4 2 3 5" xfId="12319"/>
    <cellStyle name="Normal 4 2 3 5 2" xfId="12320"/>
    <cellStyle name="Normal 4 2 3 5 2 2" xfId="12321"/>
    <cellStyle name="Normal 4 2 3 5 2 3" xfId="12322"/>
    <cellStyle name="Normal 4 2 3 5 3" xfId="12323"/>
    <cellStyle name="Normal 4 2 3 5 3 2" xfId="32581"/>
    <cellStyle name="Normal 4 2 3 5 4" xfId="12324"/>
    <cellStyle name="Normal 4 2 3 5 5" xfId="12325"/>
    <cellStyle name="Normal 4 2 3 6" xfId="12326"/>
    <cellStyle name="Normal 4 2 3 6 2" xfId="12327"/>
    <cellStyle name="Normal 4 2 3 6 2 2" xfId="12328"/>
    <cellStyle name="Normal 4 2 3 6 2 3" xfId="12329"/>
    <cellStyle name="Normal 4 2 3 6 3" xfId="12330"/>
    <cellStyle name="Normal 4 2 3 6 3 2" xfId="32582"/>
    <cellStyle name="Normal 4 2 3 6 4" xfId="12331"/>
    <cellStyle name="Normal 4 2 3 6 5" xfId="12332"/>
    <cellStyle name="Normal 4 2 3 7" xfId="12333"/>
    <cellStyle name="Normal 4 2 3 7 2" xfId="12334"/>
    <cellStyle name="Normal 4 2 3 7 2 2" xfId="12335"/>
    <cellStyle name="Normal 4 2 3 7 2 3" xfId="12336"/>
    <cellStyle name="Normal 4 2 3 7 3" xfId="12337"/>
    <cellStyle name="Normal 4 2 3 7 3 2" xfId="32583"/>
    <cellStyle name="Normal 4 2 3 7 4" xfId="12338"/>
    <cellStyle name="Normal 4 2 3 7 5" xfId="12339"/>
    <cellStyle name="Normal 4 2 3 8" xfId="12340"/>
    <cellStyle name="Normal 4 2 3 8 2" xfId="12341"/>
    <cellStyle name="Normal 4 2 3 8 2 2" xfId="12342"/>
    <cellStyle name="Normal 4 2 3 8 2 2 2" xfId="12343"/>
    <cellStyle name="Normal 4 2 3 8 2 2 3" xfId="12344"/>
    <cellStyle name="Normal 4 2 3 8 2 3" xfId="12345"/>
    <cellStyle name="Normal 4 2 3 8 2 3 2" xfId="32585"/>
    <cellStyle name="Normal 4 2 3 8 2 4" xfId="12346"/>
    <cellStyle name="Normal 4 2 3 8 2 5" xfId="12347"/>
    <cellStyle name="Normal 4 2 3 8 3" xfId="12348"/>
    <cellStyle name="Normal 4 2 3 8 3 2" xfId="12349"/>
    <cellStyle name="Normal 4 2 3 8 3 3" xfId="12350"/>
    <cellStyle name="Normal 4 2 3 8 4" xfId="12351"/>
    <cellStyle name="Normal 4 2 3 8 4 2" xfId="32584"/>
    <cellStyle name="Normal 4 2 3 8 5" xfId="12352"/>
    <cellStyle name="Normal 4 2 3 8 6" xfId="12353"/>
    <cellStyle name="Normal 4 2 3 9" xfId="12354"/>
    <cellStyle name="Normal 4 2 3 9 2" xfId="12355"/>
    <cellStyle name="Normal 4 2 3 9 2 2" xfId="12356"/>
    <cellStyle name="Normal 4 2 3 9 2 2 2" xfId="12357"/>
    <cellStyle name="Normal 4 2 3 9 2 2 3" xfId="12358"/>
    <cellStyle name="Normal 4 2 3 9 2 3" xfId="12359"/>
    <cellStyle name="Normal 4 2 3 9 2 3 2" xfId="32587"/>
    <cellStyle name="Normal 4 2 3 9 2 4" xfId="12360"/>
    <cellStyle name="Normal 4 2 3 9 2 5" xfId="12361"/>
    <cellStyle name="Normal 4 2 3 9 3" xfId="12362"/>
    <cellStyle name="Normal 4 2 3 9 3 2" xfId="12363"/>
    <cellStyle name="Normal 4 2 3 9 3 3" xfId="12364"/>
    <cellStyle name="Normal 4 2 3 9 4" xfId="12365"/>
    <cellStyle name="Normal 4 2 3 9 4 2" xfId="32586"/>
    <cellStyle name="Normal 4 2 3 9 5" xfId="12366"/>
    <cellStyle name="Normal 4 2 3 9 6" xfId="12367"/>
    <cellStyle name="Normal 4 2 30" xfId="12368"/>
    <cellStyle name="Normal 4 2 30 2" xfId="12369"/>
    <cellStyle name="Normal 4 2 30 3" xfId="12370"/>
    <cellStyle name="Normal 4 2 31" xfId="12371"/>
    <cellStyle name="Normal 4 2 31 2" xfId="32531"/>
    <cellStyle name="Normal 4 2 32" xfId="12372"/>
    <cellStyle name="Normal 4 2 32 2" xfId="12373"/>
    <cellStyle name="Normal 4 2 33" xfId="12374"/>
    <cellStyle name="Normal 4 2 4" xfId="12375"/>
    <cellStyle name="Normal 4 2 4 2" xfId="12376"/>
    <cellStyle name="Normal 4 2 4 2 2" xfId="12377"/>
    <cellStyle name="Normal 4 2 4 2 2 2" xfId="12378"/>
    <cellStyle name="Normal 4 2 4 2 2 2 2" xfId="12379"/>
    <cellStyle name="Normal 4 2 4 2 2 2 2 2" xfId="12380"/>
    <cellStyle name="Normal 4 2 4 2 2 2 2 3" xfId="12381"/>
    <cellStyle name="Normal 4 2 4 2 2 2 3" xfId="12382"/>
    <cellStyle name="Normal 4 2 4 2 2 2 3 2" xfId="34261"/>
    <cellStyle name="Normal 4 2 4 2 2 2 4" xfId="12383"/>
    <cellStyle name="Normal 4 2 4 2 2 2 5" xfId="12384"/>
    <cellStyle name="Normal 4 2 4 2 2 3" xfId="12385"/>
    <cellStyle name="Normal 4 2 4 2 2 3 2" xfId="12386"/>
    <cellStyle name="Normal 4 2 4 2 2 3 3" xfId="12387"/>
    <cellStyle name="Normal 4 2 4 2 2 4" xfId="12388"/>
    <cellStyle name="Normal 4 2 4 2 2 4 2" xfId="33493"/>
    <cellStyle name="Normal 4 2 4 2 2 5" xfId="12389"/>
    <cellStyle name="Normal 4 2 4 2 2 6" xfId="12390"/>
    <cellStyle name="Normal 4 2 4 2 3" xfId="12391"/>
    <cellStyle name="Normal 4 2 4 2 3 2" xfId="12392"/>
    <cellStyle name="Normal 4 2 4 2 3 2 2" xfId="12393"/>
    <cellStyle name="Normal 4 2 4 2 3 2 3" xfId="12394"/>
    <cellStyle name="Normal 4 2 4 2 3 3" xfId="12395"/>
    <cellStyle name="Normal 4 2 4 2 3 3 2" xfId="34262"/>
    <cellStyle name="Normal 4 2 4 2 3 4" xfId="12396"/>
    <cellStyle name="Normal 4 2 4 2 3 5" xfId="12397"/>
    <cellStyle name="Normal 4 2 4 2 4" xfId="12398"/>
    <cellStyle name="Normal 4 2 4 2 4 2" xfId="12399"/>
    <cellStyle name="Normal 4 2 4 2 4 3" xfId="12400"/>
    <cellStyle name="Normal 4 2 4 2 5" xfId="12401"/>
    <cellStyle name="Normal 4 2 4 2 5 2" xfId="33492"/>
    <cellStyle name="Normal 4 2 4 2 6" xfId="12402"/>
    <cellStyle name="Normal 4 2 4 2 7" xfId="12403"/>
    <cellStyle name="Normal 4 2 4 3" xfId="12404"/>
    <cellStyle name="Normal 4 2 4 3 2" xfId="12405"/>
    <cellStyle name="Normal 4 2 4 3 2 2" xfId="12406"/>
    <cellStyle name="Normal 4 2 4 3 2 2 2" xfId="12407"/>
    <cellStyle name="Normal 4 2 4 3 2 2 3" xfId="12408"/>
    <cellStyle name="Normal 4 2 4 3 2 3" xfId="12409"/>
    <cellStyle name="Normal 4 2 4 3 2 3 2" xfId="34263"/>
    <cellStyle name="Normal 4 2 4 3 2 4" xfId="12410"/>
    <cellStyle name="Normal 4 2 4 3 2 5" xfId="12411"/>
    <cellStyle name="Normal 4 2 4 3 3" xfId="12412"/>
    <cellStyle name="Normal 4 2 4 3 3 2" xfId="12413"/>
    <cellStyle name="Normal 4 2 4 3 3 3" xfId="12414"/>
    <cellStyle name="Normal 4 2 4 3 4" xfId="12415"/>
    <cellStyle name="Normal 4 2 4 3 4 2" xfId="33494"/>
    <cellStyle name="Normal 4 2 4 3 5" xfId="12416"/>
    <cellStyle name="Normal 4 2 4 3 6" xfId="12417"/>
    <cellStyle name="Normal 4 2 4 4" xfId="12418"/>
    <cellStyle name="Normal 4 2 4 4 2" xfId="12419"/>
    <cellStyle name="Normal 4 2 4 4 2 2" xfId="12420"/>
    <cellStyle name="Normal 4 2 4 4 2 3" xfId="12421"/>
    <cellStyle name="Normal 4 2 4 4 3" xfId="12422"/>
    <cellStyle name="Normal 4 2 4 4 3 2" xfId="34264"/>
    <cellStyle name="Normal 4 2 4 4 4" xfId="12423"/>
    <cellStyle name="Normal 4 2 4 4 5" xfId="12424"/>
    <cellStyle name="Normal 4 2 4 5" xfId="12425"/>
    <cellStyle name="Normal 4 2 4 5 2" xfId="12426"/>
    <cellStyle name="Normal 4 2 4 5 3" xfId="12427"/>
    <cellStyle name="Normal 4 2 4 6" xfId="12428"/>
    <cellStyle name="Normal 4 2 4 6 2" xfId="33491"/>
    <cellStyle name="Normal 4 2 4 7" xfId="12429"/>
    <cellStyle name="Normal 4 2 4 8" xfId="12430"/>
    <cellStyle name="Normal 4 2 4 9" xfId="12431"/>
    <cellStyle name="Normal 4 2 5" xfId="12432"/>
    <cellStyle name="Normal 4 2 5 2" xfId="12433"/>
    <cellStyle name="Normal 4 2 5 2 2" xfId="12434"/>
    <cellStyle name="Normal 4 2 5 2 2 2" xfId="12435"/>
    <cellStyle name="Normal 4 2 5 2 2 2 2" xfId="12436"/>
    <cellStyle name="Normal 4 2 5 2 2 2 2 2" xfId="12437"/>
    <cellStyle name="Normal 4 2 5 2 2 2 2 3" xfId="12438"/>
    <cellStyle name="Normal 4 2 5 2 2 2 3" xfId="12439"/>
    <cellStyle name="Normal 4 2 5 2 2 2 3 2" xfId="34671"/>
    <cellStyle name="Normal 4 2 5 2 2 2 4" xfId="12440"/>
    <cellStyle name="Normal 4 2 5 2 2 2 5" xfId="12441"/>
    <cellStyle name="Normal 4 2 5 2 2 3" xfId="12442"/>
    <cellStyle name="Normal 4 2 5 2 2 3 2" xfId="12443"/>
    <cellStyle name="Normal 4 2 5 2 2 3 3" xfId="12444"/>
    <cellStyle name="Normal 4 2 5 2 2 4" xfId="12445"/>
    <cellStyle name="Normal 4 2 5 2 2 4 2" xfId="33497"/>
    <cellStyle name="Normal 4 2 5 2 2 5" xfId="12446"/>
    <cellStyle name="Normal 4 2 5 2 2 6" xfId="12447"/>
    <cellStyle name="Normal 4 2 5 2 3" xfId="12448"/>
    <cellStyle name="Normal 4 2 5 2 3 2" xfId="12449"/>
    <cellStyle name="Normal 4 2 5 2 3 2 2" xfId="12450"/>
    <cellStyle name="Normal 4 2 5 2 3 2 3" xfId="12451"/>
    <cellStyle name="Normal 4 2 5 2 3 3" xfId="12452"/>
    <cellStyle name="Normal 4 2 5 2 3 3 2" xfId="34265"/>
    <cellStyle name="Normal 4 2 5 2 3 4" xfId="12453"/>
    <cellStyle name="Normal 4 2 5 2 3 5" xfId="12454"/>
    <cellStyle name="Normal 4 2 5 2 4" xfId="12455"/>
    <cellStyle name="Normal 4 2 5 2 4 2" xfId="12456"/>
    <cellStyle name="Normal 4 2 5 2 4 3" xfId="12457"/>
    <cellStyle name="Normal 4 2 5 2 5" xfId="12458"/>
    <cellStyle name="Normal 4 2 5 2 5 2" xfId="33496"/>
    <cellStyle name="Normal 4 2 5 2 6" xfId="12459"/>
    <cellStyle name="Normal 4 2 5 2 7" xfId="12460"/>
    <cellStyle name="Normal 4 2 5 3" xfId="12461"/>
    <cellStyle name="Normal 4 2 5 3 2" xfId="12462"/>
    <cellStyle name="Normal 4 2 5 3 2 2" xfId="12463"/>
    <cellStyle name="Normal 4 2 5 3 2 2 2" xfId="12464"/>
    <cellStyle name="Normal 4 2 5 3 2 2 3" xfId="12465"/>
    <cellStyle name="Normal 4 2 5 3 2 3" xfId="12466"/>
    <cellStyle name="Normal 4 2 5 3 2 3 2" xfId="34875"/>
    <cellStyle name="Normal 4 2 5 3 2 4" xfId="12467"/>
    <cellStyle name="Normal 4 2 5 3 2 5" xfId="12468"/>
    <cellStyle name="Normal 4 2 5 3 3" xfId="12469"/>
    <cellStyle name="Normal 4 2 5 3 3 2" xfId="12470"/>
    <cellStyle name="Normal 4 2 5 3 3 3" xfId="12471"/>
    <cellStyle name="Normal 4 2 5 3 4" xfId="12472"/>
    <cellStyle name="Normal 4 2 5 3 4 2" xfId="33498"/>
    <cellStyle name="Normal 4 2 5 3 5" xfId="12473"/>
    <cellStyle name="Normal 4 2 5 3 6" xfId="12474"/>
    <cellStyle name="Normal 4 2 5 4" xfId="12475"/>
    <cellStyle name="Normal 4 2 5 4 2" xfId="12476"/>
    <cellStyle name="Normal 4 2 5 4 2 2" xfId="12477"/>
    <cellStyle name="Normal 4 2 5 4 2 3" xfId="12478"/>
    <cellStyle name="Normal 4 2 5 4 3" xfId="12479"/>
    <cellStyle name="Normal 4 2 5 4 3 2" xfId="34266"/>
    <cellStyle name="Normal 4 2 5 4 4" xfId="12480"/>
    <cellStyle name="Normal 4 2 5 4 5" xfId="12481"/>
    <cellStyle name="Normal 4 2 5 5" xfId="12482"/>
    <cellStyle name="Normal 4 2 5 5 2" xfId="12483"/>
    <cellStyle name="Normal 4 2 5 5 3" xfId="12484"/>
    <cellStyle name="Normal 4 2 5 6" xfId="12485"/>
    <cellStyle name="Normal 4 2 5 6 2" xfId="33495"/>
    <cellStyle name="Normal 4 2 5 7" xfId="12486"/>
    <cellStyle name="Normal 4 2 5 8" xfId="12487"/>
    <cellStyle name="Normal 4 2 6" xfId="12488"/>
    <cellStyle name="Normal 4 2 6 2" xfId="12489"/>
    <cellStyle name="Normal 4 2 6 2 2" xfId="12490"/>
    <cellStyle name="Normal 4 2 6 2 2 2" xfId="12491"/>
    <cellStyle name="Normal 4 2 6 2 2 2 2" xfId="12492"/>
    <cellStyle name="Normal 4 2 6 2 2 2 3" xfId="12493"/>
    <cellStyle name="Normal 4 2 6 2 2 3" xfId="12494"/>
    <cellStyle name="Normal 4 2 6 2 2 3 2" xfId="34672"/>
    <cellStyle name="Normal 4 2 6 2 2 4" xfId="12495"/>
    <cellStyle name="Normal 4 2 6 2 2 5" xfId="12496"/>
    <cellStyle name="Normal 4 2 6 2 3" xfId="12497"/>
    <cellStyle name="Normal 4 2 6 2 3 2" xfId="12498"/>
    <cellStyle name="Normal 4 2 6 2 3 3" xfId="12499"/>
    <cellStyle name="Normal 4 2 6 2 4" xfId="12500"/>
    <cellStyle name="Normal 4 2 6 2 4 2" xfId="33500"/>
    <cellStyle name="Normal 4 2 6 2 5" xfId="12501"/>
    <cellStyle name="Normal 4 2 6 2 6" xfId="12502"/>
    <cellStyle name="Normal 4 2 6 3" xfId="12503"/>
    <cellStyle name="Normal 4 2 6 3 2" xfId="12504"/>
    <cellStyle name="Normal 4 2 6 3 2 2" xfId="12505"/>
    <cellStyle name="Normal 4 2 6 3 2 3" xfId="12506"/>
    <cellStyle name="Normal 4 2 6 3 3" xfId="12507"/>
    <cellStyle name="Normal 4 2 6 3 3 2" xfId="34267"/>
    <cellStyle name="Normal 4 2 6 3 4" xfId="12508"/>
    <cellStyle name="Normal 4 2 6 3 5" xfId="12509"/>
    <cellStyle name="Normal 4 2 6 4" xfId="12510"/>
    <cellStyle name="Normal 4 2 6 4 2" xfId="12511"/>
    <cellStyle name="Normal 4 2 6 4 3" xfId="12512"/>
    <cellStyle name="Normal 4 2 6 5" xfId="12513"/>
    <cellStyle name="Normal 4 2 6 5 2" xfId="33499"/>
    <cellStyle name="Normal 4 2 6 6" xfId="12514"/>
    <cellStyle name="Normal 4 2 6 7" xfId="12515"/>
    <cellStyle name="Normal 4 2 7" xfId="12516"/>
    <cellStyle name="Normal 4 2 7 2" xfId="12517"/>
    <cellStyle name="Normal 4 2 7 2 2" xfId="12518"/>
    <cellStyle name="Normal 4 2 7 2 2 2" xfId="12519"/>
    <cellStyle name="Normal 4 2 7 2 2 2 2" xfId="12520"/>
    <cellStyle name="Normal 4 2 7 2 2 2 3" xfId="12521"/>
    <cellStyle name="Normal 4 2 7 2 2 3" xfId="12522"/>
    <cellStyle name="Normal 4 2 7 2 2 3 2" xfId="34462"/>
    <cellStyle name="Normal 4 2 7 2 2 4" xfId="12523"/>
    <cellStyle name="Normal 4 2 7 2 2 5" xfId="12524"/>
    <cellStyle name="Normal 4 2 7 2 3" xfId="12525"/>
    <cellStyle name="Normal 4 2 7 2 3 2" xfId="12526"/>
    <cellStyle name="Normal 4 2 7 2 3 3" xfId="12527"/>
    <cellStyle name="Normal 4 2 7 2 4" xfId="12528"/>
    <cellStyle name="Normal 4 2 7 2 4 2" xfId="33502"/>
    <cellStyle name="Normal 4 2 7 2 5" xfId="12529"/>
    <cellStyle name="Normal 4 2 7 2 6" xfId="12530"/>
    <cellStyle name="Normal 4 2 7 3" xfId="12531"/>
    <cellStyle name="Normal 4 2 7 3 2" xfId="12532"/>
    <cellStyle name="Normal 4 2 7 3 2 2" xfId="12533"/>
    <cellStyle name="Normal 4 2 7 3 2 3" xfId="12534"/>
    <cellStyle name="Normal 4 2 7 3 3" xfId="12535"/>
    <cellStyle name="Normal 4 2 7 3 3 2" xfId="34575"/>
    <cellStyle name="Normal 4 2 7 3 4" xfId="12536"/>
    <cellStyle name="Normal 4 2 7 3 5" xfId="12537"/>
    <cellStyle name="Normal 4 2 7 4" xfId="12538"/>
    <cellStyle name="Normal 4 2 7 4 2" xfId="12539"/>
    <cellStyle name="Normal 4 2 7 4 3" xfId="12540"/>
    <cellStyle name="Normal 4 2 7 5" xfId="12541"/>
    <cellStyle name="Normal 4 2 7 5 2" xfId="33501"/>
    <cellStyle name="Normal 4 2 7 6" xfId="12542"/>
    <cellStyle name="Normal 4 2 7 7" xfId="12543"/>
    <cellStyle name="Normal 4 2 8" xfId="12544"/>
    <cellStyle name="Normal 4 2 8 10" xfId="12545"/>
    <cellStyle name="Normal 4 2 8 11" xfId="12546"/>
    <cellStyle name="Normal 4 2 8 2" xfId="12547"/>
    <cellStyle name="Normal 4 2 8 2 10" xfId="12548"/>
    <cellStyle name="Normal 4 2 8 2 11" xfId="12549"/>
    <cellStyle name="Normal 4 2 8 2 2" xfId="12550"/>
    <cellStyle name="Normal 4 2 8 2 2 10" xfId="12551"/>
    <cellStyle name="Normal 4 2 8 2 2 2" xfId="12552"/>
    <cellStyle name="Normal 4 2 8 2 2 2 2" xfId="12553"/>
    <cellStyle name="Normal 4 2 8 2 2 2 2 2" xfId="12554"/>
    <cellStyle name="Normal 4 2 8 2 2 2 2 2 2" xfId="12555"/>
    <cellStyle name="Normal 4 2 8 2 2 2 2 2 2 2" xfId="12556"/>
    <cellStyle name="Normal 4 2 8 2 2 2 2 2 2 2 2" xfId="12557"/>
    <cellStyle name="Normal 4 2 8 2 2 2 2 2 2 2 3" xfId="12558"/>
    <cellStyle name="Normal 4 2 8 2 2 2 2 2 2 3" xfId="12559"/>
    <cellStyle name="Normal 4 2 8 2 2 2 2 2 2 3 2" xfId="34931"/>
    <cellStyle name="Normal 4 2 8 2 2 2 2 2 2 4" xfId="12560"/>
    <cellStyle name="Normal 4 2 8 2 2 2 2 2 2 5" xfId="12561"/>
    <cellStyle name="Normal 4 2 8 2 2 2 2 2 3" xfId="12562"/>
    <cellStyle name="Normal 4 2 8 2 2 2 2 2 3 2" xfId="12563"/>
    <cellStyle name="Normal 4 2 8 2 2 2 2 2 3 3" xfId="12564"/>
    <cellStyle name="Normal 4 2 8 2 2 2 2 2 4" xfId="12565"/>
    <cellStyle name="Normal 4 2 8 2 2 2 2 2 4 2" xfId="33506"/>
    <cellStyle name="Normal 4 2 8 2 2 2 2 2 5" xfId="12566"/>
    <cellStyle name="Normal 4 2 8 2 2 2 2 2 6" xfId="12567"/>
    <cellStyle name="Normal 4 2 8 2 2 2 2 3" xfId="12568"/>
    <cellStyle name="Normal 4 2 8 2 2 2 2 3 2" xfId="12569"/>
    <cellStyle name="Normal 4 2 8 2 2 2 2 3 3" xfId="12570"/>
    <cellStyle name="Normal 4 2 8 2 2 2 2 4" xfId="12571"/>
    <cellStyle name="Normal 4 2 8 2 2 2 2 5" xfId="12572"/>
    <cellStyle name="Normal 4 2 8 2 2 2 2 6" xfId="12573"/>
    <cellStyle name="Normal 4 2 8 2 2 2 3" xfId="12574"/>
    <cellStyle name="Normal 4 2 8 2 2 2 3 2" xfId="12575"/>
    <cellStyle name="Normal 4 2 8 2 2 2 3 2 2" xfId="12576"/>
    <cellStyle name="Normal 4 2 8 2 2 2 3 2 2 2" xfId="12577"/>
    <cellStyle name="Normal 4 2 8 2 2 2 3 2 2 3" xfId="12578"/>
    <cellStyle name="Normal 4 2 8 2 2 2 3 2 3" xfId="12579"/>
    <cellStyle name="Normal 4 2 8 2 2 2 3 2 3 2" xfId="34576"/>
    <cellStyle name="Normal 4 2 8 2 2 2 3 2 4" xfId="12580"/>
    <cellStyle name="Normal 4 2 8 2 2 2 3 2 5" xfId="12581"/>
    <cellStyle name="Normal 4 2 8 2 2 2 3 3" xfId="12582"/>
    <cellStyle name="Normal 4 2 8 2 2 2 3 3 2" xfId="12583"/>
    <cellStyle name="Normal 4 2 8 2 2 2 3 3 3" xfId="12584"/>
    <cellStyle name="Normal 4 2 8 2 2 2 3 4" xfId="12585"/>
    <cellStyle name="Normal 4 2 8 2 2 2 3 4 2" xfId="33507"/>
    <cellStyle name="Normal 4 2 8 2 2 2 3 5" xfId="12586"/>
    <cellStyle name="Normal 4 2 8 2 2 2 3 6" xfId="12587"/>
    <cellStyle name="Normal 4 2 8 2 2 2 4" xfId="12588"/>
    <cellStyle name="Normal 4 2 8 2 2 2 4 2" xfId="12589"/>
    <cellStyle name="Normal 4 2 8 2 2 2 4 2 2" xfId="12590"/>
    <cellStyle name="Normal 4 2 8 2 2 2 4 2 3" xfId="12591"/>
    <cellStyle name="Normal 4 2 8 2 2 2 4 3" xfId="12592"/>
    <cellStyle name="Normal 4 2 8 2 2 2 4 3 2" xfId="34673"/>
    <cellStyle name="Normal 4 2 8 2 2 2 4 4" xfId="12593"/>
    <cellStyle name="Normal 4 2 8 2 2 2 4 5" xfId="12594"/>
    <cellStyle name="Normal 4 2 8 2 2 2 5" xfId="12595"/>
    <cellStyle name="Normal 4 2 8 2 2 2 5 2" xfId="12596"/>
    <cellStyle name="Normal 4 2 8 2 2 2 5 3" xfId="12597"/>
    <cellStyle name="Normal 4 2 8 2 2 2 6" xfId="12598"/>
    <cellStyle name="Normal 4 2 8 2 2 2 6 2" xfId="33505"/>
    <cellStyle name="Normal 4 2 8 2 2 2 7" xfId="12599"/>
    <cellStyle name="Normal 4 2 8 2 2 2 8" xfId="12600"/>
    <cellStyle name="Normal 4 2 8 2 2 3" xfId="12601"/>
    <cellStyle name="Normal 4 2 8 2 2 3 2" xfId="12602"/>
    <cellStyle name="Normal 4 2 8 2 2 3 2 2" xfId="12603"/>
    <cellStyle name="Normal 4 2 8 2 2 3 2 2 2" xfId="12604"/>
    <cellStyle name="Normal 4 2 8 2 2 3 2 2 3" xfId="12605"/>
    <cellStyle name="Normal 4 2 8 2 2 3 2 3" xfId="12606"/>
    <cellStyle name="Normal 4 2 8 2 2 3 2 3 2" xfId="34841"/>
    <cellStyle name="Normal 4 2 8 2 2 3 2 4" xfId="12607"/>
    <cellStyle name="Normal 4 2 8 2 2 3 2 5" xfId="12608"/>
    <cellStyle name="Normal 4 2 8 2 2 3 3" xfId="12609"/>
    <cellStyle name="Normal 4 2 8 2 2 3 3 2" xfId="12610"/>
    <cellStyle name="Normal 4 2 8 2 2 3 3 3" xfId="12611"/>
    <cellStyle name="Normal 4 2 8 2 2 3 4" xfId="12612"/>
    <cellStyle name="Normal 4 2 8 2 2 3 4 2" xfId="33508"/>
    <cellStyle name="Normal 4 2 8 2 2 3 5" xfId="12613"/>
    <cellStyle name="Normal 4 2 8 2 2 3 6" xfId="12614"/>
    <cellStyle name="Normal 4 2 8 2 2 4" xfId="12615"/>
    <cellStyle name="Normal 4 2 8 2 2 4 2" xfId="12616"/>
    <cellStyle name="Normal 4 2 8 2 2 4 2 2" xfId="12617"/>
    <cellStyle name="Normal 4 2 8 2 2 4 2 2 2" xfId="12618"/>
    <cellStyle name="Normal 4 2 8 2 2 4 2 2 3" xfId="12619"/>
    <cellStyle name="Normal 4 2 8 2 2 4 2 3" xfId="12620"/>
    <cellStyle name="Normal 4 2 8 2 2 4 2 4" xfId="12621"/>
    <cellStyle name="Normal 4 2 8 2 2 4 2 5" xfId="12622"/>
    <cellStyle name="Normal 4 2 8 2 2 4 3" xfId="12623"/>
    <cellStyle name="Normal 4 2 8 2 2 4 3 2" xfId="12624"/>
    <cellStyle name="Normal 4 2 8 2 2 4 3 2 2" xfId="12625"/>
    <cellStyle name="Normal 4 2 8 2 2 4 3 2 3" xfId="12626"/>
    <cellStyle name="Normal 4 2 8 2 2 4 3 3" xfId="12627"/>
    <cellStyle name="Normal 4 2 8 2 2 4 3 3 2" xfId="34577"/>
    <cellStyle name="Normal 4 2 8 2 2 4 3 4" xfId="12628"/>
    <cellStyle name="Normal 4 2 8 2 2 4 3 5" xfId="12629"/>
    <cellStyle name="Normal 4 2 8 2 2 4 4" xfId="12630"/>
    <cellStyle name="Normal 4 2 8 2 2 4 4 2" xfId="12631"/>
    <cellStyle name="Normal 4 2 8 2 2 4 4 3" xfId="12632"/>
    <cellStyle name="Normal 4 2 8 2 2 4 5" xfId="12633"/>
    <cellStyle name="Normal 4 2 8 2 2 4 5 2" xfId="33509"/>
    <cellStyle name="Normal 4 2 8 2 2 4 6" xfId="12634"/>
    <cellStyle name="Normal 4 2 8 2 2 4 7" xfId="12635"/>
    <cellStyle name="Normal 4 2 8 2 2 5" xfId="12636"/>
    <cellStyle name="Normal 4 2 8 2 2 5 2" xfId="12637"/>
    <cellStyle name="Normal 4 2 8 2 2 5 2 2" xfId="12638"/>
    <cellStyle name="Normal 4 2 8 2 2 5 2 3" xfId="12639"/>
    <cellStyle name="Normal 4 2 8 2 2 5 3" xfId="12640"/>
    <cellStyle name="Normal 4 2 8 2 2 5 4" xfId="12641"/>
    <cellStyle name="Normal 4 2 8 2 2 5 5" xfId="12642"/>
    <cellStyle name="Normal 4 2 8 2 2 6" xfId="12643"/>
    <cellStyle name="Normal 4 2 8 2 2 6 2" xfId="12644"/>
    <cellStyle name="Normal 4 2 8 2 2 6 2 2" xfId="12645"/>
    <cellStyle name="Normal 4 2 8 2 2 6 2 3" xfId="12646"/>
    <cellStyle name="Normal 4 2 8 2 2 6 3" xfId="12647"/>
    <cellStyle name="Normal 4 2 8 2 2 6 3 2" xfId="34337"/>
    <cellStyle name="Normal 4 2 8 2 2 6 4" xfId="12648"/>
    <cellStyle name="Normal 4 2 8 2 2 6 5" xfId="12649"/>
    <cellStyle name="Normal 4 2 8 2 2 7" xfId="12650"/>
    <cellStyle name="Normal 4 2 8 2 2 7 2" xfId="12651"/>
    <cellStyle name="Normal 4 2 8 2 2 7 3" xfId="12652"/>
    <cellStyle name="Normal 4 2 8 2 2 8" xfId="12653"/>
    <cellStyle name="Normal 4 2 8 2 2 8 2" xfId="33504"/>
    <cellStyle name="Normal 4 2 8 2 2 9" xfId="12654"/>
    <cellStyle name="Normal 4 2 8 2 3" xfId="12655"/>
    <cellStyle name="Normal 4 2 8 2 3 2" xfId="12656"/>
    <cellStyle name="Normal 4 2 8 2 3 2 2" xfId="12657"/>
    <cellStyle name="Normal 4 2 8 2 3 2 2 2" xfId="12658"/>
    <cellStyle name="Normal 4 2 8 2 3 2 2 2 2" xfId="12659"/>
    <cellStyle name="Normal 4 2 8 2 3 2 2 2 3" xfId="12660"/>
    <cellStyle name="Normal 4 2 8 2 3 2 2 3" xfId="12661"/>
    <cellStyle name="Normal 4 2 8 2 3 2 2 3 2" xfId="34268"/>
    <cellStyle name="Normal 4 2 8 2 3 2 2 4" xfId="12662"/>
    <cellStyle name="Normal 4 2 8 2 3 2 2 5" xfId="12663"/>
    <cellStyle name="Normal 4 2 8 2 3 2 3" xfId="12664"/>
    <cellStyle name="Normal 4 2 8 2 3 2 3 2" xfId="12665"/>
    <cellStyle name="Normal 4 2 8 2 3 2 3 3" xfId="12666"/>
    <cellStyle name="Normal 4 2 8 2 3 2 4" xfId="12667"/>
    <cellStyle name="Normal 4 2 8 2 3 2 4 2" xfId="33510"/>
    <cellStyle name="Normal 4 2 8 2 3 2 5" xfId="12668"/>
    <cellStyle name="Normal 4 2 8 2 3 2 6" xfId="12669"/>
    <cellStyle name="Normal 4 2 8 2 3 3" xfId="12670"/>
    <cellStyle name="Normal 4 2 8 2 3 3 2" xfId="12671"/>
    <cellStyle name="Normal 4 2 8 2 3 3 3" xfId="12672"/>
    <cellStyle name="Normal 4 2 8 2 3 4" xfId="12673"/>
    <cellStyle name="Normal 4 2 8 2 3 5" xfId="12674"/>
    <cellStyle name="Normal 4 2 8 2 3 6" xfId="12675"/>
    <cellStyle name="Normal 4 2 8 2 4" xfId="12676"/>
    <cellStyle name="Normal 4 2 8 2 4 2" xfId="12677"/>
    <cellStyle name="Normal 4 2 8 2 4 2 2" xfId="12678"/>
    <cellStyle name="Normal 4 2 8 2 4 2 2 2" xfId="12679"/>
    <cellStyle name="Normal 4 2 8 2 4 2 2 3" xfId="12680"/>
    <cellStyle name="Normal 4 2 8 2 4 2 3" xfId="12681"/>
    <cellStyle name="Normal 4 2 8 2 4 2 3 2" xfId="34578"/>
    <cellStyle name="Normal 4 2 8 2 4 2 4" xfId="12682"/>
    <cellStyle name="Normal 4 2 8 2 4 2 5" xfId="12683"/>
    <cellStyle name="Normal 4 2 8 2 4 3" xfId="12684"/>
    <cellStyle name="Normal 4 2 8 2 4 3 2" xfId="12685"/>
    <cellStyle name="Normal 4 2 8 2 4 3 3" xfId="12686"/>
    <cellStyle name="Normal 4 2 8 2 4 4" xfId="12687"/>
    <cellStyle name="Normal 4 2 8 2 4 4 2" xfId="33511"/>
    <cellStyle name="Normal 4 2 8 2 4 5" xfId="12688"/>
    <cellStyle name="Normal 4 2 8 2 4 6" xfId="12689"/>
    <cellStyle name="Normal 4 2 8 2 5" xfId="12690"/>
    <cellStyle name="Normal 4 2 8 2 5 2" xfId="12691"/>
    <cellStyle name="Normal 4 2 8 2 5 2 2" xfId="12692"/>
    <cellStyle name="Normal 4 2 8 2 5 2 2 2" xfId="12693"/>
    <cellStyle name="Normal 4 2 8 2 5 2 2 2 2" xfId="12694"/>
    <cellStyle name="Normal 4 2 8 2 5 2 2 2 3" xfId="12695"/>
    <cellStyle name="Normal 4 2 8 2 5 2 2 3" xfId="12696"/>
    <cellStyle name="Normal 4 2 8 2 5 2 2 4" xfId="12697"/>
    <cellStyle name="Normal 4 2 8 2 5 2 2 5" xfId="12698"/>
    <cellStyle name="Normal 4 2 8 2 5 2 3" xfId="12699"/>
    <cellStyle name="Normal 4 2 8 2 5 2 3 2" xfId="12700"/>
    <cellStyle name="Normal 4 2 8 2 5 2 3 2 2" xfId="12701"/>
    <cellStyle name="Normal 4 2 8 2 5 2 3 2 3" xfId="12702"/>
    <cellStyle name="Normal 4 2 8 2 5 2 3 3" xfId="12703"/>
    <cellStyle name="Normal 4 2 8 2 5 2 3 3 2" xfId="34463"/>
    <cellStyle name="Normal 4 2 8 2 5 2 3 4" xfId="12704"/>
    <cellStyle name="Normal 4 2 8 2 5 2 3 5" xfId="12705"/>
    <cellStyle name="Normal 4 2 8 2 5 2 4" xfId="12706"/>
    <cellStyle name="Normal 4 2 8 2 5 2 4 2" xfId="12707"/>
    <cellStyle name="Normal 4 2 8 2 5 2 4 3" xfId="12708"/>
    <cellStyle name="Normal 4 2 8 2 5 2 5" xfId="12709"/>
    <cellStyle name="Normal 4 2 8 2 5 2 5 2" xfId="33512"/>
    <cellStyle name="Normal 4 2 8 2 5 2 6" xfId="12710"/>
    <cellStyle name="Normal 4 2 8 2 5 2 7" xfId="12711"/>
    <cellStyle name="Normal 4 2 8 2 5 3" xfId="12712"/>
    <cellStyle name="Normal 4 2 8 2 5 3 2" xfId="12713"/>
    <cellStyle name="Normal 4 2 8 2 5 3 2 2" xfId="12714"/>
    <cellStyle name="Normal 4 2 8 2 5 3 2 3" xfId="12715"/>
    <cellStyle name="Normal 4 2 8 2 5 3 3" xfId="12716"/>
    <cellStyle name="Normal 4 2 8 2 5 3 4" xfId="12717"/>
    <cellStyle name="Normal 4 2 8 2 5 3 5" xfId="12718"/>
    <cellStyle name="Normal 4 2 8 2 5 4" xfId="12719"/>
    <cellStyle name="Normal 4 2 8 2 5 4 2" xfId="12720"/>
    <cellStyle name="Normal 4 2 8 2 5 4 3" xfId="12721"/>
    <cellStyle name="Normal 4 2 8 2 5 5" xfId="12722"/>
    <cellStyle name="Normal 4 2 8 2 5 6" xfId="12723"/>
    <cellStyle name="Normal 4 2 8 2 5 7" xfId="12724"/>
    <cellStyle name="Normal 4 2 8 2 6" xfId="12725"/>
    <cellStyle name="Normal 4 2 8 2 6 2" xfId="12726"/>
    <cellStyle name="Normal 4 2 8 2 6 2 2" xfId="12727"/>
    <cellStyle name="Normal 4 2 8 2 6 2 2 2" xfId="12728"/>
    <cellStyle name="Normal 4 2 8 2 6 2 2 2 2" xfId="12729"/>
    <cellStyle name="Normal 4 2 8 2 6 2 2 2 3" xfId="12730"/>
    <cellStyle name="Normal 4 2 8 2 6 2 2 3" xfId="12731"/>
    <cellStyle name="Normal 4 2 8 2 6 2 2 3 2" xfId="34269"/>
    <cellStyle name="Normal 4 2 8 2 6 2 2 4" xfId="12732"/>
    <cellStyle name="Normal 4 2 8 2 6 2 2 5" xfId="12733"/>
    <cellStyle name="Normal 4 2 8 2 6 2 3" xfId="12734"/>
    <cellStyle name="Normal 4 2 8 2 6 2 3 2" xfId="12735"/>
    <cellStyle name="Normal 4 2 8 2 6 2 3 3" xfId="12736"/>
    <cellStyle name="Normal 4 2 8 2 6 2 4" xfId="12737"/>
    <cellStyle name="Normal 4 2 8 2 6 2 4 2" xfId="33513"/>
    <cellStyle name="Normal 4 2 8 2 6 2 5" xfId="12738"/>
    <cellStyle name="Normal 4 2 8 2 6 2 6" xfId="12739"/>
    <cellStyle name="Normal 4 2 8 2 6 3" xfId="12740"/>
    <cellStyle name="Normal 4 2 8 2 6 3 2" xfId="12741"/>
    <cellStyle name="Normal 4 2 8 2 6 3 3" xfId="12742"/>
    <cellStyle name="Normal 4 2 8 2 6 4" xfId="12743"/>
    <cellStyle name="Normal 4 2 8 2 6 5" xfId="12744"/>
    <cellStyle name="Normal 4 2 8 2 6 6" xfId="12745"/>
    <cellStyle name="Normal 4 2 8 2 7" xfId="12746"/>
    <cellStyle name="Normal 4 2 8 2 7 2" xfId="12747"/>
    <cellStyle name="Normal 4 2 8 2 7 2 2" xfId="12748"/>
    <cellStyle name="Normal 4 2 8 2 7 2 3" xfId="12749"/>
    <cellStyle name="Normal 4 2 8 2 7 3" xfId="12750"/>
    <cellStyle name="Normal 4 2 8 2 7 3 2" xfId="34270"/>
    <cellStyle name="Normal 4 2 8 2 7 4" xfId="12751"/>
    <cellStyle name="Normal 4 2 8 2 7 5" xfId="12752"/>
    <cellStyle name="Normal 4 2 8 2 8" xfId="12753"/>
    <cellStyle name="Normal 4 2 8 2 8 2" xfId="12754"/>
    <cellStyle name="Normal 4 2 8 2 8 3" xfId="12755"/>
    <cellStyle name="Normal 4 2 8 2 9" xfId="12756"/>
    <cellStyle name="Normal 4 2 8 2 9 2" xfId="33503"/>
    <cellStyle name="Normal 4 2 8 3" xfId="12757"/>
    <cellStyle name="Normal 4 2 8 3 2" xfId="12758"/>
    <cellStyle name="Normal 4 2 8 3 2 2" xfId="12759"/>
    <cellStyle name="Normal 4 2 8 3 2 2 2" xfId="12760"/>
    <cellStyle name="Normal 4 2 8 3 2 2 2 2" xfId="12761"/>
    <cellStyle name="Normal 4 2 8 3 2 2 2 3" xfId="12762"/>
    <cellStyle name="Normal 4 2 8 3 2 2 3" xfId="12763"/>
    <cellStyle name="Normal 4 2 8 3 2 2 3 2" xfId="34464"/>
    <cellStyle name="Normal 4 2 8 3 2 2 4" xfId="12764"/>
    <cellStyle name="Normal 4 2 8 3 2 2 5" xfId="12765"/>
    <cellStyle name="Normal 4 2 8 3 2 3" xfId="12766"/>
    <cellStyle name="Normal 4 2 8 3 2 3 2" xfId="12767"/>
    <cellStyle name="Normal 4 2 8 3 2 3 3" xfId="12768"/>
    <cellStyle name="Normal 4 2 8 3 2 4" xfId="12769"/>
    <cellStyle name="Normal 4 2 8 3 2 4 2" xfId="33515"/>
    <cellStyle name="Normal 4 2 8 3 2 5" xfId="12770"/>
    <cellStyle name="Normal 4 2 8 3 2 6" xfId="12771"/>
    <cellStyle name="Normal 4 2 8 3 3" xfId="12772"/>
    <cellStyle name="Normal 4 2 8 3 3 2" xfId="12773"/>
    <cellStyle name="Normal 4 2 8 3 3 2 2" xfId="12774"/>
    <cellStyle name="Normal 4 2 8 3 3 2 3" xfId="12775"/>
    <cellStyle name="Normal 4 2 8 3 3 3" xfId="12776"/>
    <cellStyle name="Normal 4 2 8 3 3 3 2" xfId="34210"/>
    <cellStyle name="Normal 4 2 8 3 3 4" xfId="12777"/>
    <cellStyle name="Normal 4 2 8 3 3 5" xfId="12778"/>
    <cellStyle name="Normal 4 2 8 3 4" xfId="12779"/>
    <cellStyle name="Normal 4 2 8 3 4 2" xfId="12780"/>
    <cellStyle name="Normal 4 2 8 3 4 3" xfId="12781"/>
    <cellStyle name="Normal 4 2 8 3 5" xfId="12782"/>
    <cellStyle name="Normal 4 2 8 3 5 2" xfId="33514"/>
    <cellStyle name="Normal 4 2 8 3 6" xfId="12783"/>
    <cellStyle name="Normal 4 2 8 3 7" xfId="12784"/>
    <cellStyle name="Normal 4 2 8 4" xfId="12785"/>
    <cellStyle name="Normal 4 2 8 4 2" xfId="12786"/>
    <cellStyle name="Normal 4 2 8 4 2 2" xfId="12787"/>
    <cellStyle name="Normal 4 2 8 4 2 2 2" xfId="12788"/>
    <cellStyle name="Normal 4 2 8 4 2 2 2 2" xfId="12789"/>
    <cellStyle name="Normal 4 2 8 4 2 2 2 2 2" xfId="12790"/>
    <cellStyle name="Normal 4 2 8 4 2 2 2 2 3" xfId="12791"/>
    <cellStyle name="Normal 4 2 8 4 2 2 2 3" xfId="12792"/>
    <cellStyle name="Normal 4 2 8 4 2 2 2 4" xfId="12793"/>
    <cellStyle name="Normal 4 2 8 4 2 2 2 5" xfId="12794"/>
    <cellStyle name="Normal 4 2 8 4 2 2 3" xfId="12795"/>
    <cellStyle name="Normal 4 2 8 4 2 2 3 2" xfId="12796"/>
    <cellStyle name="Normal 4 2 8 4 2 2 3 2 2" xfId="12797"/>
    <cellStyle name="Normal 4 2 8 4 2 2 3 2 3" xfId="12798"/>
    <cellStyle name="Normal 4 2 8 4 2 2 3 3" xfId="12799"/>
    <cellStyle name="Normal 4 2 8 4 2 2 3 3 2" xfId="34271"/>
    <cellStyle name="Normal 4 2 8 4 2 2 3 4" xfId="12800"/>
    <cellStyle name="Normal 4 2 8 4 2 2 3 5" xfId="12801"/>
    <cellStyle name="Normal 4 2 8 4 2 2 4" xfId="12802"/>
    <cellStyle name="Normal 4 2 8 4 2 2 4 2" xfId="12803"/>
    <cellStyle name="Normal 4 2 8 4 2 2 4 3" xfId="12804"/>
    <cellStyle name="Normal 4 2 8 4 2 2 5" xfId="12805"/>
    <cellStyle name="Normal 4 2 8 4 2 2 5 2" xfId="33517"/>
    <cellStyle name="Normal 4 2 8 4 2 2 6" xfId="12806"/>
    <cellStyle name="Normal 4 2 8 4 2 2 7" xfId="12807"/>
    <cellStyle name="Normal 4 2 8 4 2 3" xfId="12808"/>
    <cellStyle name="Normal 4 2 8 4 2 3 2" xfId="12809"/>
    <cellStyle name="Normal 4 2 8 4 2 3 2 2" xfId="12810"/>
    <cellStyle name="Normal 4 2 8 4 2 3 2 3" xfId="12811"/>
    <cellStyle name="Normal 4 2 8 4 2 3 3" xfId="12812"/>
    <cellStyle name="Normal 4 2 8 4 2 3 4" xfId="12813"/>
    <cellStyle name="Normal 4 2 8 4 2 3 5" xfId="12814"/>
    <cellStyle name="Normal 4 2 8 4 2 4" xfId="12815"/>
    <cellStyle name="Normal 4 2 8 4 2 4 2" xfId="12816"/>
    <cellStyle name="Normal 4 2 8 4 2 4 3" xfId="12817"/>
    <cellStyle name="Normal 4 2 8 4 2 5" xfId="12818"/>
    <cellStyle name="Normal 4 2 8 4 2 6" xfId="12819"/>
    <cellStyle name="Normal 4 2 8 4 2 7" xfId="12820"/>
    <cellStyle name="Normal 4 2 8 4 3" xfId="12821"/>
    <cellStyle name="Normal 4 2 8 4 3 2" xfId="12822"/>
    <cellStyle name="Normal 4 2 8 4 3 2 2" xfId="12823"/>
    <cellStyle name="Normal 4 2 8 4 3 2 3" xfId="12824"/>
    <cellStyle name="Normal 4 2 8 4 3 3" xfId="12825"/>
    <cellStyle name="Normal 4 2 8 4 3 4" xfId="12826"/>
    <cellStyle name="Normal 4 2 8 4 3 5" xfId="12827"/>
    <cellStyle name="Normal 4 2 8 4 4" xfId="12828"/>
    <cellStyle name="Normal 4 2 8 4 4 2" xfId="12829"/>
    <cellStyle name="Normal 4 2 8 4 4 2 2" xfId="12830"/>
    <cellStyle name="Normal 4 2 8 4 4 2 2 2" xfId="12831"/>
    <cellStyle name="Normal 4 2 8 4 4 2 2 2 2" xfId="12832"/>
    <cellStyle name="Normal 4 2 8 4 4 2 2 2 3" xfId="12833"/>
    <cellStyle name="Normal 4 2 8 4 4 2 2 3" xfId="12834"/>
    <cellStyle name="Normal 4 2 8 4 4 2 2 3 2" xfId="34272"/>
    <cellStyle name="Normal 4 2 8 4 4 2 2 4" xfId="12835"/>
    <cellStyle name="Normal 4 2 8 4 4 2 2 5" xfId="12836"/>
    <cellStyle name="Normal 4 2 8 4 4 2 3" xfId="12837"/>
    <cellStyle name="Normal 4 2 8 4 4 2 3 2" xfId="12838"/>
    <cellStyle name="Normal 4 2 8 4 4 2 3 3" xfId="12839"/>
    <cellStyle name="Normal 4 2 8 4 4 2 4" xfId="12840"/>
    <cellStyle name="Normal 4 2 8 4 4 2 4 2" xfId="33518"/>
    <cellStyle name="Normal 4 2 8 4 4 2 5" xfId="12841"/>
    <cellStyle name="Normal 4 2 8 4 4 2 6" xfId="12842"/>
    <cellStyle name="Normal 4 2 8 4 4 3" xfId="12843"/>
    <cellStyle name="Normal 4 2 8 4 4 3 2" xfId="12844"/>
    <cellStyle name="Normal 4 2 8 4 4 3 3" xfId="12845"/>
    <cellStyle name="Normal 4 2 8 4 4 4" xfId="12846"/>
    <cellStyle name="Normal 4 2 8 4 4 5" xfId="12847"/>
    <cellStyle name="Normal 4 2 8 4 4 6" xfId="12848"/>
    <cellStyle name="Normal 4 2 8 4 5" xfId="12849"/>
    <cellStyle name="Normal 4 2 8 4 5 2" xfId="12850"/>
    <cellStyle name="Normal 4 2 8 4 5 2 2" xfId="12851"/>
    <cellStyle name="Normal 4 2 8 4 5 2 3" xfId="12852"/>
    <cellStyle name="Normal 4 2 8 4 5 3" xfId="12853"/>
    <cellStyle name="Normal 4 2 8 4 5 3 2" xfId="34579"/>
    <cellStyle name="Normal 4 2 8 4 5 4" xfId="12854"/>
    <cellStyle name="Normal 4 2 8 4 5 5" xfId="12855"/>
    <cellStyle name="Normal 4 2 8 4 6" xfId="12856"/>
    <cellStyle name="Normal 4 2 8 4 6 2" xfId="12857"/>
    <cellStyle name="Normal 4 2 8 4 6 3" xfId="12858"/>
    <cellStyle name="Normal 4 2 8 4 7" xfId="12859"/>
    <cellStyle name="Normal 4 2 8 4 7 2" xfId="33516"/>
    <cellStyle name="Normal 4 2 8 4 8" xfId="12860"/>
    <cellStyle name="Normal 4 2 8 4 9" xfId="12861"/>
    <cellStyle name="Normal 4 2 8 5" xfId="12862"/>
    <cellStyle name="Normal 4 2 8 5 2" xfId="12863"/>
    <cellStyle name="Normal 4 2 8 5 2 2" xfId="12864"/>
    <cellStyle name="Normal 4 2 8 5 2 3" xfId="12865"/>
    <cellStyle name="Normal 4 2 8 5 3" xfId="12866"/>
    <cellStyle name="Normal 4 2 8 5 4" xfId="12867"/>
    <cellStyle name="Normal 4 2 8 5 5" xfId="12868"/>
    <cellStyle name="Normal 4 2 8 6" xfId="12869"/>
    <cellStyle name="Normal 4 2 8 6 2" xfId="12870"/>
    <cellStyle name="Normal 4 2 8 6 2 2" xfId="12871"/>
    <cellStyle name="Normal 4 2 8 6 2 2 2" xfId="12872"/>
    <cellStyle name="Normal 4 2 8 6 2 2 2 2" xfId="12873"/>
    <cellStyle name="Normal 4 2 8 6 2 2 2 2 2" xfId="12874"/>
    <cellStyle name="Normal 4 2 8 6 2 2 2 2 3" xfId="12875"/>
    <cellStyle name="Normal 4 2 8 6 2 2 2 3" xfId="12876"/>
    <cellStyle name="Normal 4 2 8 6 2 2 2 3 2" xfId="34338"/>
    <cellStyle name="Normal 4 2 8 6 2 2 2 4" xfId="12877"/>
    <cellStyle name="Normal 4 2 8 6 2 2 2 5" xfId="12878"/>
    <cellStyle name="Normal 4 2 8 6 2 2 3" xfId="12879"/>
    <cellStyle name="Normal 4 2 8 6 2 2 3 2" xfId="12880"/>
    <cellStyle name="Normal 4 2 8 6 2 2 3 3" xfId="12881"/>
    <cellStyle name="Normal 4 2 8 6 2 2 4" xfId="12882"/>
    <cellStyle name="Normal 4 2 8 6 2 2 4 2" xfId="33520"/>
    <cellStyle name="Normal 4 2 8 6 2 2 5" xfId="12883"/>
    <cellStyle name="Normal 4 2 8 6 2 2 6" xfId="12884"/>
    <cellStyle name="Normal 4 2 8 6 2 3" xfId="12885"/>
    <cellStyle name="Normal 4 2 8 6 2 3 2" xfId="12886"/>
    <cellStyle name="Normal 4 2 8 6 2 3 3" xfId="12887"/>
    <cellStyle name="Normal 4 2 8 6 2 4" xfId="12888"/>
    <cellStyle name="Normal 4 2 8 6 2 5" xfId="12889"/>
    <cellStyle name="Normal 4 2 8 6 2 6" xfId="12890"/>
    <cellStyle name="Normal 4 2 8 6 3" xfId="12891"/>
    <cellStyle name="Normal 4 2 8 6 3 2" xfId="12892"/>
    <cellStyle name="Normal 4 2 8 6 3 2 2" xfId="12893"/>
    <cellStyle name="Normal 4 2 8 6 3 2 2 2" xfId="12894"/>
    <cellStyle name="Normal 4 2 8 6 3 2 2 3" xfId="12895"/>
    <cellStyle name="Normal 4 2 8 6 3 2 3" xfId="12896"/>
    <cellStyle name="Normal 4 2 8 6 3 2 3 2" xfId="34339"/>
    <cellStyle name="Normal 4 2 8 6 3 2 4" xfId="12897"/>
    <cellStyle name="Normal 4 2 8 6 3 2 5" xfId="12898"/>
    <cellStyle name="Normal 4 2 8 6 3 3" xfId="12899"/>
    <cellStyle name="Normal 4 2 8 6 3 3 2" xfId="12900"/>
    <cellStyle name="Normal 4 2 8 6 3 3 3" xfId="12901"/>
    <cellStyle name="Normal 4 2 8 6 3 4" xfId="12902"/>
    <cellStyle name="Normal 4 2 8 6 3 4 2" xfId="33521"/>
    <cellStyle name="Normal 4 2 8 6 3 5" xfId="12903"/>
    <cellStyle name="Normal 4 2 8 6 3 6" xfId="12904"/>
    <cellStyle name="Normal 4 2 8 6 4" xfId="12905"/>
    <cellStyle name="Normal 4 2 8 6 4 2" xfId="12906"/>
    <cellStyle name="Normal 4 2 8 6 4 2 2" xfId="12907"/>
    <cellStyle name="Normal 4 2 8 6 4 2 3" xfId="12908"/>
    <cellStyle name="Normal 4 2 8 6 4 3" xfId="12909"/>
    <cellStyle name="Normal 4 2 8 6 4 3 2" xfId="34340"/>
    <cellStyle name="Normal 4 2 8 6 4 4" xfId="12910"/>
    <cellStyle name="Normal 4 2 8 6 4 5" xfId="12911"/>
    <cellStyle name="Normal 4 2 8 6 5" xfId="12912"/>
    <cellStyle name="Normal 4 2 8 6 5 2" xfId="12913"/>
    <cellStyle name="Normal 4 2 8 6 5 3" xfId="12914"/>
    <cellStyle name="Normal 4 2 8 6 6" xfId="12915"/>
    <cellStyle name="Normal 4 2 8 6 6 2" xfId="33519"/>
    <cellStyle name="Normal 4 2 8 6 7" xfId="12916"/>
    <cellStyle name="Normal 4 2 8 6 8" xfId="12917"/>
    <cellStyle name="Normal 4 2 8 7" xfId="12918"/>
    <cellStyle name="Normal 4 2 8 7 2" xfId="12919"/>
    <cellStyle name="Normal 4 2 8 7 2 2" xfId="12920"/>
    <cellStyle name="Normal 4 2 8 7 2 2 2" xfId="12921"/>
    <cellStyle name="Normal 4 2 8 7 2 2 3" xfId="12922"/>
    <cellStyle name="Normal 4 2 8 7 2 3" xfId="12923"/>
    <cellStyle name="Normal 4 2 8 7 2 4" xfId="12924"/>
    <cellStyle name="Normal 4 2 8 7 2 5" xfId="12925"/>
    <cellStyle name="Normal 4 2 8 7 3" xfId="12926"/>
    <cellStyle name="Normal 4 2 8 7 3 2" xfId="12927"/>
    <cellStyle name="Normal 4 2 8 7 3 2 2" xfId="12928"/>
    <cellStyle name="Normal 4 2 8 7 3 2 3" xfId="12929"/>
    <cellStyle name="Normal 4 2 8 7 3 3" xfId="12930"/>
    <cellStyle name="Normal 4 2 8 7 3 3 2" xfId="34489"/>
    <cellStyle name="Normal 4 2 8 7 3 4" xfId="12931"/>
    <cellStyle name="Normal 4 2 8 7 3 5" xfId="12932"/>
    <cellStyle name="Normal 4 2 8 7 4" xfId="12933"/>
    <cellStyle name="Normal 4 2 8 7 4 2" xfId="12934"/>
    <cellStyle name="Normal 4 2 8 7 4 3" xfId="12935"/>
    <cellStyle name="Normal 4 2 8 7 5" xfId="12936"/>
    <cellStyle name="Normal 4 2 8 7 5 2" xfId="33522"/>
    <cellStyle name="Normal 4 2 8 7 6" xfId="12937"/>
    <cellStyle name="Normal 4 2 8 7 7" xfId="12938"/>
    <cellStyle name="Normal 4 2 8 8" xfId="12939"/>
    <cellStyle name="Normal 4 2 8 8 2" xfId="12940"/>
    <cellStyle name="Normal 4 2 8 8 3" xfId="12941"/>
    <cellStyle name="Normal 4 2 8 9" xfId="12942"/>
    <cellStyle name="Normal 4 2 9" xfId="12943"/>
    <cellStyle name="Normal 4 2 9 10" xfId="12944"/>
    <cellStyle name="Normal 4 2 9 2" xfId="12945"/>
    <cellStyle name="Normal 4 2 9 2 2" xfId="12946"/>
    <cellStyle name="Normal 4 2 9 2 2 2" xfId="12947"/>
    <cellStyle name="Normal 4 2 9 2 2 2 2" xfId="12948"/>
    <cellStyle name="Normal 4 2 9 2 2 2 2 2" xfId="12949"/>
    <cellStyle name="Normal 4 2 9 2 2 2 2 2 2" xfId="12950"/>
    <cellStyle name="Normal 4 2 9 2 2 2 2 2 3" xfId="12951"/>
    <cellStyle name="Normal 4 2 9 2 2 2 2 3" xfId="12952"/>
    <cellStyle name="Normal 4 2 9 2 2 2 2 4" xfId="12953"/>
    <cellStyle name="Normal 4 2 9 2 2 2 2 5" xfId="12954"/>
    <cellStyle name="Normal 4 2 9 2 2 2 3" xfId="12955"/>
    <cellStyle name="Normal 4 2 9 2 2 2 3 2" xfId="12956"/>
    <cellStyle name="Normal 4 2 9 2 2 2 3 2 2" xfId="12957"/>
    <cellStyle name="Normal 4 2 9 2 2 2 3 2 3" xfId="12958"/>
    <cellStyle name="Normal 4 2 9 2 2 2 3 3" xfId="12959"/>
    <cellStyle name="Normal 4 2 9 2 2 2 3 3 2" xfId="34341"/>
    <cellStyle name="Normal 4 2 9 2 2 2 3 4" xfId="12960"/>
    <cellStyle name="Normal 4 2 9 2 2 2 3 5" xfId="12961"/>
    <cellStyle name="Normal 4 2 9 2 2 2 4" xfId="12962"/>
    <cellStyle name="Normal 4 2 9 2 2 2 4 2" xfId="12963"/>
    <cellStyle name="Normal 4 2 9 2 2 2 4 3" xfId="12964"/>
    <cellStyle name="Normal 4 2 9 2 2 2 5" xfId="12965"/>
    <cellStyle name="Normal 4 2 9 2 2 2 5 2" xfId="33523"/>
    <cellStyle name="Normal 4 2 9 2 2 2 6" xfId="12966"/>
    <cellStyle name="Normal 4 2 9 2 2 2 7" xfId="12967"/>
    <cellStyle name="Normal 4 2 9 2 2 3" xfId="12968"/>
    <cellStyle name="Normal 4 2 9 2 2 3 2" xfId="12969"/>
    <cellStyle name="Normal 4 2 9 2 2 3 2 2" xfId="12970"/>
    <cellStyle name="Normal 4 2 9 2 2 3 2 3" xfId="12971"/>
    <cellStyle name="Normal 4 2 9 2 2 3 3" xfId="12972"/>
    <cellStyle name="Normal 4 2 9 2 2 3 4" xfId="12973"/>
    <cellStyle name="Normal 4 2 9 2 2 3 5" xfId="12974"/>
    <cellStyle name="Normal 4 2 9 2 2 4" xfId="12975"/>
    <cellStyle name="Normal 4 2 9 2 2 4 2" xfId="12976"/>
    <cellStyle name="Normal 4 2 9 2 2 4 3" xfId="12977"/>
    <cellStyle name="Normal 4 2 9 2 2 5" xfId="12978"/>
    <cellStyle name="Normal 4 2 9 2 2 6" xfId="12979"/>
    <cellStyle name="Normal 4 2 9 2 2 7" xfId="12980"/>
    <cellStyle name="Normal 4 2 9 2 3" xfId="12981"/>
    <cellStyle name="Normal 4 2 9 2 3 2" xfId="12982"/>
    <cellStyle name="Normal 4 2 9 2 3 2 2" xfId="12983"/>
    <cellStyle name="Normal 4 2 9 2 3 2 3" xfId="12984"/>
    <cellStyle name="Normal 4 2 9 2 3 3" xfId="12985"/>
    <cellStyle name="Normal 4 2 9 2 3 4" xfId="12986"/>
    <cellStyle name="Normal 4 2 9 2 3 5" xfId="12987"/>
    <cellStyle name="Normal 4 2 9 2 4" xfId="12988"/>
    <cellStyle name="Normal 4 2 9 2 4 2" xfId="12989"/>
    <cellStyle name="Normal 4 2 9 2 4 2 2" xfId="12990"/>
    <cellStyle name="Normal 4 2 9 2 4 2 2 2" xfId="12991"/>
    <cellStyle name="Normal 4 2 9 2 4 2 2 2 2" xfId="12992"/>
    <cellStyle name="Normal 4 2 9 2 4 2 2 2 3" xfId="12993"/>
    <cellStyle name="Normal 4 2 9 2 4 2 2 3" xfId="12994"/>
    <cellStyle name="Normal 4 2 9 2 4 2 2 3 2" xfId="34466"/>
    <cellStyle name="Normal 4 2 9 2 4 2 2 4" xfId="12995"/>
    <cellStyle name="Normal 4 2 9 2 4 2 2 5" xfId="12996"/>
    <cellStyle name="Normal 4 2 9 2 4 2 3" xfId="12997"/>
    <cellStyle name="Normal 4 2 9 2 4 2 3 2" xfId="12998"/>
    <cellStyle name="Normal 4 2 9 2 4 2 3 3" xfId="12999"/>
    <cellStyle name="Normal 4 2 9 2 4 2 4" xfId="13000"/>
    <cellStyle name="Normal 4 2 9 2 4 2 4 2" xfId="33524"/>
    <cellStyle name="Normal 4 2 9 2 4 2 5" xfId="13001"/>
    <cellStyle name="Normal 4 2 9 2 4 2 6" xfId="13002"/>
    <cellStyle name="Normal 4 2 9 2 4 3" xfId="13003"/>
    <cellStyle name="Normal 4 2 9 2 4 3 2" xfId="13004"/>
    <cellStyle name="Normal 4 2 9 2 4 3 3" xfId="13005"/>
    <cellStyle name="Normal 4 2 9 2 4 4" xfId="13006"/>
    <cellStyle name="Normal 4 2 9 2 4 5" xfId="13007"/>
    <cellStyle name="Normal 4 2 9 2 4 6" xfId="13008"/>
    <cellStyle name="Normal 4 2 9 2 5" xfId="13009"/>
    <cellStyle name="Normal 4 2 9 2 5 2" xfId="13010"/>
    <cellStyle name="Normal 4 2 9 2 5 2 2" xfId="13011"/>
    <cellStyle name="Normal 4 2 9 2 5 2 2 2" xfId="13012"/>
    <cellStyle name="Normal 4 2 9 2 5 2 2 3" xfId="13013"/>
    <cellStyle name="Normal 4 2 9 2 5 2 3" xfId="13014"/>
    <cellStyle name="Normal 4 2 9 2 5 2 3 2" xfId="34580"/>
    <cellStyle name="Normal 4 2 9 2 5 2 4" xfId="13015"/>
    <cellStyle name="Normal 4 2 9 2 5 2 5" xfId="13016"/>
    <cellStyle name="Normal 4 2 9 2 5 3" xfId="13017"/>
    <cellStyle name="Normal 4 2 9 2 5 3 2" xfId="13018"/>
    <cellStyle name="Normal 4 2 9 2 5 3 3" xfId="13019"/>
    <cellStyle name="Normal 4 2 9 2 5 4" xfId="13020"/>
    <cellStyle name="Normal 4 2 9 2 5 4 2" xfId="33525"/>
    <cellStyle name="Normal 4 2 9 2 5 5" xfId="13021"/>
    <cellStyle name="Normal 4 2 9 2 5 6" xfId="13022"/>
    <cellStyle name="Normal 4 2 9 2 6" xfId="13023"/>
    <cellStyle name="Normal 4 2 9 2 6 2" xfId="13024"/>
    <cellStyle name="Normal 4 2 9 2 6 3" xfId="13025"/>
    <cellStyle name="Normal 4 2 9 2 7" xfId="13026"/>
    <cellStyle name="Normal 4 2 9 2 8" xfId="13027"/>
    <cellStyle name="Normal 4 2 9 2 9" xfId="13028"/>
    <cellStyle name="Normal 4 2 9 3" xfId="13029"/>
    <cellStyle name="Normal 4 2 9 3 2" xfId="13030"/>
    <cellStyle name="Normal 4 2 9 3 2 2" xfId="13031"/>
    <cellStyle name="Normal 4 2 9 3 2 2 2" xfId="13032"/>
    <cellStyle name="Normal 4 2 9 3 2 2 3" xfId="13033"/>
    <cellStyle name="Normal 4 2 9 3 2 3" xfId="13034"/>
    <cellStyle name="Normal 4 2 9 3 2 4" xfId="13035"/>
    <cellStyle name="Normal 4 2 9 3 2 5" xfId="13036"/>
    <cellStyle name="Normal 4 2 9 3 3" xfId="13037"/>
    <cellStyle name="Normal 4 2 9 3 3 2" xfId="13038"/>
    <cellStyle name="Normal 4 2 9 3 3 2 2" xfId="13039"/>
    <cellStyle name="Normal 4 2 9 3 3 2 3" xfId="13040"/>
    <cellStyle name="Normal 4 2 9 3 3 3" xfId="13041"/>
    <cellStyle name="Normal 4 2 9 3 3 3 2" xfId="34342"/>
    <cellStyle name="Normal 4 2 9 3 3 4" xfId="13042"/>
    <cellStyle name="Normal 4 2 9 3 3 5" xfId="13043"/>
    <cellStyle name="Normal 4 2 9 3 4" xfId="13044"/>
    <cellStyle name="Normal 4 2 9 3 4 2" xfId="13045"/>
    <cellStyle name="Normal 4 2 9 3 4 3" xfId="13046"/>
    <cellStyle name="Normal 4 2 9 3 5" xfId="13047"/>
    <cellStyle name="Normal 4 2 9 3 5 2" xfId="33526"/>
    <cellStyle name="Normal 4 2 9 3 6" xfId="13048"/>
    <cellStyle name="Normal 4 2 9 3 7" xfId="13049"/>
    <cellStyle name="Normal 4 2 9 4" xfId="13050"/>
    <cellStyle name="Normal 4 2 9 4 2" xfId="13051"/>
    <cellStyle name="Normal 4 2 9 4 2 2" xfId="13052"/>
    <cellStyle name="Normal 4 2 9 4 2 3" xfId="13053"/>
    <cellStyle name="Normal 4 2 9 4 3" xfId="13054"/>
    <cellStyle name="Normal 4 2 9 4 4" xfId="13055"/>
    <cellStyle name="Normal 4 2 9 4 5" xfId="13056"/>
    <cellStyle name="Normal 4 2 9 5" xfId="13057"/>
    <cellStyle name="Normal 4 2 9 5 2" xfId="13058"/>
    <cellStyle name="Normal 4 2 9 5 2 2" xfId="13059"/>
    <cellStyle name="Normal 4 2 9 5 2 2 2" xfId="13060"/>
    <cellStyle name="Normal 4 2 9 5 2 2 2 2" xfId="13061"/>
    <cellStyle name="Normal 4 2 9 5 2 2 2 2 2" xfId="13062"/>
    <cellStyle name="Normal 4 2 9 5 2 2 2 2 3" xfId="13063"/>
    <cellStyle name="Normal 4 2 9 5 2 2 2 3" xfId="13064"/>
    <cellStyle name="Normal 4 2 9 5 2 2 2 3 2" xfId="34343"/>
    <cellStyle name="Normal 4 2 9 5 2 2 2 4" xfId="13065"/>
    <cellStyle name="Normal 4 2 9 5 2 2 2 5" xfId="13066"/>
    <cellStyle name="Normal 4 2 9 5 2 2 3" xfId="13067"/>
    <cellStyle name="Normal 4 2 9 5 2 2 3 2" xfId="13068"/>
    <cellStyle name="Normal 4 2 9 5 2 2 3 3" xfId="13069"/>
    <cellStyle name="Normal 4 2 9 5 2 2 4" xfId="13070"/>
    <cellStyle name="Normal 4 2 9 5 2 2 4 2" xfId="33528"/>
    <cellStyle name="Normal 4 2 9 5 2 2 5" xfId="13071"/>
    <cellStyle name="Normal 4 2 9 5 2 2 6" xfId="13072"/>
    <cellStyle name="Normal 4 2 9 5 2 3" xfId="13073"/>
    <cellStyle name="Normal 4 2 9 5 2 3 2" xfId="13074"/>
    <cellStyle name="Normal 4 2 9 5 2 3 3" xfId="13075"/>
    <cellStyle name="Normal 4 2 9 5 2 4" xfId="13076"/>
    <cellStyle name="Normal 4 2 9 5 2 5" xfId="13077"/>
    <cellStyle name="Normal 4 2 9 5 2 6" xfId="13078"/>
    <cellStyle name="Normal 4 2 9 5 3" xfId="13079"/>
    <cellStyle name="Normal 4 2 9 5 3 2" xfId="13080"/>
    <cellStyle name="Normal 4 2 9 5 3 2 2" xfId="13081"/>
    <cellStyle name="Normal 4 2 9 5 3 2 2 2" xfId="13082"/>
    <cellStyle name="Normal 4 2 9 5 3 2 2 3" xfId="13083"/>
    <cellStyle name="Normal 4 2 9 5 3 2 3" xfId="13084"/>
    <cellStyle name="Normal 4 2 9 5 3 2 3 2" xfId="34344"/>
    <cellStyle name="Normal 4 2 9 5 3 2 4" xfId="13085"/>
    <cellStyle name="Normal 4 2 9 5 3 2 5" xfId="13086"/>
    <cellStyle name="Normal 4 2 9 5 3 3" xfId="13087"/>
    <cellStyle name="Normal 4 2 9 5 3 3 2" xfId="13088"/>
    <cellStyle name="Normal 4 2 9 5 3 3 3" xfId="13089"/>
    <cellStyle name="Normal 4 2 9 5 3 4" xfId="13090"/>
    <cellStyle name="Normal 4 2 9 5 3 4 2" xfId="33529"/>
    <cellStyle name="Normal 4 2 9 5 3 5" xfId="13091"/>
    <cellStyle name="Normal 4 2 9 5 3 6" xfId="13092"/>
    <cellStyle name="Normal 4 2 9 5 4" xfId="13093"/>
    <cellStyle name="Normal 4 2 9 5 4 2" xfId="13094"/>
    <cellStyle name="Normal 4 2 9 5 4 2 2" xfId="13095"/>
    <cellStyle name="Normal 4 2 9 5 4 2 3" xfId="13096"/>
    <cellStyle name="Normal 4 2 9 5 4 3" xfId="13097"/>
    <cellStyle name="Normal 4 2 9 5 4 3 2" xfId="34345"/>
    <cellStyle name="Normal 4 2 9 5 4 4" xfId="13098"/>
    <cellStyle name="Normal 4 2 9 5 4 5" xfId="13099"/>
    <cellStyle name="Normal 4 2 9 5 5" xfId="13100"/>
    <cellStyle name="Normal 4 2 9 5 5 2" xfId="13101"/>
    <cellStyle name="Normal 4 2 9 5 5 3" xfId="13102"/>
    <cellStyle name="Normal 4 2 9 5 6" xfId="13103"/>
    <cellStyle name="Normal 4 2 9 5 6 2" xfId="33527"/>
    <cellStyle name="Normal 4 2 9 5 7" xfId="13104"/>
    <cellStyle name="Normal 4 2 9 5 8" xfId="13105"/>
    <cellStyle name="Normal 4 2 9 6" xfId="13106"/>
    <cellStyle name="Normal 4 2 9 6 2" xfId="13107"/>
    <cellStyle name="Normal 4 2 9 6 2 2" xfId="13108"/>
    <cellStyle name="Normal 4 2 9 6 2 2 2" xfId="13109"/>
    <cellStyle name="Normal 4 2 9 6 2 2 3" xfId="13110"/>
    <cellStyle name="Normal 4 2 9 6 2 3" xfId="13111"/>
    <cellStyle name="Normal 4 2 9 6 2 4" xfId="13112"/>
    <cellStyle name="Normal 4 2 9 6 2 5" xfId="13113"/>
    <cellStyle name="Normal 4 2 9 6 3" xfId="13114"/>
    <cellStyle name="Normal 4 2 9 6 3 2" xfId="13115"/>
    <cellStyle name="Normal 4 2 9 6 3 2 2" xfId="13116"/>
    <cellStyle name="Normal 4 2 9 6 3 2 3" xfId="13117"/>
    <cellStyle name="Normal 4 2 9 6 3 3" xfId="13118"/>
    <cellStyle name="Normal 4 2 9 6 3 3 2" xfId="34465"/>
    <cellStyle name="Normal 4 2 9 6 3 4" xfId="13119"/>
    <cellStyle name="Normal 4 2 9 6 3 5" xfId="13120"/>
    <cellStyle name="Normal 4 2 9 6 4" xfId="13121"/>
    <cellStyle name="Normal 4 2 9 6 4 2" xfId="13122"/>
    <cellStyle name="Normal 4 2 9 6 4 3" xfId="13123"/>
    <cellStyle name="Normal 4 2 9 6 5" xfId="13124"/>
    <cellStyle name="Normal 4 2 9 6 5 2" xfId="33530"/>
    <cellStyle name="Normal 4 2 9 6 6" xfId="13125"/>
    <cellStyle name="Normal 4 2 9 6 7" xfId="13126"/>
    <cellStyle name="Normal 4 2 9 7" xfId="13127"/>
    <cellStyle name="Normal 4 2 9 7 2" xfId="13128"/>
    <cellStyle name="Normal 4 2 9 7 3" xfId="13129"/>
    <cellStyle name="Normal 4 2 9 8" xfId="13130"/>
    <cellStyle name="Normal 4 2 9 9" xfId="13131"/>
    <cellStyle name="Normal 4 20" xfId="13132"/>
    <cellStyle name="Normal 4 20 2" xfId="13133"/>
    <cellStyle name="Normal 4 20 2 2" xfId="13134"/>
    <cellStyle name="Normal 4 20 2 3" xfId="13135"/>
    <cellStyle name="Normal 4 20 3" xfId="13136"/>
    <cellStyle name="Normal 4 20 3 2" xfId="34912"/>
    <cellStyle name="Normal 4 20 4" xfId="13137"/>
    <cellStyle name="Normal 4 20 5" xfId="13138"/>
    <cellStyle name="Normal 4 21" xfId="13139"/>
    <cellStyle name="Normal 4 21 2" xfId="13140"/>
    <cellStyle name="Normal 4 21 2 2" xfId="13141"/>
    <cellStyle name="Normal 4 21 2 3" xfId="13142"/>
    <cellStyle name="Normal 4 21 3" xfId="13143"/>
    <cellStyle name="Normal 4 21 4" xfId="13144"/>
    <cellStyle name="Normal 4 21 5" xfId="13145"/>
    <cellStyle name="Normal 4 22" xfId="13146"/>
    <cellStyle name="Normal 4 22 2" xfId="13147"/>
    <cellStyle name="Normal 4 22 2 2" xfId="13148"/>
    <cellStyle name="Normal 4 22 2 3" xfId="13149"/>
    <cellStyle name="Normal 4 22 3" xfId="13150"/>
    <cellStyle name="Normal 4 22 4" xfId="13151"/>
    <cellStyle name="Normal 4 22 5" xfId="13152"/>
    <cellStyle name="Normal 4 23" xfId="13153"/>
    <cellStyle name="Normal 4 23 2" xfId="30128"/>
    <cellStyle name="Normal 4 24" xfId="13154"/>
    <cellStyle name="Normal 4 24 2" xfId="13155"/>
    <cellStyle name="Normal 4 24 3" xfId="13156"/>
    <cellStyle name="Normal 4 25" xfId="13157"/>
    <cellStyle name="Normal 4 25 2" xfId="32530"/>
    <cellStyle name="Normal 4 26" xfId="13158"/>
    <cellStyle name="Normal 4 26 2" xfId="13159"/>
    <cellStyle name="Normal 4 3" xfId="13160"/>
    <cellStyle name="Normal 4 3 10" xfId="13161"/>
    <cellStyle name="Normal 4 3 10 2" xfId="13162"/>
    <cellStyle name="Normal 4 3 11" xfId="13163"/>
    <cellStyle name="Normal 4 3 12" xfId="13164"/>
    <cellStyle name="Normal 4 3 13" xfId="13165"/>
    <cellStyle name="Normal 4 3 2" xfId="13166"/>
    <cellStyle name="Normal 4 3 2 2" xfId="13167"/>
    <cellStyle name="Normal 4 3 2 2 2" xfId="13168"/>
    <cellStyle name="Normal 4 3 2 2 2 2" xfId="13169"/>
    <cellStyle name="Normal 4 3 2 2 2 2 2" xfId="13170"/>
    <cellStyle name="Normal 4 3 2 2 2 2 3" xfId="13171"/>
    <cellStyle name="Normal 4 3 2 2 2 3" xfId="13172"/>
    <cellStyle name="Normal 4 3 2 2 2 3 2" xfId="34346"/>
    <cellStyle name="Normal 4 3 2 2 2 4" xfId="13173"/>
    <cellStyle name="Normal 4 3 2 2 2 5" xfId="13174"/>
    <cellStyle name="Normal 4 3 2 2 3" xfId="13175"/>
    <cellStyle name="Normal 4 3 2 2 3 2" xfId="13176"/>
    <cellStyle name="Normal 4 3 2 2 3 2 2" xfId="13177"/>
    <cellStyle name="Normal 4 3 2 2 3 2 3" xfId="13178"/>
    <cellStyle name="Normal 4 3 2 2 3 3" xfId="13179"/>
    <cellStyle name="Normal 4 3 2 2 3 3 2" xfId="35240"/>
    <cellStyle name="Normal 4 3 2 2 3 4" xfId="13180"/>
    <cellStyle name="Normal 4 3 2 2 3 5" xfId="13181"/>
    <cellStyle name="Normal 4 3 2 2 4" xfId="13182"/>
    <cellStyle name="Normal 4 3 2 2 4 2" xfId="13183"/>
    <cellStyle name="Normal 4 3 2 2 4 3" xfId="13184"/>
    <cellStyle name="Normal 4 3 2 2 5" xfId="13185"/>
    <cellStyle name="Normal 4 3 2 2 5 2" xfId="33532"/>
    <cellStyle name="Normal 4 3 2 2 6" xfId="13186"/>
    <cellStyle name="Normal 4 3 2 2 7" xfId="13187"/>
    <cellStyle name="Normal 4 3 2 2 8" xfId="13188"/>
    <cellStyle name="Normal 4 3 2 3" xfId="13189"/>
    <cellStyle name="Normal 4 3 2 3 2" xfId="13190"/>
    <cellStyle name="Normal 4 3 2 3 2 2" xfId="13191"/>
    <cellStyle name="Normal 4 3 2 3 2 2 2" xfId="13192"/>
    <cellStyle name="Normal 4 3 2 3 2 2 3" xfId="13193"/>
    <cellStyle name="Normal 4 3 2 3 2 3" xfId="13194"/>
    <cellStyle name="Normal 4 3 2 3 2 4" xfId="13195"/>
    <cellStyle name="Normal 4 3 2 3 2 5" xfId="13196"/>
    <cellStyle name="Normal 4 3 2 3 3" xfId="13197"/>
    <cellStyle name="Normal 4 3 2 3 3 2" xfId="13198"/>
    <cellStyle name="Normal 4 3 2 3 3 3" xfId="13199"/>
    <cellStyle name="Normal 4 3 2 3 4" xfId="13200"/>
    <cellStyle name="Normal 4 3 2 3 4 2" xfId="34347"/>
    <cellStyle name="Normal 4 3 2 3 5" xfId="13201"/>
    <cellStyle name="Normal 4 3 2 3 6" xfId="13202"/>
    <cellStyle name="Normal 4 3 2 3 7" xfId="13203"/>
    <cellStyle name="Normal 4 3 2 4" xfId="13204"/>
    <cellStyle name="Normal 4 3 2 4 2" xfId="13205"/>
    <cellStyle name="Normal 4 3 2 4 2 2" xfId="13206"/>
    <cellStyle name="Normal 4 3 2 4 2 3" xfId="13207"/>
    <cellStyle name="Normal 4 3 2 4 3" xfId="13208"/>
    <cellStyle name="Normal 4 3 2 4 4" xfId="13209"/>
    <cellStyle name="Normal 4 3 2 4 5" xfId="13210"/>
    <cellStyle name="Normal 4 3 2 5" xfId="13211"/>
    <cellStyle name="Normal 4 3 2 5 2" xfId="13212"/>
    <cellStyle name="Normal 4 3 2 5 3" xfId="13213"/>
    <cellStyle name="Normal 4 3 2 6" xfId="13214"/>
    <cellStyle name="Normal 4 3 2 6 2" xfId="33531"/>
    <cellStyle name="Normal 4 3 2 7" xfId="13215"/>
    <cellStyle name="Normal 4 3 2 8" xfId="13216"/>
    <cellStyle name="Normal 4 3 2 9" xfId="13217"/>
    <cellStyle name="Normal 4 3 3" xfId="13218"/>
    <cellStyle name="Normal 4 3 3 2" xfId="13219"/>
    <cellStyle name="Normal 4 3 3 2 2" xfId="13220"/>
    <cellStyle name="Normal 4 3 3 2 2 2" xfId="13221"/>
    <cellStyle name="Normal 4 3 3 2 2 3" xfId="13222"/>
    <cellStyle name="Normal 4 3 3 2 3" xfId="13223"/>
    <cellStyle name="Normal 4 3 3 2 3 2" xfId="34348"/>
    <cellStyle name="Normal 4 3 3 2 4" xfId="13224"/>
    <cellStyle name="Normal 4 3 3 2 5" xfId="13225"/>
    <cellStyle name="Normal 4 3 3 3" xfId="13226"/>
    <cellStyle name="Normal 4 3 3 3 2" xfId="13227"/>
    <cellStyle name="Normal 4 3 3 3 2 2" xfId="13228"/>
    <cellStyle name="Normal 4 3 3 3 2 3" xfId="13229"/>
    <cellStyle name="Normal 4 3 3 3 3" xfId="13230"/>
    <cellStyle name="Normal 4 3 3 3 4" xfId="13231"/>
    <cellStyle name="Normal 4 3 3 3 5" xfId="13232"/>
    <cellStyle name="Normal 4 3 3 4" xfId="13233"/>
    <cellStyle name="Normal 4 3 3 4 2" xfId="13234"/>
    <cellStyle name="Normal 4 3 3 4 3" xfId="13235"/>
    <cellStyle name="Normal 4 3 3 5" xfId="13236"/>
    <cellStyle name="Normal 4 3 3 5 2" xfId="33533"/>
    <cellStyle name="Normal 4 3 3 6" xfId="13237"/>
    <cellStyle name="Normal 4 3 3 7" xfId="13238"/>
    <cellStyle name="Normal 4 3 3 8" xfId="13239"/>
    <cellStyle name="Normal 4 3 4" xfId="13240"/>
    <cellStyle name="Normal 4 3 4 2" xfId="13241"/>
    <cellStyle name="Normal 4 3 4 2 2" xfId="13242"/>
    <cellStyle name="Normal 4 3 4 2 2 2" xfId="13243"/>
    <cellStyle name="Normal 4 3 4 2 2 2 2" xfId="13244"/>
    <cellStyle name="Normal 4 3 4 2 2 2 3" xfId="13245"/>
    <cellStyle name="Normal 4 3 4 2 2 3" xfId="13246"/>
    <cellStyle name="Normal 4 3 4 2 2 3 2" xfId="35241"/>
    <cellStyle name="Normal 4 3 4 2 2 4" xfId="13247"/>
    <cellStyle name="Normal 4 3 4 2 2 5" xfId="13248"/>
    <cellStyle name="Normal 4 3 4 2 2 6" xfId="13249"/>
    <cellStyle name="Normal 4 3 4 2 3" xfId="13250"/>
    <cellStyle name="Normal 4 3 4 2 3 2" xfId="13251"/>
    <cellStyle name="Normal 4 3 4 2 3 2 2" xfId="13252"/>
    <cellStyle name="Normal 4 3 4 2 3 2 3" xfId="13253"/>
    <cellStyle name="Normal 4 3 4 2 3 3" xfId="13254"/>
    <cellStyle name="Normal 4 3 4 2 3 3 2" xfId="35074"/>
    <cellStyle name="Normal 4 3 4 2 3 4" xfId="13255"/>
    <cellStyle name="Normal 4 3 4 2 3 5" xfId="13256"/>
    <cellStyle name="Normal 4 3 4 2 4" xfId="13257"/>
    <cellStyle name="Normal 4 3 4 2 4 2" xfId="13258"/>
    <cellStyle name="Normal 4 3 4 2 4 3" xfId="13259"/>
    <cellStyle name="Normal 4 3 4 2 5" xfId="13260"/>
    <cellStyle name="Normal 4 3 4 2 6" xfId="13261"/>
    <cellStyle name="Normal 4 3 4 2 7" xfId="13262"/>
    <cellStyle name="Normal 4 3 4 2 8" xfId="13263"/>
    <cellStyle name="Normal 4 3 4 3" xfId="13264"/>
    <cellStyle name="Normal 4 3 4 3 2" xfId="13265"/>
    <cellStyle name="Normal 4 3 4 3 2 2" xfId="13266"/>
    <cellStyle name="Normal 4 3 4 3 2 3" xfId="13267"/>
    <cellStyle name="Normal 4 3 4 3 3" xfId="13268"/>
    <cellStyle name="Normal 4 3 4 3 3 2" xfId="34918"/>
    <cellStyle name="Normal 4 3 4 3 4" xfId="13269"/>
    <cellStyle name="Normal 4 3 4 3 5" xfId="13270"/>
    <cellStyle name="Normal 4 3 4 3 6" xfId="13271"/>
    <cellStyle name="Normal 4 3 4 4" xfId="13272"/>
    <cellStyle name="Normal 4 3 4 4 2" xfId="13273"/>
    <cellStyle name="Normal 4 3 4 4 2 2" xfId="13274"/>
    <cellStyle name="Normal 4 3 4 4 2 3" xfId="13275"/>
    <cellStyle name="Normal 4 3 4 4 3" xfId="13276"/>
    <cellStyle name="Normal 4 3 4 4 3 2" xfId="35024"/>
    <cellStyle name="Normal 4 3 4 4 4" xfId="13277"/>
    <cellStyle name="Normal 4 3 4 4 5" xfId="13278"/>
    <cellStyle name="Normal 4 3 4 5" xfId="13279"/>
    <cellStyle name="Normal 4 3 4 5 2" xfId="13280"/>
    <cellStyle name="Normal 4 3 4 5 3" xfId="13281"/>
    <cellStyle name="Normal 4 3 4 6" xfId="13282"/>
    <cellStyle name="Normal 4 3 4 6 2" xfId="34113"/>
    <cellStyle name="Normal 4 3 4 7" xfId="13283"/>
    <cellStyle name="Normal 4 3 4 8" xfId="13284"/>
    <cellStyle name="Normal 4 3 4 9" xfId="13285"/>
    <cellStyle name="Normal 4 3 5" xfId="13286"/>
    <cellStyle name="Normal 4 3 5 2" xfId="13287"/>
    <cellStyle name="Normal 4 3 5 2 2" xfId="13288"/>
    <cellStyle name="Normal 4 3 5 2 2 2" xfId="13289"/>
    <cellStyle name="Normal 4 3 5 2 2 3" xfId="13290"/>
    <cellStyle name="Normal 4 3 5 2 3" xfId="13291"/>
    <cellStyle name="Normal 4 3 5 2 3 2" xfId="34349"/>
    <cellStyle name="Normal 4 3 5 2 4" xfId="13292"/>
    <cellStyle name="Normal 4 3 5 2 5" xfId="13293"/>
    <cellStyle name="Normal 4 3 5 3" xfId="13294"/>
    <cellStyle name="Normal 4 3 5 3 2" xfId="13295"/>
    <cellStyle name="Normal 4 3 5 3 2 2" xfId="13296"/>
    <cellStyle name="Normal 4 3 5 3 2 3" xfId="13297"/>
    <cellStyle name="Normal 4 3 5 3 3" xfId="13298"/>
    <cellStyle name="Normal 4 3 5 3 4" xfId="13299"/>
    <cellStyle name="Normal 4 3 5 3 5" xfId="13300"/>
    <cellStyle name="Normal 4 3 5 4" xfId="13301"/>
    <cellStyle name="Normal 4 3 5 4 2" xfId="13302"/>
    <cellStyle name="Normal 4 3 5 4 3" xfId="13303"/>
    <cellStyle name="Normal 4 3 5 5" xfId="13304"/>
    <cellStyle name="Normal 4 3 5 5 2" xfId="34178"/>
    <cellStyle name="Normal 4 3 5 6" xfId="13305"/>
    <cellStyle name="Normal 4 3 5 7" xfId="13306"/>
    <cellStyle name="Normal 4 3 5 8" xfId="13307"/>
    <cellStyle name="Normal 4 3 6" xfId="13308"/>
    <cellStyle name="Normal 4 3 6 2" xfId="13309"/>
    <cellStyle name="Normal 4 3 6 2 2" xfId="13310"/>
    <cellStyle name="Normal 4 3 6 2 2 2" xfId="13311"/>
    <cellStyle name="Normal 4 3 6 2 2 3" xfId="13312"/>
    <cellStyle name="Normal 4 3 6 2 3" xfId="13313"/>
    <cellStyle name="Normal 4 3 6 2 4" xfId="13314"/>
    <cellStyle name="Normal 4 3 6 2 5" xfId="13315"/>
    <cellStyle name="Normal 4 3 6 3" xfId="13316"/>
    <cellStyle name="Normal 4 3 6 3 2" xfId="13317"/>
    <cellStyle name="Normal 4 3 6 3 3" xfId="13318"/>
    <cellStyle name="Normal 4 3 6 4" xfId="13319"/>
    <cellStyle name="Normal 4 3 6 4 2" xfId="34350"/>
    <cellStyle name="Normal 4 3 6 5" xfId="13320"/>
    <cellStyle name="Normal 4 3 6 6" xfId="13321"/>
    <cellStyle name="Normal 4 3 6 7" xfId="13322"/>
    <cellStyle name="Normal 4 3 7" xfId="13323"/>
    <cellStyle name="Normal 4 3 7 2" xfId="13324"/>
    <cellStyle name="Normal 4 3 7 2 2" xfId="13325"/>
    <cellStyle name="Normal 4 3 7 2 2 2" xfId="13326"/>
    <cellStyle name="Normal 4 3 7 2 2 3" xfId="13327"/>
    <cellStyle name="Normal 4 3 7 2 3" xfId="13328"/>
    <cellStyle name="Normal 4 3 7 2 4" xfId="13329"/>
    <cellStyle name="Normal 4 3 7 2 5" xfId="13330"/>
    <cellStyle name="Normal 4 3 7 2 6" xfId="13331"/>
    <cellStyle name="Normal 4 3 7 3" xfId="13332"/>
    <cellStyle name="Normal 4 3 7 3 2" xfId="13333"/>
    <cellStyle name="Normal 4 3 7 3 2 2" xfId="13334"/>
    <cellStyle name="Normal 4 3 7 3 2 3" xfId="13335"/>
    <cellStyle name="Normal 4 3 7 3 3" xfId="13336"/>
    <cellStyle name="Normal 4 3 7 3 3 2" xfId="35049"/>
    <cellStyle name="Normal 4 3 7 3 4" xfId="13337"/>
    <cellStyle name="Normal 4 3 7 3 5" xfId="13338"/>
    <cellStyle name="Normal 4 3 7 3 6" xfId="13339"/>
    <cellStyle name="Normal 4 3 7 4" xfId="13340"/>
    <cellStyle name="Normal 4 3 7 4 2" xfId="13341"/>
    <cellStyle name="Normal 4 3 7 4 3" xfId="13342"/>
    <cellStyle name="Normal 4 3 7 5" xfId="13343"/>
    <cellStyle name="Normal 4 3 7 5 2" xfId="35210"/>
    <cellStyle name="Normal 4 3 7 6" xfId="13344"/>
    <cellStyle name="Normal 4 3 7 7" xfId="13345"/>
    <cellStyle name="Normal 4 3 7 8" xfId="13346"/>
    <cellStyle name="Normal 4 3 8" xfId="13347"/>
    <cellStyle name="Normal 4 3 8 2" xfId="13348"/>
    <cellStyle name="Normal 4 3 8 2 2" xfId="13349"/>
    <cellStyle name="Normal 4 3 8 2 3" xfId="13350"/>
    <cellStyle name="Normal 4 3 8 3" xfId="13351"/>
    <cellStyle name="Normal 4 3 8 4" xfId="13352"/>
    <cellStyle name="Normal 4 3 8 5" xfId="13353"/>
    <cellStyle name="Normal 4 3 8 6" xfId="13354"/>
    <cellStyle name="Normal 4 3 9" xfId="13355"/>
    <cellStyle name="Normal 4 3 9 2" xfId="13356"/>
    <cellStyle name="Normal 4 3 9 3" xfId="13357"/>
    <cellStyle name="Normal 4 3 9 4" xfId="13358"/>
    <cellStyle name="Normal 4 4" xfId="13359"/>
    <cellStyle name="Normal 4 4 10" xfId="13360"/>
    <cellStyle name="Normal 4 4 10 2" xfId="13361"/>
    <cellStyle name="Normal 4 4 10 2 2" xfId="13362"/>
    <cellStyle name="Normal 4 4 10 2 2 2" xfId="13363"/>
    <cellStyle name="Normal 4 4 10 2 2 3" xfId="13364"/>
    <cellStyle name="Normal 4 4 10 2 3" xfId="13365"/>
    <cellStyle name="Normal 4 4 10 2 3 2" xfId="32590"/>
    <cellStyle name="Normal 4 4 10 2 4" xfId="13366"/>
    <cellStyle name="Normal 4 4 10 2 5" xfId="13367"/>
    <cellStyle name="Normal 4 4 10 3" xfId="13368"/>
    <cellStyle name="Normal 4 4 10 3 2" xfId="13369"/>
    <cellStyle name="Normal 4 4 10 3 2 2" xfId="13370"/>
    <cellStyle name="Normal 4 4 10 3 2 3" xfId="13371"/>
    <cellStyle name="Normal 4 4 10 3 3" xfId="13372"/>
    <cellStyle name="Normal 4 4 10 3 4" xfId="13373"/>
    <cellStyle name="Normal 4 4 10 3 5" xfId="13374"/>
    <cellStyle name="Normal 4 4 10 4" xfId="13375"/>
    <cellStyle name="Normal 4 4 10 4 2" xfId="13376"/>
    <cellStyle name="Normal 4 4 10 4 2 2" xfId="13377"/>
    <cellStyle name="Normal 4 4 10 4 2 3" xfId="13378"/>
    <cellStyle name="Normal 4 4 10 4 3" xfId="13379"/>
    <cellStyle name="Normal 4 4 10 4 3 2" xfId="34943"/>
    <cellStyle name="Normal 4 4 10 4 4" xfId="13380"/>
    <cellStyle name="Normal 4 4 10 4 5" xfId="13381"/>
    <cellStyle name="Normal 4 4 10 5" xfId="13382"/>
    <cellStyle name="Normal 4 4 10 5 2" xfId="13383"/>
    <cellStyle name="Normal 4 4 10 5 3" xfId="13384"/>
    <cellStyle name="Normal 4 4 10 6" xfId="13385"/>
    <cellStyle name="Normal 4 4 10 6 2" xfId="32589"/>
    <cellStyle name="Normal 4 4 10 7" xfId="13386"/>
    <cellStyle name="Normal 4 4 10 8" xfId="13387"/>
    <cellStyle name="Normal 4 4 11" xfId="13388"/>
    <cellStyle name="Normal 4 4 11 2" xfId="13389"/>
    <cellStyle name="Normal 4 4 11 2 2" xfId="13390"/>
    <cellStyle name="Normal 4 4 11 2 2 2" xfId="13391"/>
    <cellStyle name="Normal 4 4 11 2 2 3" xfId="13392"/>
    <cellStyle name="Normal 4 4 11 2 3" xfId="13393"/>
    <cellStyle name="Normal 4 4 11 2 3 2" xfId="32592"/>
    <cellStyle name="Normal 4 4 11 2 4" xfId="13394"/>
    <cellStyle name="Normal 4 4 11 2 5" xfId="13395"/>
    <cellStyle name="Normal 4 4 11 3" xfId="13396"/>
    <cellStyle name="Normal 4 4 11 3 2" xfId="13397"/>
    <cellStyle name="Normal 4 4 11 3 2 2" xfId="13398"/>
    <cellStyle name="Normal 4 4 11 3 2 3" xfId="13399"/>
    <cellStyle name="Normal 4 4 11 3 3" xfId="13400"/>
    <cellStyle name="Normal 4 4 11 3 4" xfId="13401"/>
    <cellStyle name="Normal 4 4 11 3 5" xfId="13402"/>
    <cellStyle name="Normal 4 4 11 4" xfId="13403"/>
    <cellStyle name="Normal 4 4 11 4 2" xfId="13404"/>
    <cellStyle name="Normal 4 4 11 4 2 2" xfId="13405"/>
    <cellStyle name="Normal 4 4 11 4 2 3" xfId="13406"/>
    <cellStyle name="Normal 4 4 11 4 3" xfId="13407"/>
    <cellStyle name="Normal 4 4 11 4 3 2" xfId="34944"/>
    <cellStyle name="Normal 4 4 11 4 4" xfId="13408"/>
    <cellStyle name="Normal 4 4 11 4 5" xfId="13409"/>
    <cellStyle name="Normal 4 4 11 5" xfId="13410"/>
    <cellStyle name="Normal 4 4 11 5 2" xfId="13411"/>
    <cellStyle name="Normal 4 4 11 5 3" xfId="13412"/>
    <cellStyle name="Normal 4 4 11 6" xfId="13413"/>
    <cellStyle name="Normal 4 4 11 6 2" xfId="32591"/>
    <cellStyle name="Normal 4 4 11 7" xfId="13414"/>
    <cellStyle name="Normal 4 4 11 8" xfId="13415"/>
    <cellStyle name="Normal 4 4 12" xfId="13416"/>
    <cellStyle name="Normal 4 4 12 2" xfId="13417"/>
    <cellStyle name="Normal 4 4 12 2 2" xfId="13418"/>
    <cellStyle name="Normal 4 4 12 2 2 2" xfId="13419"/>
    <cellStyle name="Normal 4 4 12 2 2 3" xfId="13420"/>
    <cellStyle name="Normal 4 4 12 2 3" xfId="13421"/>
    <cellStyle name="Normal 4 4 12 2 3 2" xfId="32594"/>
    <cellStyle name="Normal 4 4 12 2 4" xfId="13422"/>
    <cellStyle name="Normal 4 4 12 2 5" xfId="13423"/>
    <cellStyle name="Normal 4 4 12 3" xfId="13424"/>
    <cellStyle name="Normal 4 4 12 3 2" xfId="13425"/>
    <cellStyle name="Normal 4 4 12 3 2 2" xfId="13426"/>
    <cellStyle name="Normal 4 4 12 3 2 3" xfId="13427"/>
    <cellStyle name="Normal 4 4 12 3 3" xfId="13428"/>
    <cellStyle name="Normal 4 4 12 3 4" xfId="13429"/>
    <cellStyle name="Normal 4 4 12 3 5" xfId="13430"/>
    <cellStyle name="Normal 4 4 12 4" xfId="13431"/>
    <cellStyle name="Normal 4 4 12 4 2" xfId="13432"/>
    <cellStyle name="Normal 4 4 12 4 2 2" xfId="13433"/>
    <cellStyle name="Normal 4 4 12 4 2 3" xfId="13434"/>
    <cellStyle name="Normal 4 4 12 4 3" xfId="13435"/>
    <cellStyle name="Normal 4 4 12 4 3 2" xfId="34945"/>
    <cellStyle name="Normal 4 4 12 4 4" xfId="13436"/>
    <cellStyle name="Normal 4 4 12 4 5" xfId="13437"/>
    <cellStyle name="Normal 4 4 12 5" xfId="13438"/>
    <cellStyle name="Normal 4 4 12 5 2" xfId="13439"/>
    <cellStyle name="Normal 4 4 12 5 3" xfId="13440"/>
    <cellStyle name="Normal 4 4 12 6" xfId="13441"/>
    <cellStyle name="Normal 4 4 12 6 2" xfId="32593"/>
    <cellStyle name="Normal 4 4 12 7" xfId="13442"/>
    <cellStyle name="Normal 4 4 12 8" xfId="13443"/>
    <cellStyle name="Normal 4 4 13" xfId="13444"/>
    <cellStyle name="Normal 4 4 13 2" xfId="13445"/>
    <cellStyle name="Normal 4 4 13 2 2" xfId="13446"/>
    <cellStyle name="Normal 4 4 13 2 2 2" xfId="13447"/>
    <cellStyle name="Normal 4 4 13 2 2 3" xfId="13448"/>
    <cellStyle name="Normal 4 4 13 2 3" xfId="13449"/>
    <cellStyle name="Normal 4 4 13 2 3 2" xfId="32596"/>
    <cellStyle name="Normal 4 4 13 2 4" xfId="13450"/>
    <cellStyle name="Normal 4 4 13 2 5" xfId="13451"/>
    <cellStyle name="Normal 4 4 13 3" xfId="13452"/>
    <cellStyle name="Normal 4 4 13 3 2" xfId="13453"/>
    <cellStyle name="Normal 4 4 13 3 2 2" xfId="13454"/>
    <cellStyle name="Normal 4 4 13 3 2 3" xfId="13455"/>
    <cellStyle name="Normal 4 4 13 3 3" xfId="13456"/>
    <cellStyle name="Normal 4 4 13 3 4" xfId="13457"/>
    <cellStyle name="Normal 4 4 13 3 5" xfId="13458"/>
    <cellStyle name="Normal 4 4 13 4" xfId="13459"/>
    <cellStyle name="Normal 4 4 13 4 2" xfId="13460"/>
    <cellStyle name="Normal 4 4 13 4 2 2" xfId="13461"/>
    <cellStyle name="Normal 4 4 13 4 2 3" xfId="13462"/>
    <cellStyle name="Normal 4 4 13 4 3" xfId="13463"/>
    <cellStyle name="Normal 4 4 13 4 3 2" xfId="34946"/>
    <cellStyle name="Normal 4 4 13 4 4" xfId="13464"/>
    <cellStyle name="Normal 4 4 13 4 5" xfId="13465"/>
    <cellStyle name="Normal 4 4 13 5" xfId="13466"/>
    <cellStyle name="Normal 4 4 13 5 2" xfId="13467"/>
    <cellStyle name="Normal 4 4 13 5 3" xfId="13468"/>
    <cellStyle name="Normal 4 4 13 6" xfId="13469"/>
    <cellStyle name="Normal 4 4 13 6 2" xfId="32595"/>
    <cellStyle name="Normal 4 4 13 7" xfId="13470"/>
    <cellStyle name="Normal 4 4 13 8" xfId="13471"/>
    <cellStyle name="Normal 4 4 14" xfId="13472"/>
    <cellStyle name="Normal 4 4 14 2" xfId="13473"/>
    <cellStyle name="Normal 4 4 14 2 2" xfId="13474"/>
    <cellStyle name="Normal 4 4 14 2 2 2" xfId="13475"/>
    <cellStyle name="Normal 4 4 14 2 2 3" xfId="13476"/>
    <cellStyle name="Normal 4 4 14 2 3" xfId="13477"/>
    <cellStyle name="Normal 4 4 14 2 3 2" xfId="32598"/>
    <cellStyle name="Normal 4 4 14 2 4" xfId="13478"/>
    <cellStyle name="Normal 4 4 14 2 5" xfId="13479"/>
    <cellStyle name="Normal 4 4 14 3" xfId="13480"/>
    <cellStyle name="Normal 4 4 14 3 2" xfId="13481"/>
    <cellStyle name="Normal 4 4 14 3 3" xfId="13482"/>
    <cellStyle name="Normal 4 4 14 4" xfId="13483"/>
    <cellStyle name="Normal 4 4 14 4 2" xfId="32597"/>
    <cellStyle name="Normal 4 4 14 5" xfId="13484"/>
    <cellStyle name="Normal 4 4 14 6" xfId="13485"/>
    <cellStyle name="Normal 4 4 15" xfId="13486"/>
    <cellStyle name="Normal 4 4 15 2" xfId="13487"/>
    <cellStyle name="Normal 4 4 15 2 2" xfId="13488"/>
    <cellStyle name="Normal 4 4 15 2 2 2" xfId="13489"/>
    <cellStyle name="Normal 4 4 15 2 2 3" xfId="13490"/>
    <cellStyle name="Normal 4 4 15 2 3" xfId="13491"/>
    <cellStyle name="Normal 4 4 15 2 3 2" xfId="32600"/>
    <cellStyle name="Normal 4 4 15 2 4" xfId="13492"/>
    <cellStyle name="Normal 4 4 15 2 5" xfId="13493"/>
    <cellStyle name="Normal 4 4 15 3" xfId="13494"/>
    <cellStyle name="Normal 4 4 15 3 2" xfId="13495"/>
    <cellStyle name="Normal 4 4 15 3 3" xfId="13496"/>
    <cellStyle name="Normal 4 4 15 4" xfId="13497"/>
    <cellStyle name="Normal 4 4 15 4 2" xfId="32599"/>
    <cellStyle name="Normal 4 4 15 5" xfId="13498"/>
    <cellStyle name="Normal 4 4 15 6" xfId="13499"/>
    <cellStyle name="Normal 4 4 16" xfId="13500"/>
    <cellStyle name="Normal 4 4 16 2" xfId="13501"/>
    <cellStyle name="Normal 4 4 16 2 2" xfId="13502"/>
    <cellStyle name="Normal 4 4 16 2 2 2" xfId="13503"/>
    <cellStyle name="Normal 4 4 16 2 2 3" xfId="13504"/>
    <cellStyle name="Normal 4 4 16 2 3" xfId="13505"/>
    <cellStyle name="Normal 4 4 16 2 3 2" xfId="32602"/>
    <cellStyle name="Normal 4 4 16 2 4" xfId="13506"/>
    <cellStyle name="Normal 4 4 16 2 5" xfId="13507"/>
    <cellStyle name="Normal 4 4 16 3" xfId="13508"/>
    <cellStyle name="Normal 4 4 16 3 2" xfId="13509"/>
    <cellStyle name="Normal 4 4 16 3 3" xfId="13510"/>
    <cellStyle name="Normal 4 4 16 4" xfId="13511"/>
    <cellStyle name="Normal 4 4 16 4 2" xfId="32601"/>
    <cellStyle name="Normal 4 4 16 5" xfId="13512"/>
    <cellStyle name="Normal 4 4 16 6" xfId="13513"/>
    <cellStyle name="Normal 4 4 17" xfId="13514"/>
    <cellStyle name="Normal 4 4 17 2" xfId="13515"/>
    <cellStyle name="Normal 4 4 17 2 2" xfId="13516"/>
    <cellStyle name="Normal 4 4 17 2 2 2" xfId="13517"/>
    <cellStyle name="Normal 4 4 17 2 2 3" xfId="13518"/>
    <cellStyle name="Normal 4 4 17 2 3" xfId="13519"/>
    <cellStyle name="Normal 4 4 17 2 3 2" xfId="32604"/>
    <cellStyle name="Normal 4 4 17 2 4" xfId="13520"/>
    <cellStyle name="Normal 4 4 17 2 5" xfId="13521"/>
    <cellStyle name="Normal 4 4 17 3" xfId="13522"/>
    <cellStyle name="Normal 4 4 17 3 2" xfId="13523"/>
    <cellStyle name="Normal 4 4 17 3 3" xfId="13524"/>
    <cellStyle name="Normal 4 4 17 4" xfId="13525"/>
    <cellStyle name="Normal 4 4 17 4 2" xfId="32603"/>
    <cellStyle name="Normal 4 4 17 5" xfId="13526"/>
    <cellStyle name="Normal 4 4 17 6" xfId="13527"/>
    <cellStyle name="Normal 4 4 18" xfId="13528"/>
    <cellStyle name="Normal 4 4 18 2" xfId="13529"/>
    <cellStyle name="Normal 4 4 18 2 2" xfId="13530"/>
    <cellStyle name="Normal 4 4 18 2 2 2" xfId="13531"/>
    <cellStyle name="Normal 4 4 18 2 2 3" xfId="13532"/>
    <cellStyle name="Normal 4 4 18 2 3" xfId="13533"/>
    <cellStyle name="Normal 4 4 18 2 3 2" xfId="32606"/>
    <cellStyle name="Normal 4 4 18 2 4" xfId="13534"/>
    <cellStyle name="Normal 4 4 18 2 5" xfId="13535"/>
    <cellStyle name="Normal 4 4 18 3" xfId="13536"/>
    <cellStyle name="Normal 4 4 18 3 2" xfId="13537"/>
    <cellStyle name="Normal 4 4 18 3 3" xfId="13538"/>
    <cellStyle name="Normal 4 4 18 4" xfId="13539"/>
    <cellStyle name="Normal 4 4 18 4 2" xfId="32605"/>
    <cellStyle name="Normal 4 4 18 5" xfId="13540"/>
    <cellStyle name="Normal 4 4 18 6" xfId="13541"/>
    <cellStyle name="Normal 4 4 19" xfId="13542"/>
    <cellStyle name="Normal 4 4 19 2" xfId="13543"/>
    <cellStyle name="Normal 4 4 19 2 2" xfId="13544"/>
    <cellStyle name="Normal 4 4 19 2 2 2" xfId="13545"/>
    <cellStyle name="Normal 4 4 19 2 2 3" xfId="13546"/>
    <cellStyle name="Normal 4 4 19 2 3" xfId="13547"/>
    <cellStyle name="Normal 4 4 19 2 3 2" xfId="32608"/>
    <cellStyle name="Normal 4 4 19 2 4" xfId="13548"/>
    <cellStyle name="Normal 4 4 19 2 5" xfId="13549"/>
    <cellStyle name="Normal 4 4 19 3" xfId="13550"/>
    <cellStyle name="Normal 4 4 19 3 2" xfId="13551"/>
    <cellStyle name="Normal 4 4 19 3 3" xfId="13552"/>
    <cellStyle name="Normal 4 4 19 4" xfId="13553"/>
    <cellStyle name="Normal 4 4 19 4 2" xfId="32607"/>
    <cellStyle name="Normal 4 4 19 5" xfId="13554"/>
    <cellStyle name="Normal 4 4 19 6" xfId="13555"/>
    <cellStyle name="Normal 4 4 2" xfId="13556"/>
    <cellStyle name="Normal 4 4 2 10" xfId="13557"/>
    <cellStyle name="Normal 4 4 2 10 2" xfId="13558"/>
    <cellStyle name="Normal 4 4 2 10 2 2" xfId="13559"/>
    <cellStyle name="Normal 4 4 2 10 2 3" xfId="13560"/>
    <cellStyle name="Normal 4 4 2 10 3" xfId="13561"/>
    <cellStyle name="Normal 4 4 2 10 3 2" xfId="32610"/>
    <cellStyle name="Normal 4 4 2 10 4" xfId="13562"/>
    <cellStyle name="Normal 4 4 2 10 5" xfId="13563"/>
    <cellStyle name="Normal 4 4 2 11" xfId="13564"/>
    <cellStyle name="Normal 4 4 2 11 2" xfId="13565"/>
    <cellStyle name="Normal 4 4 2 11 2 2" xfId="13566"/>
    <cellStyle name="Normal 4 4 2 11 2 3" xfId="13567"/>
    <cellStyle name="Normal 4 4 2 11 3" xfId="13568"/>
    <cellStyle name="Normal 4 4 2 11 3 2" xfId="32611"/>
    <cellStyle name="Normal 4 4 2 11 4" xfId="13569"/>
    <cellStyle name="Normal 4 4 2 11 5" xfId="13570"/>
    <cellStyle name="Normal 4 4 2 12" xfId="13571"/>
    <cellStyle name="Normal 4 4 2 12 2" xfId="13572"/>
    <cellStyle name="Normal 4 4 2 12 2 2" xfId="13573"/>
    <cellStyle name="Normal 4 4 2 12 2 3" xfId="13574"/>
    <cellStyle name="Normal 4 4 2 12 3" xfId="13575"/>
    <cellStyle name="Normal 4 4 2 12 3 2" xfId="32612"/>
    <cellStyle name="Normal 4 4 2 12 4" xfId="13576"/>
    <cellStyle name="Normal 4 4 2 12 5" xfId="13577"/>
    <cellStyle name="Normal 4 4 2 13" xfId="13578"/>
    <cellStyle name="Normal 4 4 2 13 2" xfId="13579"/>
    <cellStyle name="Normal 4 4 2 13 2 2" xfId="13580"/>
    <cellStyle name="Normal 4 4 2 13 2 3" xfId="13581"/>
    <cellStyle name="Normal 4 4 2 13 3" xfId="13582"/>
    <cellStyle name="Normal 4 4 2 13 3 2" xfId="32613"/>
    <cellStyle name="Normal 4 4 2 13 4" xfId="13583"/>
    <cellStyle name="Normal 4 4 2 13 5" xfId="13584"/>
    <cellStyle name="Normal 4 4 2 14" xfId="13585"/>
    <cellStyle name="Normal 4 4 2 14 2" xfId="13586"/>
    <cellStyle name="Normal 4 4 2 14 2 2" xfId="13587"/>
    <cellStyle name="Normal 4 4 2 14 2 3" xfId="13588"/>
    <cellStyle name="Normal 4 4 2 14 3" xfId="13589"/>
    <cellStyle name="Normal 4 4 2 14 3 2" xfId="32614"/>
    <cellStyle name="Normal 4 4 2 14 4" xfId="13590"/>
    <cellStyle name="Normal 4 4 2 14 5" xfId="13591"/>
    <cellStyle name="Normal 4 4 2 15" xfId="13592"/>
    <cellStyle name="Normal 4 4 2 15 2" xfId="13593"/>
    <cellStyle name="Normal 4 4 2 15 2 2" xfId="13594"/>
    <cellStyle name="Normal 4 4 2 15 2 3" xfId="13595"/>
    <cellStyle name="Normal 4 4 2 15 3" xfId="13596"/>
    <cellStyle name="Normal 4 4 2 15 3 2" xfId="32615"/>
    <cellStyle name="Normal 4 4 2 15 4" xfId="13597"/>
    <cellStyle name="Normal 4 4 2 15 5" xfId="13598"/>
    <cellStyle name="Normal 4 4 2 16" xfId="13599"/>
    <cellStyle name="Normal 4 4 2 16 2" xfId="13600"/>
    <cellStyle name="Normal 4 4 2 16 2 2" xfId="13601"/>
    <cellStyle name="Normal 4 4 2 16 2 3" xfId="13602"/>
    <cellStyle name="Normal 4 4 2 16 3" xfId="13603"/>
    <cellStyle name="Normal 4 4 2 16 3 2" xfId="32616"/>
    <cellStyle name="Normal 4 4 2 16 4" xfId="13604"/>
    <cellStyle name="Normal 4 4 2 16 5" xfId="13605"/>
    <cellStyle name="Normal 4 4 2 17" xfId="13606"/>
    <cellStyle name="Normal 4 4 2 17 2" xfId="13607"/>
    <cellStyle name="Normal 4 4 2 17 2 2" xfId="13608"/>
    <cellStyle name="Normal 4 4 2 17 2 3" xfId="13609"/>
    <cellStyle name="Normal 4 4 2 17 3" xfId="13610"/>
    <cellStyle name="Normal 4 4 2 17 3 2" xfId="32617"/>
    <cellStyle name="Normal 4 4 2 17 4" xfId="13611"/>
    <cellStyle name="Normal 4 4 2 17 5" xfId="13612"/>
    <cellStyle name="Normal 4 4 2 18" xfId="13613"/>
    <cellStyle name="Normal 4 4 2 18 2" xfId="13614"/>
    <cellStyle name="Normal 4 4 2 18 2 2" xfId="13615"/>
    <cellStyle name="Normal 4 4 2 18 2 3" xfId="13616"/>
    <cellStyle name="Normal 4 4 2 18 3" xfId="13617"/>
    <cellStyle name="Normal 4 4 2 18 3 2" xfId="32618"/>
    <cellStyle name="Normal 4 4 2 18 4" xfId="13618"/>
    <cellStyle name="Normal 4 4 2 18 5" xfId="13619"/>
    <cellStyle name="Normal 4 4 2 19" xfId="13620"/>
    <cellStyle name="Normal 4 4 2 19 2" xfId="13621"/>
    <cellStyle name="Normal 4 4 2 19 2 2" xfId="13622"/>
    <cellStyle name="Normal 4 4 2 19 2 3" xfId="13623"/>
    <cellStyle name="Normal 4 4 2 19 3" xfId="13624"/>
    <cellStyle name="Normal 4 4 2 19 3 2" xfId="32619"/>
    <cellStyle name="Normal 4 4 2 19 4" xfId="13625"/>
    <cellStyle name="Normal 4 4 2 19 5" xfId="13626"/>
    <cellStyle name="Normal 4 4 2 2" xfId="13627"/>
    <cellStyle name="Normal 4 4 2 2 2" xfId="13628"/>
    <cellStyle name="Normal 4 4 2 2 2 2" xfId="13629"/>
    <cellStyle name="Normal 4 4 2 2 2 2 2" xfId="13630"/>
    <cellStyle name="Normal 4 4 2 2 2 2 3" xfId="13631"/>
    <cellStyle name="Normal 4 4 2 2 2 3" xfId="13632"/>
    <cellStyle name="Normal 4 4 2 2 2 4" xfId="13633"/>
    <cellStyle name="Normal 4 4 2 2 2 5" xfId="13634"/>
    <cellStyle name="Normal 4 4 2 2 3" xfId="13635"/>
    <cellStyle name="Normal 4 4 2 2 3 2" xfId="13636"/>
    <cellStyle name="Normal 4 4 2 2 3 2 2" xfId="13637"/>
    <cellStyle name="Normal 4 4 2 2 3 2 3" xfId="13638"/>
    <cellStyle name="Normal 4 4 2 2 3 3" xfId="13639"/>
    <cellStyle name="Normal 4 4 2 2 3 3 2" xfId="34947"/>
    <cellStyle name="Normal 4 4 2 2 3 4" xfId="13640"/>
    <cellStyle name="Normal 4 4 2 2 3 5" xfId="13641"/>
    <cellStyle name="Normal 4 4 2 2 4" xfId="13642"/>
    <cellStyle name="Normal 4 4 2 2 4 2" xfId="13643"/>
    <cellStyle name="Normal 4 4 2 2 4 3" xfId="13644"/>
    <cellStyle name="Normal 4 4 2 2 5" xfId="13645"/>
    <cellStyle name="Normal 4 4 2 2 5 2" xfId="32620"/>
    <cellStyle name="Normal 4 4 2 2 6" xfId="13646"/>
    <cellStyle name="Normal 4 4 2 2 7" xfId="13647"/>
    <cellStyle name="Normal 4 4 2 20" xfId="13648"/>
    <cellStyle name="Normal 4 4 2 20 2" xfId="13649"/>
    <cellStyle name="Normal 4 4 2 20 3" xfId="13650"/>
    <cellStyle name="Normal 4 4 2 21" xfId="13651"/>
    <cellStyle name="Normal 4 4 2 21 2" xfId="32609"/>
    <cellStyle name="Normal 4 4 2 22" xfId="13652"/>
    <cellStyle name="Normal 4 4 2 23" xfId="13653"/>
    <cellStyle name="Normal 4 4 2 24" xfId="13654"/>
    <cellStyle name="Normal 4 4 2 3" xfId="13655"/>
    <cellStyle name="Normal 4 4 2 3 2" xfId="13656"/>
    <cellStyle name="Normal 4 4 2 3 2 2" xfId="13657"/>
    <cellStyle name="Normal 4 4 2 3 2 3" xfId="13658"/>
    <cellStyle name="Normal 4 4 2 3 3" xfId="13659"/>
    <cellStyle name="Normal 4 4 2 3 3 2" xfId="32621"/>
    <cellStyle name="Normal 4 4 2 3 4" xfId="13660"/>
    <cellStyle name="Normal 4 4 2 3 5" xfId="13661"/>
    <cellStyle name="Normal 4 4 2 4" xfId="13662"/>
    <cellStyle name="Normal 4 4 2 4 2" xfId="13663"/>
    <cellStyle name="Normal 4 4 2 4 2 2" xfId="13664"/>
    <cellStyle name="Normal 4 4 2 4 2 3" xfId="13665"/>
    <cellStyle name="Normal 4 4 2 4 3" xfId="13666"/>
    <cellStyle name="Normal 4 4 2 4 3 2" xfId="32622"/>
    <cellStyle name="Normal 4 4 2 4 4" xfId="13667"/>
    <cellStyle name="Normal 4 4 2 4 5" xfId="13668"/>
    <cellStyle name="Normal 4 4 2 5" xfId="13669"/>
    <cellStyle name="Normal 4 4 2 5 2" xfId="13670"/>
    <cellStyle name="Normal 4 4 2 5 2 2" xfId="13671"/>
    <cellStyle name="Normal 4 4 2 5 2 3" xfId="13672"/>
    <cellStyle name="Normal 4 4 2 5 3" xfId="13673"/>
    <cellStyle name="Normal 4 4 2 5 3 2" xfId="32623"/>
    <cellStyle name="Normal 4 4 2 5 4" xfId="13674"/>
    <cellStyle name="Normal 4 4 2 5 5" xfId="13675"/>
    <cellStyle name="Normal 4 4 2 6" xfId="13676"/>
    <cellStyle name="Normal 4 4 2 6 2" xfId="13677"/>
    <cellStyle name="Normal 4 4 2 6 2 2" xfId="13678"/>
    <cellStyle name="Normal 4 4 2 6 2 3" xfId="13679"/>
    <cellStyle name="Normal 4 4 2 6 3" xfId="13680"/>
    <cellStyle name="Normal 4 4 2 6 3 2" xfId="32624"/>
    <cellStyle name="Normal 4 4 2 6 4" xfId="13681"/>
    <cellStyle name="Normal 4 4 2 6 5" xfId="13682"/>
    <cellStyle name="Normal 4 4 2 7" xfId="13683"/>
    <cellStyle name="Normal 4 4 2 7 2" xfId="13684"/>
    <cellStyle name="Normal 4 4 2 7 2 2" xfId="13685"/>
    <cellStyle name="Normal 4 4 2 7 2 3" xfId="13686"/>
    <cellStyle name="Normal 4 4 2 7 3" xfId="13687"/>
    <cellStyle name="Normal 4 4 2 7 3 2" xfId="32625"/>
    <cellStyle name="Normal 4 4 2 7 4" xfId="13688"/>
    <cellStyle name="Normal 4 4 2 7 5" xfId="13689"/>
    <cellStyle name="Normal 4 4 2 8" xfId="13690"/>
    <cellStyle name="Normal 4 4 2 8 2" xfId="13691"/>
    <cellStyle name="Normal 4 4 2 8 2 2" xfId="13692"/>
    <cellStyle name="Normal 4 4 2 8 2 3" xfId="13693"/>
    <cellStyle name="Normal 4 4 2 8 3" xfId="13694"/>
    <cellStyle name="Normal 4 4 2 8 3 2" xfId="32626"/>
    <cellStyle name="Normal 4 4 2 8 4" xfId="13695"/>
    <cellStyle name="Normal 4 4 2 8 5" xfId="13696"/>
    <cellStyle name="Normal 4 4 2 9" xfId="13697"/>
    <cellStyle name="Normal 4 4 2 9 2" xfId="13698"/>
    <cellStyle name="Normal 4 4 2 9 2 2" xfId="13699"/>
    <cellStyle name="Normal 4 4 2 9 2 3" xfId="13700"/>
    <cellStyle name="Normal 4 4 2 9 3" xfId="13701"/>
    <cellStyle name="Normal 4 4 2 9 3 2" xfId="32627"/>
    <cellStyle name="Normal 4 4 2 9 4" xfId="13702"/>
    <cellStyle name="Normal 4 4 2 9 5" xfId="13703"/>
    <cellStyle name="Normal 4 4 20" xfId="13704"/>
    <cellStyle name="Normal 4 4 20 2" xfId="13705"/>
    <cellStyle name="Normal 4 4 20 2 2" xfId="13706"/>
    <cellStyle name="Normal 4 4 20 2 2 2" xfId="13707"/>
    <cellStyle name="Normal 4 4 20 2 2 3" xfId="13708"/>
    <cellStyle name="Normal 4 4 20 2 3" xfId="13709"/>
    <cellStyle name="Normal 4 4 20 2 3 2" xfId="32629"/>
    <cellStyle name="Normal 4 4 20 2 4" xfId="13710"/>
    <cellStyle name="Normal 4 4 20 2 5" xfId="13711"/>
    <cellStyle name="Normal 4 4 20 3" xfId="13712"/>
    <cellStyle name="Normal 4 4 20 3 2" xfId="13713"/>
    <cellStyle name="Normal 4 4 20 3 3" xfId="13714"/>
    <cellStyle name="Normal 4 4 20 4" xfId="13715"/>
    <cellStyle name="Normal 4 4 20 4 2" xfId="32628"/>
    <cellStyle name="Normal 4 4 20 5" xfId="13716"/>
    <cellStyle name="Normal 4 4 20 6" xfId="13717"/>
    <cellStyle name="Normal 4 4 21" xfId="13718"/>
    <cellStyle name="Normal 4 4 21 2" xfId="13719"/>
    <cellStyle name="Normal 4 4 21 2 2" xfId="13720"/>
    <cellStyle name="Normal 4 4 21 2 2 2" xfId="13721"/>
    <cellStyle name="Normal 4 4 21 2 2 3" xfId="13722"/>
    <cellStyle name="Normal 4 4 21 2 3" xfId="13723"/>
    <cellStyle name="Normal 4 4 21 2 3 2" xfId="32631"/>
    <cellStyle name="Normal 4 4 21 2 4" xfId="13724"/>
    <cellStyle name="Normal 4 4 21 2 5" xfId="13725"/>
    <cellStyle name="Normal 4 4 21 3" xfId="13726"/>
    <cellStyle name="Normal 4 4 21 3 2" xfId="13727"/>
    <cellStyle name="Normal 4 4 21 3 3" xfId="13728"/>
    <cellStyle name="Normal 4 4 21 4" xfId="13729"/>
    <cellStyle name="Normal 4 4 21 4 2" xfId="32630"/>
    <cellStyle name="Normal 4 4 21 5" xfId="13730"/>
    <cellStyle name="Normal 4 4 21 6" xfId="13731"/>
    <cellStyle name="Normal 4 4 22" xfId="13732"/>
    <cellStyle name="Normal 4 4 22 2" xfId="13733"/>
    <cellStyle name="Normal 4 4 22 2 2" xfId="13734"/>
    <cellStyle name="Normal 4 4 22 2 2 2" xfId="13735"/>
    <cellStyle name="Normal 4 4 22 2 2 3" xfId="13736"/>
    <cellStyle name="Normal 4 4 22 2 3" xfId="13737"/>
    <cellStyle name="Normal 4 4 22 2 3 2" xfId="32633"/>
    <cellStyle name="Normal 4 4 22 2 4" xfId="13738"/>
    <cellStyle name="Normal 4 4 22 2 5" xfId="13739"/>
    <cellStyle name="Normal 4 4 22 3" xfId="13740"/>
    <cellStyle name="Normal 4 4 22 3 2" xfId="13741"/>
    <cellStyle name="Normal 4 4 22 3 3" xfId="13742"/>
    <cellStyle name="Normal 4 4 22 4" xfId="13743"/>
    <cellStyle name="Normal 4 4 22 4 2" xfId="32632"/>
    <cellStyle name="Normal 4 4 22 5" xfId="13744"/>
    <cellStyle name="Normal 4 4 22 6" xfId="13745"/>
    <cellStyle name="Normal 4 4 23" xfId="13746"/>
    <cellStyle name="Normal 4 4 23 2" xfId="13747"/>
    <cellStyle name="Normal 4 4 23 3" xfId="13748"/>
    <cellStyle name="Normal 4 4 24" xfId="13749"/>
    <cellStyle name="Normal 4 4 24 2" xfId="32588"/>
    <cellStyle name="Normal 4 4 25" xfId="13750"/>
    <cellStyle name="Normal 4 4 25 2" xfId="13751"/>
    <cellStyle name="Normal 4 4 26" xfId="13752"/>
    <cellStyle name="Normal 4 4 3" xfId="13753"/>
    <cellStyle name="Normal 4 4 3 2" xfId="13754"/>
    <cellStyle name="Normal 4 4 3 2 2" xfId="13755"/>
    <cellStyle name="Normal 4 4 3 2 2 2" xfId="13756"/>
    <cellStyle name="Normal 4 4 3 2 2 3" xfId="13757"/>
    <cellStyle name="Normal 4 4 3 2 3" xfId="13758"/>
    <cellStyle name="Normal 4 4 3 2 4" xfId="13759"/>
    <cellStyle name="Normal 4 4 3 2 5" xfId="13760"/>
    <cellStyle name="Normal 4 4 3 3" xfId="13761"/>
    <cellStyle name="Normal 4 4 3 3 2" xfId="13762"/>
    <cellStyle name="Normal 4 4 3 3 2 2" xfId="13763"/>
    <cellStyle name="Normal 4 4 3 3 2 3" xfId="13764"/>
    <cellStyle name="Normal 4 4 3 3 3" xfId="13765"/>
    <cellStyle name="Normal 4 4 3 3 3 2" xfId="34948"/>
    <cellStyle name="Normal 4 4 3 3 4" xfId="13766"/>
    <cellStyle name="Normal 4 4 3 3 5" xfId="13767"/>
    <cellStyle name="Normal 4 4 3 4" xfId="13768"/>
    <cellStyle name="Normal 4 4 3 4 2" xfId="13769"/>
    <cellStyle name="Normal 4 4 3 4 3" xfId="13770"/>
    <cellStyle name="Normal 4 4 3 5" xfId="13771"/>
    <cellStyle name="Normal 4 4 3 5 2" xfId="32634"/>
    <cellStyle name="Normal 4 4 3 6" xfId="13772"/>
    <cellStyle name="Normal 4 4 3 7" xfId="13773"/>
    <cellStyle name="Normal 4 4 3 8" xfId="13774"/>
    <cellStyle name="Normal 4 4 4" xfId="13775"/>
    <cellStyle name="Normal 4 4 4 2" xfId="13776"/>
    <cellStyle name="Normal 4 4 4 2 2" xfId="13777"/>
    <cellStyle name="Normal 4 4 4 2 2 2" xfId="13778"/>
    <cellStyle name="Normal 4 4 4 2 2 3" xfId="13779"/>
    <cellStyle name="Normal 4 4 4 2 3" xfId="13780"/>
    <cellStyle name="Normal 4 4 4 2 4" xfId="13781"/>
    <cellStyle name="Normal 4 4 4 2 5" xfId="13782"/>
    <cellStyle name="Normal 4 4 4 3" xfId="13783"/>
    <cellStyle name="Normal 4 4 4 3 2" xfId="13784"/>
    <cellStyle name="Normal 4 4 4 3 2 2" xfId="13785"/>
    <cellStyle name="Normal 4 4 4 3 2 3" xfId="13786"/>
    <cellStyle name="Normal 4 4 4 3 3" xfId="13787"/>
    <cellStyle name="Normal 4 4 4 3 3 2" xfId="34949"/>
    <cellStyle name="Normal 4 4 4 3 4" xfId="13788"/>
    <cellStyle name="Normal 4 4 4 3 5" xfId="13789"/>
    <cellStyle name="Normal 4 4 4 4" xfId="13790"/>
    <cellStyle name="Normal 4 4 4 4 2" xfId="13791"/>
    <cellStyle name="Normal 4 4 4 4 3" xfId="13792"/>
    <cellStyle name="Normal 4 4 4 5" xfId="13793"/>
    <cellStyle name="Normal 4 4 4 5 2" xfId="32635"/>
    <cellStyle name="Normal 4 4 4 6" xfId="13794"/>
    <cellStyle name="Normal 4 4 4 7" xfId="13795"/>
    <cellStyle name="Normal 4 4 4 8" xfId="13796"/>
    <cellStyle name="Normal 4 4 5" xfId="13797"/>
    <cellStyle name="Normal 4 4 5 2" xfId="13798"/>
    <cellStyle name="Normal 4 4 5 2 2" xfId="13799"/>
    <cellStyle name="Normal 4 4 5 2 2 2" xfId="13800"/>
    <cellStyle name="Normal 4 4 5 2 2 3" xfId="13801"/>
    <cellStyle name="Normal 4 4 5 2 3" xfId="13802"/>
    <cellStyle name="Normal 4 4 5 2 4" xfId="13803"/>
    <cellStyle name="Normal 4 4 5 2 5" xfId="13804"/>
    <cellStyle name="Normal 4 4 5 3" xfId="13805"/>
    <cellStyle name="Normal 4 4 5 3 2" xfId="13806"/>
    <cellStyle name="Normal 4 4 5 3 2 2" xfId="13807"/>
    <cellStyle name="Normal 4 4 5 3 2 3" xfId="13808"/>
    <cellStyle name="Normal 4 4 5 3 3" xfId="13809"/>
    <cellStyle name="Normal 4 4 5 3 3 2" xfId="34950"/>
    <cellStyle name="Normal 4 4 5 3 4" xfId="13810"/>
    <cellStyle name="Normal 4 4 5 3 5" xfId="13811"/>
    <cellStyle name="Normal 4 4 5 4" xfId="13812"/>
    <cellStyle name="Normal 4 4 5 4 2" xfId="13813"/>
    <cellStyle name="Normal 4 4 5 4 3" xfId="13814"/>
    <cellStyle name="Normal 4 4 5 5" xfId="13815"/>
    <cellStyle name="Normal 4 4 5 5 2" xfId="32636"/>
    <cellStyle name="Normal 4 4 5 6" xfId="13816"/>
    <cellStyle name="Normal 4 4 5 7" xfId="13817"/>
    <cellStyle name="Normal 4 4 6" xfId="13818"/>
    <cellStyle name="Normal 4 4 6 2" xfId="13819"/>
    <cellStyle name="Normal 4 4 6 2 2" xfId="13820"/>
    <cellStyle name="Normal 4 4 6 2 2 2" xfId="13821"/>
    <cellStyle name="Normal 4 4 6 2 2 3" xfId="13822"/>
    <cellStyle name="Normal 4 4 6 2 3" xfId="13823"/>
    <cellStyle name="Normal 4 4 6 2 4" xfId="13824"/>
    <cellStyle name="Normal 4 4 6 2 5" xfId="13825"/>
    <cellStyle name="Normal 4 4 6 3" xfId="13826"/>
    <cellStyle name="Normal 4 4 6 3 2" xfId="13827"/>
    <cellStyle name="Normal 4 4 6 3 2 2" xfId="13828"/>
    <cellStyle name="Normal 4 4 6 3 2 3" xfId="13829"/>
    <cellStyle name="Normal 4 4 6 3 3" xfId="13830"/>
    <cellStyle name="Normal 4 4 6 3 3 2" xfId="34951"/>
    <cellStyle name="Normal 4 4 6 3 4" xfId="13831"/>
    <cellStyle name="Normal 4 4 6 3 5" xfId="13832"/>
    <cellStyle name="Normal 4 4 6 4" xfId="13833"/>
    <cellStyle name="Normal 4 4 6 4 2" xfId="13834"/>
    <cellStyle name="Normal 4 4 6 4 3" xfId="13835"/>
    <cellStyle name="Normal 4 4 6 5" xfId="13836"/>
    <cellStyle name="Normal 4 4 6 5 2" xfId="32637"/>
    <cellStyle name="Normal 4 4 6 6" xfId="13837"/>
    <cellStyle name="Normal 4 4 6 7" xfId="13838"/>
    <cellStyle name="Normal 4 4 7" xfId="13839"/>
    <cellStyle name="Normal 4 4 7 2" xfId="13840"/>
    <cellStyle name="Normal 4 4 7 2 2" xfId="13841"/>
    <cellStyle name="Normal 4 4 7 2 2 2" xfId="13842"/>
    <cellStyle name="Normal 4 4 7 2 2 3" xfId="13843"/>
    <cellStyle name="Normal 4 4 7 2 3" xfId="13844"/>
    <cellStyle name="Normal 4 4 7 2 4" xfId="13845"/>
    <cellStyle name="Normal 4 4 7 2 5" xfId="13846"/>
    <cellStyle name="Normal 4 4 7 3" xfId="13847"/>
    <cellStyle name="Normal 4 4 7 3 2" xfId="13848"/>
    <cellStyle name="Normal 4 4 7 3 2 2" xfId="13849"/>
    <cellStyle name="Normal 4 4 7 3 2 3" xfId="13850"/>
    <cellStyle name="Normal 4 4 7 3 3" xfId="13851"/>
    <cellStyle name="Normal 4 4 7 3 3 2" xfId="34952"/>
    <cellStyle name="Normal 4 4 7 3 4" xfId="13852"/>
    <cellStyle name="Normal 4 4 7 3 5" xfId="13853"/>
    <cellStyle name="Normal 4 4 7 4" xfId="13854"/>
    <cellStyle name="Normal 4 4 7 4 2" xfId="13855"/>
    <cellStyle name="Normal 4 4 7 4 3" xfId="13856"/>
    <cellStyle name="Normal 4 4 7 5" xfId="13857"/>
    <cellStyle name="Normal 4 4 7 5 2" xfId="32638"/>
    <cellStyle name="Normal 4 4 7 6" xfId="13858"/>
    <cellStyle name="Normal 4 4 7 7" xfId="13859"/>
    <cellStyle name="Normal 4 4 8" xfId="13860"/>
    <cellStyle name="Normal 4 4 8 2" xfId="13861"/>
    <cellStyle name="Normal 4 4 8 2 2" xfId="13862"/>
    <cellStyle name="Normal 4 4 8 2 2 2" xfId="13863"/>
    <cellStyle name="Normal 4 4 8 2 2 3" xfId="13864"/>
    <cellStyle name="Normal 4 4 8 2 3" xfId="13865"/>
    <cellStyle name="Normal 4 4 8 2 3 2" xfId="32640"/>
    <cellStyle name="Normal 4 4 8 2 4" xfId="13866"/>
    <cellStyle name="Normal 4 4 8 2 5" xfId="13867"/>
    <cellStyle name="Normal 4 4 8 3" xfId="13868"/>
    <cellStyle name="Normal 4 4 8 3 2" xfId="13869"/>
    <cellStyle name="Normal 4 4 8 3 2 2" xfId="13870"/>
    <cellStyle name="Normal 4 4 8 3 2 3" xfId="13871"/>
    <cellStyle name="Normal 4 4 8 3 3" xfId="13872"/>
    <cellStyle name="Normal 4 4 8 3 4" xfId="13873"/>
    <cellStyle name="Normal 4 4 8 3 5" xfId="13874"/>
    <cellStyle name="Normal 4 4 8 4" xfId="13875"/>
    <cellStyle name="Normal 4 4 8 4 2" xfId="13876"/>
    <cellStyle name="Normal 4 4 8 4 2 2" xfId="13877"/>
    <cellStyle name="Normal 4 4 8 4 2 3" xfId="13878"/>
    <cellStyle name="Normal 4 4 8 4 3" xfId="13879"/>
    <cellStyle name="Normal 4 4 8 4 3 2" xfId="34953"/>
    <cellStyle name="Normal 4 4 8 4 4" xfId="13880"/>
    <cellStyle name="Normal 4 4 8 4 5" xfId="13881"/>
    <cellStyle name="Normal 4 4 8 5" xfId="13882"/>
    <cellStyle name="Normal 4 4 8 5 2" xfId="13883"/>
    <cellStyle name="Normal 4 4 8 5 3" xfId="13884"/>
    <cellStyle name="Normal 4 4 8 6" xfId="13885"/>
    <cellStyle name="Normal 4 4 8 6 2" xfId="32639"/>
    <cellStyle name="Normal 4 4 8 7" xfId="13886"/>
    <cellStyle name="Normal 4 4 8 8" xfId="13887"/>
    <cellStyle name="Normal 4 4 9" xfId="13888"/>
    <cellStyle name="Normal 4 4 9 2" xfId="13889"/>
    <cellStyle name="Normal 4 4 9 2 2" xfId="13890"/>
    <cellStyle name="Normal 4 4 9 2 2 2" xfId="13891"/>
    <cellStyle name="Normal 4 4 9 2 2 3" xfId="13892"/>
    <cellStyle name="Normal 4 4 9 2 3" xfId="13893"/>
    <cellStyle name="Normal 4 4 9 2 3 2" xfId="32642"/>
    <cellStyle name="Normal 4 4 9 2 4" xfId="13894"/>
    <cellStyle name="Normal 4 4 9 2 5" xfId="13895"/>
    <cellStyle name="Normal 4 4 9 3" xfId="13896"/>
    <cellStyle name="Normal 4 4 9 3 2" xfId="13897"/>
    <cellStyle name="Normal 4 4 9 3 2 2" xfId="13898"/>
    <cellStyle name="Normal 4 4 9 3 2 3" xfId="13899"/>
    <cellStyle name="Normal 4 4 9 3 3" xfId="13900"/>
    <cellStyle name="Normal 4 4 9 3 4" xfId="13901"/>
    <cellStyle name="Normal 4 4 9 3 5" xfId="13902"/>
    <cellStyle name="Normal 4 4 9 4" xfId="13903"/>
    <cellStyle name="Normal 4 4 9 4 2" xfId="13904"/>
    <cellStyle name="Normal 4 4 9 4 2 2" xfId="13905"/>
    <cellStyle name="Normal 4 4 9 4 2 3" xfId="13906"/>
    <cellStyle name="Normal 4 4 9 4 3" xfId="13907"/>
    <cellStyle name="Normal 4 4 9 4 3 2" xfId="34954"/>
    <cellStyle name="Normal 4 4 9 4 4" xfId="13908"/>
    <cellStyle name="Normal 4 4 9 4 5" xfId="13909"/>
    <cellStyle name="Normal 4 4 9 5" xfId="13910"/>
    <cellStyle name="Normal 4 4 9 5 2" xfId="13911"/>
    <cellStyle name="Normal 4 4 9 5 3" xfId="13912"/>
    <cellStyle name="Normal 4 4 9 6" xfId="13913"/>
    <cellStyle name="Normal 4 4 9 6 2" xfId="32641"/>
    <cellStyle name="Normal 4 4 9 7" xfId="13914"/>
    <cellStyle name="Normal 4 4 9 8" xfId="13915"/>
    <cellStyle name="Normal 4 5" xfId="13916"/>
    <cellStyle name="Normal 4 5 10" xfId="13917"/>
    <cellStyle name="Normal 4 5 10 2" xfId="13918"/>
    <cellStyle name="Normal 4 5 10 2 2" xfId="13919"/>
    <cellStyle name="Normal 4 5 10 2 3" xfId="13920"/>
    <cellStyle name="Normal 4 5 10 3" xfId="13921"/>
    <cellStyle name="Normal 4 5 10 4" xfId="13922"/>
    <cellStyle name="Normal 4 5 10 5" xfId="13923"/>
    <cellStyle name="Normal 4 5 11" xfId="13924"/>
    <cellStyle name="Normal 4 5 11 2" xfId="13925"/>
    <cellStyle name="Normal 4 5 11 2 2" xfId="13926"/>
    <cellStyle name="Normal 4 5 11 2 3" xfId="13927"/>
    <cellStyle name="Normal 4 5 11 3" xfId="13928"/>
    <cellStyle name="Normal 4 5 11 4" xfId="13929"/>
    <cellStyle name="Normal 4 5 11 5" xfId="13930"/>
    <cellStyle name="Normal 4 5 12" xfId="13931"/>
    <cellStyle name="Normal 4 5 12 2" xfId="13932"/>
    <cellStyle name="Normal 4 5 12 2 2" xfId="13933"/>
    <cellStyle name="Normal 4 5 12 2 3" xfId="13934"/>
    <cellStyle name="Normal 4 5 12 3" xfId="13935"/>
    <cellStyle name="Normal 4 5 12 4" xfId="13936"/>
    <cellStyle name="Normal 4 5 12 5" xfId="13937"/>
    <cellStyle name="Normal 4 5 13" xfId="13938"/>
    <cellStyle name="Normal 4 5 13 2" xfId="13939"/>
    <cellStyle name="Normal 4 5 13 2 2" xfId="13940"/>
    <cellStyle name="Normal 4 5 13 2 3" xfId="13941"/>
    <cellStyle name="Normal 4 5 13 3" xfId="13942"/>
    <cellStyle name="Normal 4 5 13 4" xfId="13943"/>
    <cellStyle name="Normal 4 5 13 5" xfId="13944"/>
    <cellStyle name="Normal 4 5 14" xfId="13945"/>
    <cellStyle name="Normal 4 5 14 2" xfId="13946"/>
    <cellStyle name="Normal 4 5 14 2 2" xfId="13947"/>
    <cellStyle name="Normal 4 5 14 2 3" xfId="13948"/>
    <cellStyle name="Normal 4 5 14 3" xfId="13949"/>
    <cellStyle name="Normal 4 5 14 4" xfId="13950"/>
    <cellStyle name="Normal 4 5 14 5" xfId="13951"/>
    <cellStyle name="Normal 4 5 15" xfId="13952"/>
    <cellStyle name="Normal 4 5 15 2" xfId="13953"/>
    <cellStyle name="Normal 4 5 15 2 2" xfId="13954"/>
    <cellStyle name="Normal 4 5 15 2 3" xfId="13955"/>
    <cellStyle name="Normal 4 5 15 3" xfId="13956"/>
    <cellStyle name="Normal 4 5 15 3 2" xfId="33534"/>
    <cellStyle name="Normal 4 5 15 4" xfId="13957"/>
    <cellStyle name="Normal 4 5 15 5" xfId="13958"/>
    <cellStyle name="Normal 4 5 16" xfId="13959"/>
    <cellStyle name="Normal 4 5 16 2" xfId="13960"/>
    <cellStyle name="Normal 4 5 16 2 2" xfId="13961"/>
    <cellStyle name="Normal 4 5 16 2 3" xfId="13962"/>
    <cellStyle name="Normal 4 5 16 3" xfId="13963"/>
    <cellStyle name="Normal 4 5 16 3 2" xfId="33933"/>
    <cellStyle name="Normal 4 5 16 4" xfId="13964"/>
    <cellStyle name="Normal 4 5 16 5" xfId="13965"/>
    <cellStyle name="Normal 4 5 17" xfId="13966"/>
    <cellStyle name="Normal 4 5 17 2" xfId="13967"/>
    <cellStyle name="Normal 4 5 17 2 2" xfId="13968"/>
    <cellStyle name="Normal 4 5 17 2 3" xfId="13969"/>
    <cellStyle name="Normal 4 5 17 3" xfId="13970"/>
    <cellStyle name="Normal 4 5 17 3 2" xfId="34955"/>
    <cellStyle name="Normal 4 5 17 4" xfId="13971"/>
    <cellStyle name="Normal 4 5 17 5" xfId="13972"/>
    <cellStyle name="Normal 4 5 18" xfId="13973"/>
    <cellStyle name="Normal 4 5 18 2" xfId="13974"/>
    <cellStyle name="Normal 4 5 18 3" xfId="13975"/>
    <cellStyle name="Normal 4 5 19" xfId="13976"/>
    <cellStyle name="Normal 4 5 19 2" xfId="32643"/>
    <cellStyle name="Normal 4 5 2" xfId="13977"/>
    <cellStyle name="Normal 4 5 2 2" xfId="13978"/>
    <cellStyle name="Normal 4 5 2 2 2" xfId="13979"/>
    <cellStyle name="Normal 4 5 2 2 2 2" xfId="13980"/>
    <cellStyle name="Normal 4 5 2 2 2 3" xfId="13981"/>
    <cellStyle name="Normal 4 5 2 2 3" xfId="13982"/>
    <cellStyle name="Normal 4 5 2 2 4" xfId="13983"/>
    <cellStyle name="Normal 4 5 2 2 5" xfId="13984"/>
    <cellStyle name="Normal 4 5 2 3" xfId="13985"/>
    <cellStyle name="Normal 4 5 2 3 2" xfId="13986"/>
    <cellStyle name="Normal 4 5 2 3 2 2" xfId="13987"/>
    <cellStyle name="Normal 4 5 2 3 2 3" xfId="13988"/>
    <cellStyle name="Normal 4 5 2 3 3" xfId="13989"/>
    <cellStyle name="Normal 4 5 2 3 3 2" xfId="34490"/>
    <cellStyle name="Normal 4 5 2 3 4" xfId="13990"/>
    <cellStyle name="Normal 4 5 2 3 5" xfId="13991"/>
    <cellStyle name="Normal 4 5 2 4" xfId="13992"/>
    <cellStyle name="Normal 4 5 2 4 2" xfId="13993"/>
    <cellStyle name="Normal 4 5 2 4 3" xfId="13994"/>
    <cellStyle name="Normal 4 5 2 5" xfId="13995"/>
    <cellStyle name="Normal 4 5 2 5 2" xfId="33535"/>
    <cellStyle name="Normal 4 5 2 6" xfId="13996"/>
    <cellStyle name="Normal 4 5 2 7" xfId="13997"/>
    <cellStyle name="Normal 4 5 2 8" xfId="13998"/>
    <cellStyle name="Normal 4 5 20" xfId="13999"/>
    <cellStyle name="Normal 4 5 20 2" xfId="14000"/>
    <cellStyle name="Normal 4 5 21" xfId="14001"/>
    <cellStyle name="Normal 4 5 3" xfId="14002"/>
    <cellStyle name="Normal 4 5 3 2" xfId="14003"/>
    <cellStyle name="Normal 4 5 3 2 2" xfId="14004"/>
    <cellStyle name="Normal 4 5 3 2 3" xfId="14005"/>
    <cellStyle name="Normal 4 5 3 3" xfId="14006"/>
    <cellStyle name="Normal 4 5 3 4" xfId="14007"/>
    <cellStyle name="Normal 4 5 3 5" xfId="14008"/>
    <cellStyle name="Normal 4 5 4" xfId="14009"/>
    <cellStyle name="Normal 4 5 4 2" xfId="14010"/>
    <cellStyle name="Normal 4 5 4 2 2" xfId="14011"/>
    <cellStyle name="Normal 4 5 4 2 3" xfId="14012"/>
    <cellStyle name="Normal 4 5 4 3" xfId="14013"/>
    <cellStyle name="Normal 4 5 4 4" xfId="14014"/>
    <cellStyle name="Normal 4 5 4 5" xfId="14015"/>
    <cellStyle name="Normal 4 5 5" xfId="14016"/>
    <cellStyle name="Normal 4 5 5 2" xfId="14017"/>
    <cellStyle name="Normal 4 5 5 2 2" xfId="14018"/>
    <cellStyle name="Normal 4 5 5 2 3" xfId="14019"/>
    <cellStyle name="Normal 4 5 5 3" xfId="14020"/>
    <cellStyle name="Normal 4 5 5 4" xfId="14021"/>
    <cellStyle name="Normal 4 5 5 5" xfId="14022"/>
    <cellStyle name="Normal 4 5 6" xfId="14023"/>
    <cellStyle name="Normal 4 5 6 2" xfId="14024"/>
    <cellStyle name="Normal 4 5 6 2 2" xfId="14025"/>
    <cellStyle name="Normal 4 5 6 2 3" xfId="14026"/>
    <cellStyle name="Normal 4 5 6 3" xfId="14027"/>
    <cellStyle name="Normal 4 5 6 4" xfId="14028"/>
    <cellStyle name="Normal 4 5 6 5" xfId="14029"/>
    <cellStyle name="Normal 4 5 7" xfId="14030"/>
    <cellStyle name="Normal 4 5 7 2" xfId="14031"/>
    <cellStyle name="Normal 4 5 7 2 2" xfId="14032"/>
    <cellStyle name="Normal 4 5 7 2 3" xfId="14033"/>
    <cellStyle name="Normal 4 5 7 3" xfId="14034"/>
    <cellStyle name="Normal 4 5 7 4" xfId="14035"/>
    <cellStyle name="Normal 4 5 7 5" xfId="14036"/>
    <cellStyle name="Normal 4 5 8" xfId="14037"/>
    <cellStyle name="Normal 4 5 8 2" xfId="14038"/>
    <cellStyle name="Normal 4 5 8 2 2" xfId="14039"/>
    <cellStyle name="Normal 4 5 8 2 3" xfId="14040"/>
    <cellStyle name="Normal 4 5 8 3" xfId="14041"/>
    <cellStyle name="Normal 4 5 8 4" xfId="14042"/>
    <cellStyle name="Normal 4 5 8 5" xfId="14043"/>
    <cellStyle name="Normal 4 5 9" xfId="14044"/>
    <cellStyle name="Normal 4 5 9 2" xfId="14045"/>
    <cellStyle name="Normal 4 5 9 2 2" xfId="14046"/>
    <cellStyle name="Normal 4 5 9 2 3" xfId="14047"/>
    <cellStyle name="Normal 4 5 9 3" xfId="14048"/>
    <cellStyle name="Normal 4 5 9 4" xfId="14049"/>
    <cellStyle name="Normal 4 5 9 5" xfId="14050"/>
    <cellStyle name="Normal 4 6" xfId="14051"/>
    <cellStyle name="Normal 4 6 2" xfId="14052"/>
    <cellStyle name="Normal 4 6 2 2" xfId="14053"/>
    <cellStyle name="Normal 4 6 2 2 2" xfId="14054"/>
    <cellStyle name="Normal 4 6 2 2 2 2" xfId="14055"/>
    <cellStyle name="Normal 4 6 2 2 2 3" xfId="14056"/>
    <cellStyle name="Normal 4 6 2 2 3" xfId="14057"/>
    <cellStyle name="Normal 4 6 2 2 3 2" xfId="34800"/>
    <cellStyle name="Normal 4 6 2 2 4" xfId="14058"/>
    <cellStyle name="Normal 4 6 2 2 5" xfId="14059"/>
    <cellStyle name="Normal 4 6 2 2 6" xfId="14060"/>
    <cellStyle name="Normal 4 6 2 3" xfId="14061"/>
    <cellStyle name="Normal 4 6 2 3 2" xfId="14062"/>
    <cellStyle name="Normal 4 6 2 3 3" xfId="14063"/>
    <cellStyle name="Normal 4 6 2 4" xfId="14064"/>
    <cellStyle name="Normal 4 6 2 4 2" xfId="33537"/>
    <cellStyle name="Normal 4 6 2 5" xfId="14065"/>
    <cellStyle name="Normal 4 6 2 6" xfId="14066"/>
    <cellStyle name="Normal 4 6 2 7" xfId="14067"/>
    <cellStyle name="Normal 4 6 3" xfId="14068"/>
    <cellStyle name="Normal 4 6 3 2" xfId="14069"/>
    <cellStyle name="Normal 4 6 3 2 2" xfId="14070"/>
    <cellStyle name="Normal 4 6 3 2 2 2" xfId="14071"/>
    <cellStyle name="Normal 4 6 3 2 2 3" xfId="14072"/>
    <cellStyle name="Normal 4 6 3 2 3" xfId="14073"/>
    <cellStyle name="Normal 4 6 3 2 3 2" xfId="34674"/>
    <cellStyle name="Normal 4 6 3 2 4" xfId="14074"/>
    <cellStyle name="Normal 4 6 3 2 5" xfId="14075"/>
    <cellStyle name="Normal 4 6 3 3" xfId="14076"/>
    <cellStyle name="Normal 4 6 3 3 2" xfId="14077"/>
    <cellStyle name="Normal 4 6 3 3 3" xfId="14078"/>
    <cellStyle name="Normal 4 6 3 4" xfId="14079"/>
    <cellStyle name="Normal 4 6 3 4 2" xfId="33538"/>
    <cellStyle name="Normal 4 6 3 5" xfId="14080"/>
    <cellStyle name="Normal 4 6 3 6" xfId="14081"/>
    <cellStyle name="Normal 4 6 3 7" xfId="14082"/>
    <cellStyle name="Normal 4 6 4" xfId="14083"/>
    <cellStyle name="Normal 4 6 4 2" xfId="14084"/>
    <cellStyle name="Normal 4 6 4 2 2" xfId="14085"/>
    <cellStyle name="Normal 4 6 4 2 3" xfId="14086"/>
    <cellStyle name="Normal 4 6 4 3" xfId="14087"/>
    <cellStyle name="Normal 4 6 4 3 2" xfId="34467"/>
    <cellStyle name="Normal 4 6 4 4" xfId="14088"/>
    <cellStyle name="Normal 4 6 4 5" xfId="14089"/>
    <cellStyle name="Normal 4 6 5" xfId="14090"/>
    <cellStyle name="Normal 4 6 5 2" xfId="14091"/>
    <cellStyle name="Normal 4 6 5 2 2" xfId="14092"/>
    <cellStyle name="Normal 4 6 5 2 3" xfId="14093"/>
    <cellStyle name="Normal 4 6 5 3" xfId="14094"/>
    <cellStyle name="Normal 4 6 5 4" xfId="14095"/>
    <cellStyle name="Normal 4 6 5 5" xfId="14096"/>
    <cellStyle name="Normal 4 6 6" xfId="14097"/>
    <cellStyle name="Normal 4 6 6 2" xfId="14098"/>
    <cellStyle name="Normal 4 6 6 3" xfId="14099"/>
    <cellStyle name="Normal 4 6 7" xfId="14100"/>
    <cellStyle name="Normal 4 6 7 2" xfId="33536"/>
    <cellStyle name="Normal 4 6 8" xfId="14101"/>
    <cellStyle name="Normal 4 6 8 2" xfId="14102"/>
    <cellStyle name="Normal 4 6 9" xfId="14103"/>
    <cellStyle name="Normal 4 7" xfId="14104"/>
    <cellStyle name="Normal 4 7 10" xfId="14105"/>
    <cellStyle name="Normal 4 7 2" xfId="14106"/>
    <cellStyle name="Normal 4 7 2 2" xfId="14107"/>
    <cellStyle name="Normal 4 7 2 2 2" xfId="14108"/>
    <cellStyle name="Normal 4 7 2 2 2 2" xfId="14109"/>
    <cellStyle name="Normal 4 7 2 2 2 3" xfId="14110"/>
    <cellStyle name="Normal 4 7 2 2 3" xfId="14111"/>
    <cellStyle name="Normal 4 7 2 2 3 2" xfId="34902"/>
    <cellStyle name="Normal 4 7 2 2 4" xfId="14112"/>
    <cellStyle name="Normal 4 7 2 2 5" xfId="14113"/>
    <cellStyle name="Normal 4 7 2 3" xfId="14114"/>
    <cellStyle name="Normal 4 7 2 3 2" xfId="14115"/>
    <cellStyle name="Normal 4 7 2 3 3" xfId="14116"/>
    <cellStyle name="Normal 4 7 2 4" xfId="14117"/>
    <cellStyle name="Normal 4 7 2 4 2" xfId="33540"/>
    <cellStyle name="Normal 4 7 2 5" xfId="14118"/>
    <cellStyle name="Normal 4 7 2 6" xfId="14119"/>
    <cellStyle name="Normal 4 7 2 7" xfId="14120"/>
    <cellStyle name="Normal 4 7 3" xfId="14121"/>
    <cellStyle name="Normal 4 7 3 2" xfId="14122"/>
    <cellStyle name="Normal 4 7 3 2 2" xfId="14123"/>
    <cellStyle name="Normal 4 7 3 2 3" xfId="14124"/>
    <cellStyle name="Normal 4 7 3 3" xfId="14125"/>
    <cellStyle name="Normal 4 7 3 4" xfId="14126"/>
    <cellStyle name="Normal 4 7 3 5" xfId="14127"/>
    <cellStyle name="Normal 4 7 4" xfId="14128"/>
    <cellStyle name="Normal 4 7 4 2" xfId="14129"/>
    <cellStyle name="Normal 4 7 4 2 2" xfId="14130"/>
    <cellStyle name="Normal 4 7 4 2 3" xfId="14131"/>
    <cellStyle name="Normal 4 7 4 3" xfId="14132"/>
    <cellStyle name="Normal 4 7 4 3 2" xfId="34903"/>
    <cellStyle name="Normal 4 7 4 4" xfId="14133"/>
    <cellStyle name="Normal 4 7 4 5" xfId="14134"/>
    <cellStyle name="Normal 4 7 5" xfId="14135"/>
    <cellStyle name="Normal 4 7 5 2" xfId="14136"/>
    <cellStyle name="Normal 4 7 5 2 2" xfId="14137"/>
    <cellStyle name="Normal 4 7 5 2 3" xfId="14138"/>
    <cellStyle name="Normal 4 7 5 3" xfId="14139"/>
    <cellStyle name="Normal 4 7 5 3 2" xfId="35075"/>
    <cellStyle name="Normal 4 7 5 4" xfId="14140"/>
    <cellStyle name="Normal 4 7 5 5" xfId="14141"/>
    <cellStyle name="Normal 4 7 6" xfId="14142"/>
    <cellStyle name="Normal 4 7 6 2" xfId="14143"/>
    <cellStyle name="Normal 4 7 6 3" xfId="14144"/>
    <cellStyle name="Normal 4 7 7" xfId="14145"/>
    <cellStyle name="Normal 4 7 7 2" xfId="33539"/>
    <cellStyle name="Normal 4 7 8" xfId="14146"/>
    <cellStyle name="Normal 4 7 9" xfId="14147"/>
    <cellStyle name="Normal 4 8" xfId="14148"/>
    <cellStyle name="Normal 4 8 10" xfId="14149"/>
    <cellStyle name="Normal 4 8 2" xfId="14150"/>
    <cellStyle name="Normal 4 8 2 2" xfId="14151"/>
    <cellStyle name="Normal 4 8 2 2 2" xfId="14152"/>
    <cellStyle name="Normal 4 8 2 2 2 2" xfId="14153"/>
    <cellStyle name="Normal 4 8 2 2 2 3" xfId="14154"/>
    <cellStyle name="Normal 4 8 2 2 3" xfId="14155"/>
    <cellStyle name="Normal 4 8 2 2 3 2" xfId="34913"/>
    <cellStyle name="Normal 4 8 2 2 4" xfId="14156"/>
    <cellStyle name="Normal 4 8 2 2 5" xfId="14157"/>
    <cellStyle name="Normal 4 8 2 3" xfId="14158"/>
    <cellStyle name="Normal 4 8 2 3 2" xfId="14159"/>
    <cellStyle name="Normal 4 8 2 3 3" xfId="14160"/>
    <cellStyle name="Normal 4 8 2 4" xfId="14161"/>
    <cellStyle name="Normal 4 8 2 4 2" xfId="33542"/>
    <cellStyle name="Normal 4 8 2 5" xfId="14162"/>
    <cellStyle name="Normal 4 8 2 6" xfId="14163"/>
    <cellStyle name="Normal 4 8 3" xfId="14164"/>
    <cellStyle name="Normal 4 8 3 2" xfId="14165"/>
    <cellStyle name="Normal 4 8 3 2 2" xfId="14166"/>
    <cellStyle name="Normal 4 8 3 2 3" xfId="14167"/>
    <cellStyle name="Normal 4 8 3 3" xfId="14168"/>
    <cellStyle name="Normal 4 8 3 4" xfId="14169"/>
    <cellStyle name="Normal 4 8 3 5" xfId="14170"/>
    <cellStyle name="Normal 4 8 4" xfId="14171"/>
    <cellStyle name="Normal 4 8 4 2" xfId="14172"/>
    <cellStyle name="Normal 4 8 4 2 2" xfId="14173"/>
    <cellStyle name="Normal 4 8 4 2 3" xfId="14174"/>
    <cellStyle name="Normal 4 8 4 3" xfId="14175"/>
    <cellStyle name="Normal 4 8 4 3 2" xfId="34675"/>
    <cellStyle name="Normal 4 8 4 4" xfId="14176"/>
    <cellStyle name="Normal 4 8 4 5" xfId="14177"/>
    <cellStyle name="Normal 4 8 5" xfId="14178"/>
    <cellStyle name="Normal 4 8 5 2" xfId="14179"/>
    <cellStyle name="Normal 4 8 5 2 2" xfId="14180"/>
    <cellStyle name="Normal 4 8 5 2 3" xfId="14181"/>
    <cellStyle name="Normal 4 8 5 3" xfId="14182"/>
    <cellStyle name="Normal 4 8 5 4" xfId="14183"/>
    <cellStyle name="Normal 4 8 5 5" xfId="14184"/>
    <cellStyle name="Normal 4 8 6" xfId="14185"/>
    <cellStyle name="Normal 4 8 6 2" xfId="14186"/>
    <cellStyle name="Normal 4 8 6 3" xfId="14187"/>
    <cellStyle name="Normal 4 8 7" xfId="14188"/>
    <cellStyle name="Normal 4 8 7 2" xfId="33541"/>
    <cellStyle name="Normal 4 8 8" xfId="14189"/>
    <cellStyle name="Normal 4 8 9" xfId="14190"/>
    <cellStyle name="Normal 4 9" xfId="14191"/>
    <cellStyle name="Normal 4 9 2" xfId="14192"/>
    <cellStyle name="Normal 4 9 2 2" xfId="14193"/>
    <cellStyle name="Normal 4 9 2 2 2" xfId="14194"/>
    <cellStyle name="Normal 4 9 2 2 3" xfId="14195"/>
    <cellStyle name="Normal 4 9 2 3" xfId="14196"/>
    <cellStyle name="Normal 4 9 2 4" xfId="14197"/>
    <cellStyle name="Normal 4 9 2 5" xfId="14198"/>
    <cellStyle name="Normal 4 9 3" xfId="14199"/>
    <cellStyle name="Normal 4 9 3 2" xfId="14200"/>
    <cellStyle name="Normal 4 9 3 2 2" xfId="14201"/>
    <cellStyle name="Normal 4 9 3 2 3" xfId="14202"/>
    <cellStyle name="Normal 4 9 3 3" xfId="14203"/>
    <cellStyle name="Normal 4 9 3 3 2" xfId="34581"/>
    <cellStyle name="Normal 4 9 3 4" xfId="14204"/>
    <cellStyle name="Normal 4 9 3 5" xfId="14205"/>
    <cellStyle name="Normal 4 9 4" xfId="14206"/>
    <cellStyle name="Normal 4 9 4 2" xfId="14207"/>
    <cellStyle name="Normal 4 9 4 3" xfId="14208"/>
    <cellStyle name="Normal 4 9 5" xfId="14209"/>
    <cellStyle name="Normal 4 9 5 2" xfId="33543"/>
    <cellStyle name="Normal 4 9 6" xfId="14210"/>
    <cellStyle name="Normal 4 9 7" xfId="14211"/>
    <cellStyle name="Normal 4 9 8" xfId="14212"/>
    <cellStyle name="Normal 4_For_Allens_Appendix" xfId="14213"/>
    <cellStyle name="Normal 5" xfId="14214"/>
    <cellStyle name="Normal 5 10" xfId="14215"/>
    <cellStyle name="Normal 5 10 2" xfId="14216"/>
    <cellStyle name="Normal 5 10 2 2" xfId="14217"/>
    <cellStyle name="Normal 5 10 2 2 2" xfId="14218"/>
    <cellStyle name="Normal 5 10 2 2 2 2" xfId="14219"/>
    <cellStyle name="Normal 5 10 2 2 2 3" xfId="14220"/>
    <cellStyle name="Normal 5 10 2 2 3" xfId="14221"/>
    <cellStyle name="Normal 5 10 2 2 3 2" xfId="34455"/>
    <cellStyle name="Normal 5 10 2 2 4" xfId="14222"/>
    <cellStyle name="Normal 5 10 2 2 5" xfId="14223"/>
    <cellStyle name="Normal 5 10 2 3" xfId="14224"/>
    <cellStyle name="Normal 5 10 2 3 2" xfId="14225"/>
    <cellStyle name="Normal 5 10 2 3 3" xfId="14226"/>
    <cellStyle name="Normal 5 10 2 4" xfId="14227"/>
    <cellStyle name="Normal 5 10 2 4 2" xfId="33545"/>
    <cellStyle name="Normal 5 10 2 5" xfId="14228"/>
    <cellStyle name="Normal 5 10 2 6" xfId="14229"/>
    <cellStyle name="Normal 5 10 3" xfId="14230"/>
    <cellStyle name="Normal 5 10 3 2" xfId="14231"/>
    <cellStyle name="Normal 5 10 3 2 2" xfId="14232"/>
    <cellStyle name="Normal 5 10 3 2 3" xfId="14233"/>
    <cellStyle name="Normal 5 10 3 3" xfId="14234"/>
    <cellStyle name="Normal 5 10 3 4" xfId="14235"/>
    <cellStyle name="Normal 5 10 3 5" xfId="14236"/>
    <cellStyle name="Normal 5 10 4" xfId="14237"/>
    <cellStyle name="Normal 5 10 4 2" xfId="14238"/>
    <cellStyle name="Normal 5 10 4 2 2" xfId="14239"/>
    <cellStyle name="Normal 5 10 4 2 3" xfId="14240"/>
    <cellStyle name="Normal 5 10 4 3" xfId="14241"/>
    <cellStyle name="Normal 5 10 4 3 2" xfId="14242"/>
    <cellStyle name="Normal 5 10 4 3 2 2" xfId="14243"/>
    <cellStyle name="Normal 5 10 4 3 2 3" xfId="14244"/>
    <cellStyle name="Normal 5 10 4 3 3" xfId="14245"/>
    <cellStyle name="Normal 5 10 4 3 3 2" xfId="34911"/>
    <cellStyle name="Normal 5 10 4 3 4" xfId="14246"/>
    <cellStyle name="Normal 5 10 4 3 5" xfId="14247"/>
    <cellStyle name="Normal 5 10 4 4" xfId="14248"/>
    <cellStyle name="Normal 5 10 4 5" xfId="14249"/>
    <cellStyle name="Normal 5 10 5" xfId="14250"/>
    <cellStyle name="Normal 5 10 5 2" xfId="14251"/>
    <cellStyle name="Normal 5 10 5 2 2" xfId="14252"/>
    <cellStyle name="Normal 5 10 5 2 3" xfId="14253"/>
    <cellStyle name="Normal 5 10 5 3" xfId="14254"/>
    <cellStyle name="Normal 5 10 5 3 2" xfId="34062"/>
    <cellStyle name="Normal 5 10 5 4" xfId="14255"/>
    <cellStyle name="Normal 5 10 5 5" xfId="14256"/>
    <cellStyle name="Normal 5 10 6" xfId="14257"/>
    <cellStyle name="Normal 5 10 6 2" xfId="33544"/>
    <cellStyle name="Normal 5 10 7" xfId="14258"/>
    <cellStyle name="Normal 5 10 8" xfId="14259"/>
    <cellStyle name="Normal 5 10 9" xfId="14260"/>
    <cellStyle name="Normal 5 11" xfId="14261"/>
    <cellStyle name="Normal 5 11 2" xfId="14262"/>
    <cellStyle name="Normal 5 11 2 2" xfId="14263"/>
    <cellStyle name="Normal 5 11 2 2 2" xfId="14264"/>
    <cellStyle name="Normal 5 11 2 2 2 2" xfId="14265"/>
    <cellStyle name="Normal 5 11 2 2 2 3" xfId="14266"/>
    <cellStyle name="Normal 5 11 2 2 3" xfId="14267"/>
    <cellStyle name="Normal 5 11 2 2 3 2" xfId="34582"/>
    <cellStyle name="Normal 5 11 2 2 4" xfId="14268"/>
    <cellStyle name="Normal 5 11 2 2 5" xfId="14269"/>
    <cellStyle name="Normal 5 11 2 3" xfId="14270"/>
    <cellStyle name="Normal 5 11 2 3 2" xfId="14271"/>
    <cellStyle name="Normal 5 11 2 3 3" xfId="14272"/>
    <cellStyle name="Normal 5 11 2 4" xfId="14273"/>
    <cellStyle name="Normal 5 11 2 4 2" xfId="33547"/>
    <cellStyle name="Normal 5 11 2 5" xfId="14274"/>
    <cellStyle name="Normal 5 11 2 6" xfId="14275"/>
    <cellStyle name="Normal 5 11 3" xfId="14276"/>
    <cellStyle name="Normal 5 11 3 2" xfId="14277"/>
    <cellStyle name="Normal 5 11 3 2 2" xfId="14278"/>
    <cellStyle name="Normal 5 11 3 2 3" xfId="14279"/>
    <cellStyle name="Normal 5 11 3 3" xfId="14280"/>
    <cellStyle name="Normal 5 11 3 4" xfId="14281"/>
    <cellStyle name="Normal 5 11 3 5" xfId="14282"/>
    <cellStyle name="Normal 5 11 4" xfId="14283"/>
    <cellStyle name="Normal 5 11 4 2" xfId="14284"/>
    <cellStyle name="Normal 5 11 4 2 2" xfId="14285"/>
    <cellStyle name="Normal 5 11 4 2 3" xfId="14286"/>
    <cellStyle name="Normal 5 11 4 3" xfId="14287"/>
    <cellStyle name="Normal 5 11 4 3 2" xfId="14288"/>
    <cellStyle name="Normal 5 11 4 3 2 2" xfId="14289"/>
    <cellStyle name="Normal 5 11 4 3 2 3" xfId="14290"/>
    <cellStyle name="Normal 5 11 4 3 3" xfId="14291"/>
    <cellStyle name="Normal 5 11 4 3 3 2" xfId="34892"/>
    <cellStyle name="Normal 5 11 4 3 4" xfId="14292"/>
    <cellStyle name="Normal 5 11 4 3 5" xfId="14293"/>
    <cellStyle name="Normal 5 11 4 4" xfId="14294"/>
    <cellStyle name="Normal 5 11 4 5" xfId="14295"/>
    <cellStyle name="Normal 5 11 5" xfId="14296"/>
    <cellStyle name="Normal 5 11 5 2" xfId="14297"/>
    <cellStyle name="Normal 5 11 5 2 2" xfId="14298"/>
    <cellStyle name="Normal 5 11 5 2 3" xfId="14299"/>
    <cellStyle name="Normal 5 11 5 3" xfId="14300"/>
    <cellStyle name="Normal 5 11 5 3 2" xfId="34063"/>
    <cellStyle name="Normal 5 11 5 4" xfId="14301"/>
    <cellStyle name="Normal 5 11 5 5" xfId="14302"/>
    <cellStyle name="Normal 5 11 6" xfId="14303"/>
    <cellStyle name="Normal 5 11 6 2" xfId="33546"/>
    <cellStyle name="Normal 5 11 7" xfId="14304"/>
    <cellStyle name="Normal 5 11 8" xfId="14305"/>
    <cellStyle name="Normal 5 11 9" xfId="14306"/>
    <cellStyle name="Normal 5 12" xfId="14307"/>
    <cellStyle name="Normal 5 12 2" xfId="14308"/>
    <cellStyle name="Normal 5 12 2 2" xfId="14309"/>
    <cellStyle name="Normal 5 12 2 2 2" xfId="14310"/>
    <cellStyle name="Normal 5 12 2 2 2 2" xfId="14311"/>
    <cellStyle name="Normal 5 12 2 2 2 3" xfId="14312"/>
    <cellStyle name="Normal 5 12 2 2 3" xfId="14313"/>
    <cellStyle name="Normal 5 12 2 2 3 2" xfId="34824"/>
    <cellStyle name="Normal 5 12 2 2 4" xfId="14314"/>
    <cellStyle name="Normal 5 12 2 2 5" xfId="14315"/>
    <cellStyle name="Normal 5 12 2 3" xfId="14316"/>
    <cellStyle name="Normal 5 12 2 3 2" xfId="14317"/>
    <cellStyle name="Normal 5 12 2 3 3" xfId="14318"/>
    <cellStyle name="Normal 5 12 2 4" xfId="14319"/>
    <cellStyle name="Normal 5 12 2 4 2" xfId="33549"/>
    <cellStyle name="Normal 5 12 2 5" xfId="14320"/>
    <cellStyle name="Normal 5 12 2 6" xfId="14321"/>
    <cellStyle name="Normal 5 12 3" xfId="14322"/>
    <cellStyle name="Normal 5 12 3 2" xfId="14323"/>
    <cellStyle name="Normal 5 12 3 2 2" xfId="14324"/>
    <cellStyle name="Normal 5 12 3 2 3" xfId="14325"/>
    <cellStyle name="Normal 5 12 3 3" xfId="14326"/>
    <cellStyle name="Normal 5 12 3 3 2" xfId="14327"/>
    <cellStyle name="Normal 5 12 3 3 2 2" xfId="14328"/>
    <cellStyle name="Normal 5 12 3 3 2 3" xfId="14329"/>
    <cellStyle name="Normal 5 12 3 3 3" xfId="14330"/>
    <cellStyle name="Normal 5 12 3 3 3 2" xfId="34825"/>
    <cellStyle name="Normal 5 12 3 3 4" xfId="14331"/>
    <cellStyle name="Normal 5 12 3 3 5" xfId="14332"/>
    <cellStyle name="Normal 5 12 3 4" xfId="14333"/>
    <cellStyle name="Normal 5 12 3 5" xfId="14334"/>
    <cellStyle name="Normal 5 12 4" xfId="14335"/>
    <cellStyle name="Normal 5 12 4 2" xfId="14336"/>
    <cellStyle name="Normal 5 12 4 2 2" xfId="14337"/>
    <cellStyle name="Normal 5 12 4 2 3" xfId="14338"/>
    <cellStyle name="Normal 5 12 4 3" xfId="14339"/>
    <cellStyle name="Normal 5 12 4 3 2" xfId="34064"/>
    <cellStyle name="Normal 5 12 4 4" xfId="14340"/>
    <cellStyle name="Normal 5 12 4 5" xfId="14341"/>
    <cellStyle name="Normal 5 12 5" xfId="14342"/>
    <cellStyle name="Normal 5 12 5 2" xfId="33548"/>
    <cellStyle name="Normal 5 12 6" xfId="14343"/>
    <cellStyle name="Normal 5 12 7" xfId="14344"/>
    <cellStyle name="Normal 5 12 8" xfId="14345"/>
    <cellStyle name="Normal 5 13" xfId="14346"/>
    <cellStyle name="Normal 5 13 10" xfId="14347"/>
    <cellStyle name="Normal 5 13 11" xfId="14348"/>
    <cellStyle name="Normal 5 13 2" xfId="14349"/>
    <cellStyle name="Normal 5 13 2 2" xfId="14350"/>
    <cellStyle name="Normal 5 13 2 2 2" xfId="14351"/>
    <cellStyle name="Normal 5 13 2 2 2 2" xfId="14352"/>
    <cellStyle name="Normal 5 13 2 2 2 3" xfId="14353"/>
    <cellStyle name="Normal 5 13 2 2 3" xfId="14354"/>
    <cellStyle name="Normal 5 13 2 2 3 2" xfId="34891"/>
    <cellStyle name="Normal 5 13 2 2 4" xfId="14355"/>
    <cellStyle name="Normal 5 13 2 2 5" xfId="14356"/>
    <cellStyle name="Normal 5 13 2 3" xfId="14357"/>
    <cellStyle name="Normal 5 13 2 3 2" xfId="14358"/>
    <cellStyle name="Normal 5 13 2 3 2 2" xfId="14359"/>
    <cellStyle name="Normal 5 13 2 3 2 3" xfId="14360"/>
    <cellStyle name="Normal 5 13 2 3 3" xfId="14361"/>
    <cellStyle name="Normal 5 13 2 3 3 2" xfId="35076"/>
    <cellStyle name="Normal 5 13 2 3 4" xfId="14362"/>
    <cellStyle name="Normal 5 13 2 3 5" xfId="14363"/>
    <cellStyle name="Normal 5 13 2 4" xfId="14364"/>
    <cellStyle name="Normal 5 13 2 4 2" xfId="14365"/>
    <cellStyle name="Normal 5 13 2 4 3" xfId="14366"/>
    <cellStyle name="Normal 5 13 2 5" xfId="14367"/>
    <cellStyle name="Normal 5 13 2 5 2" xfId="33551"/>
    <cellStyle name="Normal 5 13 2 6" xfId="14368"/>
    <cellStyle name="Normal 5 13 2 7" xfId="14369"/>
    <cellStyle name="Normal 5 13 2 8" xfId="14370"/>
    <cellStyle name="Normal 5 13 3" xfId="14371"/>
    <cellStyle name="Normal 5 13 3 2" xfId="14372"/>
    <cellStyle name="Normal 5 13 3 2 2" xfId="14373"/>
    <cellStyle name="Normal 5 13 3 2 2 2" xfId="14374"/>
    <cellStyle name="Normal 5 13 3 2 2 3" xfId="14375"/>
    <cellStyle name="Normal 5 13 3 2 3" xfId="14376"/>
    <cellStyle name="Normal 5 13 3 2 3 2" xfId="34969"/>
    <cellStyle name="Normal 5 13 3 2 4" xfId="14377"/>
    <cellStyle name="Normal 5 13 3 2 5" xfId="14378"/>
    <cellStyle name="Normal 5 13 3 3" xfId="14379"/>
    <cellStyle name="Normal 5 13 3 3 2" xfId="14380"/>
    <cellStyle name="Normal 5 13 3 3 2 2" xfId="14381"/>
    <cellStyle name="Normal 5 13 3 3 2 3" xfId="14382"/>
    <cellStyle name="Normal 5 13 3 3 3" xfId="14383"/>
    <cellStyle name="Normal 5 13 3 3 3 2" xfId="34583"/>
    <cellStyle name="Normal 5 13 3 3 4" xfId="14384"/>
    <cellStyle name="Normal 5 13 3 3 5" xfId="14385"/>
    <cellStyle name="Normal 5 13 3 4" xfId="14386"/>
    <cellStyle name="Normal 5 13 3 4 2" xfId="14387"/>
    <cellStyle name="Normal 5 13 3 4 3" xfId="14388"/>
    <cellStyle name="Normal 5 13 3 5" xfId="14389"/>
    <cellStyle name="Normal 5 13 3 5 2" xfId="33945"/>
    <cellStyle name="Normal 5 13 3 6" xfId="14390"/>
    <cellStyle name="Normal 5 13 3 7" xfId="14391"/>
    <cellStyle name="Normal 5 13 3 8" xfId="14392"/>
    <cellStyle name="Normal 5 13 4" xfId="14393"/>
    <cellStyle name="Normal 5 13 4 2" xfId="14394"/>
    <cellStyle name="Normal 5 13 4 2 2" xfId="14395"/>
    <cellStyle name="Normal 5 13 4 2 2 2" xfId="14396"/>
    <cellStyle name="Normal 5 13 4 2 2 3" xfId="14397"/>
    <cellStyle name="Normal 5 13 4 2 3" xfId="14398"/>
    <cellStyle name="Normal 5 13 4 2 3 2" xfId="35208"/>
    <cellStyle name="Normal 5 13 4 2 4" xfId="14399"/>
    <cellStyle name="Normal 5 13 4 2 5" xfId="14400"/>
    <cellStyle name="Normal 5 13 4 3" xfId="14401"/>
    <cellStyle name="Normal 5 13 4 3 2" xfId="14402"/>
    <cellStyle name="Normal 5 13 4 3 3" xfId="14403"/>
    <cellStyle name="Normal 5 13 4 4" xfId="14404"/>
    <cellStyle name="Normal 5 13 4 4 2" xfId="34065"/>
    <cellStyle name="Normal 5 13 4 5" xfId="14405"/>
    <cellStyle name="Normal 5 13 4 6" xfId="14406"/>
    <cellStyle name="Normal 5 13 4 7" xfId="14407"/>
    <cellStyle name="Normal 5 13 5" xfId="14408"/>
    <cellStyle name="Normal 5 13 5 2" xfId="14409"/>
    <cellStyle name="Normal 5 13 5 2 2" xfId="14410"/>
    <cellStyle name="Normal 5 13 5 2 3" xfId="14411"/>
    <cellStyle name="Normal 5 13 5 3" xfId="14412"/>
    <cellStyle name="Normal 5 13 5 3 2" xfId="35329"/>
    <cellStyle name="Normal 5 13 5 4" xfId="14413"/>
    <cellStyle name="Normal 5 13 5 5" xfId="14414"/>
    <cellStyle name="Normal 5 13 5 6" xfId="14415"/>
    <cellStyle name="Normal 5 13 6" xfId="14416"/>
    <cellStyle name="Normal 5 13 6 2" xfId="14417"/>
    <cellStyle name="Normal 5 13 6 2 2" xfId="14418"/>
    <cellStyle name="Normal 5 13 6 2 3" xfId="14419"/>
    <cellStyle name="Normal 5 13 6 3" xfId="14420"/>
    <cellStyle name="Normal 5 13 6 3 2" xfId="35271"/>
    <cellStyle name="Normal 5 13 6 4" xfId="14421"/>
    <cellStyle name="Normal 5 13 6 5" xfId="14422"/>
    <cellStyle name="Normal 5 13 6 6" xfId="14423"/>
    <cellStyle name="Normal 5 13 7" xfId="14424"/>
    <cellStyle name="Normal 5 13 7 2" xfId="14425"/>
    <cellStyle name="Normal 5 13 7 3" xfId="14426"/>
    <cellStyle name="Normal 5 13 8" xfId="14427"/>
    <cellStyle name="Normal 5 13 8 2" xfId="33550"/>
    <cellStyle name="Normal 5 13 9" xfId="14428"/>
    <cellStyle name="Normal 5 14" xfId="14429"/>
    <cellStyle name="Normal 5 14 2" xfId="14430"/>
    <cellStyle name="Normal 5 14 2 2" xfId="14431"/>
    <cellStyle name="Normal 5 14 2 2 2" xfId="14432"/>
    <cellStyle name="Normal 5 14 2 2 3" xfId="14433"/>
    <cellStyle name="Normal 5 14 2 3" xfId="14434"/>
    <cellStyle name="Normal 5 14 2 3 2" xfId="33946"/>
    <cellStyle name="Normal 5 14 2 4" xfId="14435"/>
    <cellStyle name="Normal 5 14 2 5" xfId="14436"/>
    <cellStyle name="Normal 5 14 2 6" xfId="14437"/>
    <cellStyle name="Normal 5 14 3" xfId="14438"/>
    <cellStyle name="Normal 5 14 3 2" xfId="14439"/>
    <cellStyle name="Normal 5 14 3 2 2" xfId="14440"/>
    <cellStyle name="Normal 5 14 3 2 2 2" xfId="14441"/>
    <cellStyle name="Normal 5 14 3 2 2 3" xfId="14442"/>
    <cellStyle name="Normal 5 14 3 2 3" xfId="14443"/>
    <cellStyle name="Normal 5 14 3 2 3 2" xfId="35218"/>
    <cellStyle name="Normal 5 14 3 2 4" xfId="14444"/>
    <cellStyle name="Normal 5 14 3 2 5" xfId="14445"/>
    <cellStyle name="Normal 5 14 3 3" xfId="14446"/>
    <cellStyle name="Normal 5 14 3 4" xfId="14447"/>
    <cellStyle name="Normal 5 14 3 5" xfId="14448"/>
    <cellStyle name="Normal 5 14 4" xfId="14449"/>
    <cellStyle name="Normal 5 14 4 2" xfId="14450"/>
    <cellStyle name="Normal 5 14 4 2 2" xfId="14451"/>
    <cellStyle name="Normal 5 14 4 2 3" xfId="14452"/>
    <cellStyle name="Normal 5 14 4 3" xfId="14453"/>
    <cellStyle name="Normal 5 14 4 3 2" xfId="35050"/>
    <cellStyle name="Normal 5 14 4 4" xfId="14454"/>
    <cellStyle name="Normal 5 14 4 5" xfId="14455"/>
    <cellStyle name="Normal 5 14 4 6" xfId="14456"/>
    <cellStyle name="Normal 5 14 5" xfId="14457"/>
    <cellStyle name="Normal 5 14 5 2" xfId="14458"/>
    <cellStyle name="Normal 5 14 5 2 2" xfId="14459"/>
    <cellStyle name="Normal 5 14 5 2 3" xfId="14460"/>
    <cellStyle name="Normal 5 14 5 3" xfId="14461"/>
    <cellStyle name="Normal 5 14 5 3 2" xfId="35077"/>
    <cellStyle name="Normal 5 14 5 4" xfId="14462"/>
    <cellStyle name="Normal 5 14 5 5" xfId="14463"/>
    <cellStyle name="Normal 5 14 5 6" xfId="14464"/>
    <cellStyle name="Normal 5 14 6" xfId="14465"/>
    <cellStyle name="Normal 5 14 6 2" xfId="14466"/>
    <cellStyle name="Normal 5 14 6 2 2" xfId="14467"/>
    <cellStyle name="Normal 5 14 6 2 3" xfId="14468"/>
    <cellStyle name="Normal 5 14 6 3" xfId="14469"/>
    <cellStyle name="Normal 5 14 6 3 2" xfId="35078"/>
    <cellStyle name="Normal 5 14 6 4" xfId="14470"/>
    <cellStyle name="Normal 5 14 6 5" xfId="14471"/>
    <cellStyle name="Normal 5 14 6 6" xfId="14472"/>
    <cellStyle name="Normal 5 14 7" xfId="14473"/>
    <cellStyle name="Normal 5 14 8" xfId="14474"/>
    <cellStyle name="Normal 5 14 9" xfId="14475"/>
    <cellStyle name="Normal 5 15" xfId="14476"/>
    <cellStyle name="Normal 5 15 2" xfId="14477"/>
    <cellStyle name="Normal 5 15 2 2" xfId="14478"/>
    <cellStyle name="Normal 5 15 2 2 2" xfId="14479"/>
    <cellStyle name="Normal 5 15 2 2 3" xfId="14480"/>
    <cellStyle name="Normal 5 15 2 3" xfId="14481"/>
    <cellStyle name="Normal 5 15 2 4" xfId="14482"/>
    <cellStyle name="Normal 5 15 2 5" xfId="14483"/>
    <cellStyle name="Normal 5 15 3" xfId="14484"/>
    <cellStyle name="Normal 5 15 4" xfId="14485"/>
    <cellStyle name="Normal 5 15 5" xfId="14486"/>
    <cellStyle name="Normal 5 16" xfId="14487"/>
    <cellStyle name="Normal 5 16 2" xfId="14488"/>
    <cellStyle name="Normal 5 16 2 2" xfId="14489"/>
    <cellStyle name="Normal 5 16 2 2 2" xfId="14490"/>
    <cellStyle name="Normal 5 16 2 2 3" xfId="14491"/>
    <cellStyle name="Normal 5 16 2 3" xfId="14492"/>
    <cellStyle name="Normal 5 16 2 3 2" xfId="34108"/>
    <cellStyle name="Normal 5 16 2 4" xfId="14493"/>
    <cellStyle name="Normal 5 16 2 5" xfId="14494"/>
    <cellStyle name="Normal 5 16 3" xfId="14495"/>
    <cellStyle name="Normal 5 16 4" xfId="14496"/>
    <cellStyle name="Normal 5 16 5" xfId="14497"/>
    <cellStyle name="Normal 5 17" xfId="14498"/>
    <cellStyle name="Normal 5 17 2" xfId="14499"/>
    <cellStyle name="Normal 5 17 3" xfId="14500"/>
    <cellStyle name="Normal 5 18" xfId="14501"/>
    <cellStyle name="Normal 5 18 2" xfId="14502"/>
    <cellStyle name="Normal 5 18 2 2" xfId="14503"/>
    <cellStyle name="Normal 5 18 2 3" xfId="14504"/>
    <cellStyle name="Normal 5 18 3" xfId="14505"/>
    <cellStyle name="Normal 5 18 4" xfId="14506"/>
    <cellStyle name="Normal 5 18 5" xfId="14507"/>
    <cellStyle name="Normal 5 19" xfId="14508"/>
    <cellStyle name="Normal 5 19 2" xfId="14509"/>
    <cellStyle name="Normal 5 19 2 2" xfId="14510"/>
    <cellStyle name="Normal 5 19 2 3" xfId="14511"/>
    <cellStyle name="Normal 5 19 3" xfId="14512"/>
    <cellStyle name="Normal 5 19 4" xfId="14513"/>
    <cellStyle name="Normal 5 19 5" xfId="14514"/>
    <cellStyle name="Normal 5 2" xfId="14515"/>
    <cellStyle name="Normal 5 2 10" xfId="14516"/>
    <cellStyle name="Normal 5 2 10 10" xfId="14517"/>
    <cellStyle name="Normal 5 2 10 10 2" xfId="33552"/>
    <cellStyle name="Normal 5 2 10 11" xfId="14518"/>
    <cellStyle name="Normal 5 2 10 12" xfId="14519"/>
    <cellStyle name="Normal 5 2 10 13" xfId="14520"/>
    <cellStyle name="Normal 5 2 10 2" xfId="14521"/>
    <cellStyle name="Normal 5 2 10 2 10" xfId="14522"/>
    <cellStyle name="Normal 5 2 10 2 11" xfId="14523"/>
    <cellStyle name="Normal 5 2 10 2 2" xfId="14524"/>
    <cellStyle name="Normal 5 2 10 2 2 2" xfId="14525"/>
    <cellStyle name="Normal 5 2 10 2 2 2 2" xfId="14526"/>
    <cellStyle name="Normal 5 2 10 2 2 2 2 2" xfId="14527"/>
    <cellStyle name="Normal 5 2 10 2 2 2 2 3" xfId="14528"/>
    <cellStyle name="Normal 5 2 10 2 2 2 3" xfId="14529"/>
    <cellStyle name="Normal 5 2 10 2 2 2 3 2" xfId="34970"/>
    <cellStyle name="Normal 5 2 10 2 2 2 4" xfId="14530"/>
    <cellStyle name="Normal 5 2 10 2 2 2 5" xfId="14531"/>
    <cellStyle name="Normal 5 2 10 2 2 3" xfId="14532"/>
    <cellStyle name="Normal 5 2 10 2 2 3 2" xfId="14533"/>
    <cellStyle name="Normal 5 2 10 2 2 3 2 2" xfId="14534"/>
    <cellStyle name="Normal 5 2 10 2 2 3 2 3" xfId="14535"/>
    <cellStyle name="Normal 5 2 10 2 2 3 3" xfId="14536"/>
    <cellStyle name="Normal 5 2 10 2 2 3 3 2" xfId="34211"/>
    <cellStyle name="Normal 5 2 10 2 2 3 4" xfId="14537"/>
    <cellStyle name="Normal 5 2 10 2 2 3 5" xfId="14538"/>
    <cellStyle name="Normal 5 2 10 2 2 4" xfId="14539"/>
    <cellStyle name="Normal 5 2 10 2 2 4 2" xfId="14540"/>
    <cellStyle name="Normal 5 2 10 2 2 4 3" xfId="14541"/>
    <cellStyle name="Normal 5 2 10 2 2 5" xfId="14542"/>
    <cellStyle name="Normal 5 2 10 2 2 5 2" xfId="33948"/>
    <cellStyle name="Normal 5 2 10 2 2 6" xfId="14543"/>
    <cellStyle name="Normal 5 2 10 2 2 7" xfId="14544"/>
    <cellStyle name="Normal 5 2 10 2 2 8" xfId="14545"/>
    <cellStyle name="Normal 5 2 10 2 3" xfId="14546"/>
    <cellStyle name="Normal 5 2 10 2 3 2" xfId="14547"/>
    <cellStyle name="Normal 5 2 10 2 3 2 2" xfId="14548"/>
    <cellStyle name="Normal 5 2 10 2 3 2 2 2" xfId="14549"/>
    <cellStyle name="Normal 5 2 10 2 3 2 2 3" xfId="14550"/>
    <cellStyle name="Normal 5 2 10 2 3 2 3" xfId="14551"/>
    <cellStyle name="Normal 5 2 10 2 3 2 3 2" xfId="35079"/>
    <cellStyle name="Normal 5 2 10 2 3 2 4" xfId="14552"/>
    <cellStyle name="Normal 5 2 10 2 3 2 5" xfId="14553"/>
    <cellStyle name="Normal 5 2 10 2 3 3" xfId="14554"/>
    <cellStyle name="Normal 5 2 10 2 3 3 2" xfId="14555"/>
    <cellStyle name="Normal 5 2 10 2 3 3 3" xfId="14556"/>
    <cellStyle name="Normal 5 2 10 2 3 4" xfId="14557"/>
    <cellStyle name="Normal 5 2 10 2 3 4 2" xfId="34067"/>
    <cellStyle name="Normal 5 2 10 2 3 5" xfId="14558"/>
    <cellStyle name="Normal 5 2 10 2 3 6" xfId="14559"/>
    <cellStyle name="Normal 5 2 10 2 3 7" xfId="14560"/>
    <cellStyle name="Normal 5 2 10 2 4" xfId="14561"/>
    <cellStyle name="Normal 5 2 10 2 4 2" xfId="14562"/>
    <cellStyle name="Normal 5 2 10 2 4 2 2" xfId="14563"/>
    <cellStyle name="Normal 5 2 10 2 4 2 3" xfId="14564"/>
    <cellStyle name="Normal 5 2 10 2 4 3" xfId="14565"/>
    <cellStyle name="Normal 5 2 10 2 4 3 2" xfId="35209"/>
    <cellStyle name="Normal 5 2 10 2 4 4" xfId="14566"/>
    <cellStyle name="Normal 5 2 10 2 4 5" xfId="14567"/>
    <cellStyle name="Normal 5 2 10 2 4 6" xfId="14568"/>
    <cellStyle name="Normal 5 2 10 2 5" xfId="14569"/>
    <cellStyle name="Normal 5 2 10 2 5 2" xfId="14570"/>
    <cellStyle name="Normal 5 2 10 2 5 2 2" xfId="14571"/>
    <cellStyle name="Normal 5 2 10 2 5 2 3" xfId="14572"/>
    <cellStyle name="Normal 5 2 10 2 5 3" xfId="14573"/>
    <cellStyle name="Normal 5 2 10 2 5 3 2" xfId="35330"/>
    <cellStyle name="Normal 5 2 10 2 5 4" xfId="14574"/>
    <cellStyle name="Normal 5 2 10 2 5 5" xfId="14575"/>
    <cellStyle name="Normal 5 2 10 2 5 6" xfId="14576"/>
    <cellStyle name="Normal 5 2 10 2 6" xfId="14577"/>
    <cellStyle name="Normal 5 2 10 2 6 2" xfId="14578"/>
    <cellStyle name="Normal 5 2 10 2 6 2 2" xfId="14579"/>
    <cellStyle name="Normal 5 2 10 2 6 2 3" xfId="14580"/>
    <cellStyle name="Normal 5 2 10 2 6 3" xfId="14581"/>
    <cellStyle name="Normal 5 2 10 2 6 3 2" xfId="35272"/>
    <cellStyle name="Normal 5 2 10 2 6 4" xfId="14582"/>
    <cellStyle name="Normal 5 2 10 2 6 5" xfId="14583"/>
    <cellStyle name="Normal 5 2 10 2 6 6" xfId="14584"/>
    <cellStyle name="Normal 5 2 10 2 7" xfId="14585"/>
    <cellStyle name="Normal 5 2 10 2 7 2" xfId="14586"/>
    <cellStyle name="Normal 5 2 10 2 7 3" xfId="14587"/>
    <cellStyle name="Normal 5 2 10 2 8" xfId="14588"/>
    <cellStyle name="Normal 5 2 10 2 8 2" xfId="33553"/>
    <cellStyle name="Normal 5 2 10 2 9" xfId="14589"/>
    <cellStyle name="Normal 5 2 10 3" xfId="14590"/>
    <cellStyle name="Normal 5 2 10 3 10" xfId="14591"/>
    <cellStyle name="Normal 5 2 10 3 11" xfId="14592"/>
    <cellStyle name="Normal 5 2 10 3 2" xfId="14593"/>
    <cellStyle name="Normal 5 2 10 3 2 2" xfId="14594"/>
    <cellStyle name="Normal 5 2 10 3 2 2 2" xfId="14595"/>
    <cellStyle name="Normal 5 2 10 3 2 2 3" xfId="14596"/>
    <cellStyle name="Normal 5 2 10 3 2 3" xfId="14597"/>
    <cellStyle name="Normal 5 2 10 3 2 3 2" xfId="34971"/>
    <cellStyle name="Normal 5 2 10 3 2 4" xfId="14598"/>
    <cellStyle name="Normal 5 2 10 3 2 5" xfId="14599"/>
    <cellStyle name="Normal 5 2 10 3 2 6" xfId="14600"/>
    <cellStyle name="Normal 5 2 10 3 3" xfId="14601"/>
    <cellStyle name="Normal 5 2 10 3 3 2" xfId="14602"/>
    <cellStyle name="Normal 5 2 10 3 3 2 2" xfId="14603"/>
    <cellStyle name="Normal 5 2 10 3 3 2 2 2" xfId="14604"/>
    <cellStyle name="Normal 5 2 10 3 3 2 2 3" xfId="14605"/>
    <cellStyle name="Normal 5 2 10 3 3 2 3" xfId="14606"/>
    <cellStyle name="Normal 5 2 10 3 3 2 3 2" xfId="35080"/>
    <cellStyle name="Normal 5 2 10 3 3 2 4" xfId="14607"/>
    <cellStyle name="Normal 5 2 10 3 3 2 5" xfId="14608"/>
    <cellStyle name="Normal 5 2 10 3 3 3" xfId="14609"/>
    <cellStyle name="Normal 5 2 10 3 3 3 2" xfId="14610"/>
    <cellStyle name="Normal 5 2 10 3 3 3 3" xfId="14611"/>
    <cellStyle name="Normal 5 2 10 3 3 4" xfId="14612"/>
    <cellStyle name="Normal 5 2 10 3 3 4 2" xfId="34212"/>
    <cellStyle name="Normal 5 2 10 3 3 5" xfId="14613"/>
    <cellStyle name="Normal 5 2 10 3 3 6" xfId="14614"/>
    <cellStyle name="Normal 5 2 10 3 3 7" xfId="14615"/>
    <cellStyle name="Normal 5 2 10 3 4" xfId="14616"/>
    <cellStyle name="Normal 5 2 10 3 4 2" xfId="14617"/>
    <cellStyle name="Normal 5 2 10 3 4 2 2" xfId="14618"/>
    <cellStyle name="Normal 5 2 10 3 4 2 3" xfId="14619"/>
    <cellStyle name="Normal 5 2 10 3 4 3" xfId="14620"/>
    <cellStyle name="Normal 5 2 10 3 4 3 2" xfId="35081"/>
    <cellStyle name="Normal 5 2 10 3 4 4" xfId="14621"/>
    <cellStyle name="Normal 5 2 10 3 4 5" xfId="14622"/>
    <cellStyle name="Normal 5 2 10 3 4 6" xfId="14623"/>
    <cellStyle name="Normal 5 2 10 3 5" xfId="14624"/>
    <cellStyle name="Normal 5 2 10 3 5 2" xfId="14625"/>
    <cellStyle name="Normal 5 2 10 3 5 2 2" xfId="14626"/>
    <cellStyle name="Normal 5 2 10 3 5 2 3" xfId="14627"/>
    <cellStyle name="Normal 5 2 10 3 5 3" xfId="14628"/>
    <cellStyle name="Normal 5 2 10 3 5 3 2" xfId="35082"/>
    <cellStyle name="Normal 5 2 10 3 5 4" xfId="14629"/>
    <cellStyle name="Normal 5 2 10 3 5 5" xfId="14630"/>
    <cellStyle name="Normal 5 2 10 3 5 6" xfId="14631"/>
    <cellStyle name="Normal 5 2 10 3 6" xfId="14632"/>
    <cellStyle name="Normal 5 2 10 3 6 2" xfId="14633"/>
    <cellStyle name="Normal 5 2 10 3 6 2 2" xfId="14634"/>
    <cellStyle name="Normal 5 2 10 3 6 2 3" xfId="14635"/>
    <cellStyle name="Normal 5 2 10 3 6 3" xfId="14636"/>
    <cellStyle name="Normal 5 2 10 3 6 3 2" xfId="35273"/>
    <cellStyle name="Normal 5 2 10 3 6 4" xfId="14637"/>
    <cellStyle name="Normal 5 2 10 3 6 5" xfId="14638"/>
    <cellStyle name="Normal 5 2 10 3 6 6" xfId="14639"/>
    <cellStyle name="Normal 5 2 10 3 7" xfId="14640"/>
    <cellStyle name="Normal 5 2 10 3 7 2" xfId="14641"/>
    <cellStyle name="Normal 5 2 10 3 7 3" xfId="14642"/>
    <cellStyle name="Normal 5 2 10 3 8" xfId="14643"/>
    <cellStyle name="Normal 5 2 10 3 8 2" xfId="33949"/>
    <cellStyle name="Normal 5 2 10 3 9" xfId="14644"/>
    <cellStyle name="Normal 5 2 10 4" xfId="14645"/>
    <cellStyle name="Normal 5 2 10 4 2" xfId="14646"/>
    <cellStyle name="Normal 5 2 10 4 2 2" xfId="14647"/>
    <cellStyle name="Normal 5 2 10 4 2 3" xfId="14648"/>
    <cellStyle name="Normal 5 2 10 4 3" xfId="14649"/>
    <cellStyle name="Normal 5 2 10 4 3 2" xfId="33947"/>
    <cellStyle name="Normal 5 2 10 4 4" xfId="14650"/>
    <cellStyle name="Normal 5 2 10 4 5" xfId="14651"/>
    <cellStyle name="Normal 5 2 10 4 6" xfId="14652"/>
    <cellStyle name="Normal 5 2 10 5" xfId="14653"/>
    <cellStyle name="Normal 5 2 10 5 2" xfId="14654"/>
    <cellStyle name="Normal 5 2 10 5 2 2" xfId="14655"/>
    <cellStyle name="Normal 5 2 10 5 2 2 2" xfId="14656"/>
    <cellStyle name="Normal 5 2 10 5 2 2 3" xfId="14657"/>
    <cellStyle name="Normal 5 2 10 5 2 3" xfId="14658"/>
    <cellStyle name="Normal 5 2 10 5 2 3 2" xfId="35334"/>
    <cellStyle name="Normal 5 2 10 5 2 4" xfId="14659"/>
    <cellStyle name="Normal 5 2 10 5 2 5" xfId="14660"/>
    <cellStyle name="Normal 5 2 10 5 3" xfId="14661"/>
    <cellStyle name="Normal 5 2 10 5 3 2" xfId="14662"/>
    <cellStyle name="Normal 5 2 10 5 3 3" xfId="14663"/>
    <cellStyle name="Normal 5 2 10 5 4" xfId="14664"/>
    <cellStyle name="Normal 5 2 10 5 4 2" xfId="34066"/>
    <cellStyle name="Normal 5 2 10 5 5" xfId="14665"/>
    <cellStyle name="Normal 5 2 10 5 6" xfId="14666"/>
    <cellStyle name="Normal 5 2 10 5 7" xfId="14667"/>
    <cellStyle name="Normal 5 2 10 6" xfId="14668"/>
    <cellStyle name="Normal 5 2 10 6 2" xfId="14669"/>
    <cellStyle name="Normal 5 2 10 6 2 2" xfId="14670"/>
    <cellStyle name="Normal 5 2 10 6 2 3" xfId="14671"/>
    <cellStyle name="Normal 5 2 10 6 3" xfId="14672"/>
    <cellStyle name="Normal 5 2 10 6 3 2" xfId="35309"/>
    <cellStyle name="Normal 5 2 10 6 4" xfId="14673"/>
    <cellStyle name="Normal 5 2 10 6 5" xfId="14674"/>
    <cellStyle name="Normal 5 2 10 6 6" xfId="14675"/>
    <cellStyle name="Normal 5 2 10 7" xfId="14676"/>
    <cellStyle name="Normal 5 2 10 7 2" xfId="14677"/>
    <cellStyle name="Normal 5 2 10 7 2 2" xfId="14678"/>
    <cellStyle name="Normal 5 2 10 7 2 3" xfId="14679"/>
    <cellStyle name="Normal 5 2 10 7 3" xfId="14680"/>
    <cellStyle name="Normal 5 2 10 7 3 2" xfId="35213"/>
    <cellStyle name="Normal 5 2 10 7 4" xfId="14681"/>
    <cellStyle name="Normal 5 2 10 7 5" xfId="14682"/>
    <cellStyle name="Normal 5 2 10 7 6" xfId="14683"/>
    <cellStyle name="Normal 5 2 10 8" xfId="14684"/>
    <cellStyle name="Normal 5 2 10 8 2" xfId="14685"/>
    <cellStyle name="Normal 5 2 10 8 2 2" xfId="14686"/>
    <cellStyle name="Normal 5 2 10 8 2 3" xfId="14687"/>
    <cellStyle name="Normal 5 2 10 8 3" xfId="14688"/>
    <cellStyle name="Normal 5 2 10 8 3 2" xfId="35083"/>
    <cellStyle name="Normal 5 2 10 8 4" xfId="14689"/>
    <cellStyle name="Normal 5 2 10 8 5" xfId="14690"/>
    <cellStyle name="Normal 5 2 10 8 6" xfId="14691"/>
    <cellStyle name="Normal 5 2 10 9" xfId="14692"/>
    <cellStyle name="Normal 5 2 10 9 2" xfId="14693"/>
    <cellStyle name="Normal 5 2 10 9 3" xfId="14694"/>
    <cellStyle name="Normal 5 2 11" xfId="14695"/>
    <cellStyle name="Normal 5 2 11 10" xfId="14696"/>
    <cellStyle name="Normal 5 2 11 11" xfId="14697"/>
    <cellStyle name="Normal 5 2 11 2" xfId="14698"/>
    <cellStyle name="Normal 5 2 11 2 2" xfId="14699"/>
    <cellStyle name="Normal 5 2 11 2 2 2" xfId="14700"/>
    <cellStyle name="Normal 5 2 11 2 2 2 2" xfId="14701"/>
    <cellStyle name="Normal 5 2 11 2 2 2 3" xfId="14702"/>
    <cellStyle name="Normal 5 2 11 2 2 3" xfId="14703"/>
    <cellStyle name="Normal 5 2 11 2 2 3 2" xfId="34491"/>
    <cellStyle name="Normal 5 2 11 2 2 4" xfId="14704"/>
    <cellStyle name="Normal 5 2 11 2 2 5" xfId="14705"/>
    <cellStyle name="Normal 5 2 11 2 3" xfId="14706"/>
    <cellStyle name="Normal 5 2 11 2 3 2" xfId="14707"/>
    <cellStyle name="Normal 5 2 11 2 3 2 2" xfId="14708"/>
    <cellStyle name="Normal 5 2 11 2 3 2 3" xfId="14709"/>
    <cellStyle name="Normal 5 2 11 2 3 3" xfId="14710"/>
    <cellStyle name="Normal 5 2 11 2 3 3 2" xfId="35274"/>
    <cellStyle name="Normal 5 2 11 2 3 4" xfId="14711"/>
    <cellStyle name="Normal 5 2 11 2 3 5" xfId="14712"/>
    <cellStyle name="Normal 5 2 11 2 4" xfId="14713"/>
    <cellStyle name="Normal 5 2 11 2 4 2" xfId="14714"/>
    <cellStyle name="Normal 5 2 11 2 4 3" xfId="14715"/>
    <cellStyle name="Normal 5 2 11 2 5" xfId="14716"/>
    <cellStyle name="Normal 5 2 11 2 5 2" xfId="33555"/>
    <cellStyle name="Normal 5 2 11 2 6" xfId="14717"/>
    <cellStyle name="Normal 5 2 11 2 7" xfId="14718"/>
    <cellStyle name="Normal 5 2 11 2 8" xfId="14719"/>
    <cellStyle name="Normal 5 2 11 3" xfId="14720"/>
    <cellStyle name="Normal 5 2 11 3 2" xfId="14721"/>
    <cellStyle name="Normal 5 2 11 3 2 2" xfId="14722"/>
    <cellStyle name="Normal 5 2 11 3 2 2 2" xfId="14723"/>
    <cellStyle name="Normal 5 2 11 3 2 2 3" xfId="14724"/>
    <cellStyle name="Normal 5 2 11 3 2 3" xfId="14725"/>
    <cellStyle name="Normal 5 2 11 3 2 3 2" xfId="34972"/>
    <cellStyle name="Normal 5 2 11 3 2 4" xfId="14726"/>
    <cellStyle name="Normal 5 2 11 3 2 5" xfId="14727"/>
    <cellStyle name="Normal 5 2 11 3 3" xfId="14728"/>
    <cellStyle name="Normal 5 2 11 3 3 2" xfId="14729"/>
    <cellStyle name="Normal 5 2 11 3 3 2 2" xfId="14730"/>
    <cellStyle name="Normal 5 2 11 3 3 2 3" xfId="14731"/>
    <cellStyle name="Normal 5 2 11 3 3 3" xfId="14732"/>
    <cellStyle name="Normal 5 2 11 3 3 3 2" xfId="34584"/>
    <cellStyle name="Normal 5 2 11 3 3 4" xfId="14733"/>
    <cellStyle name="Normal 5 2 11 3 3 5" xfId="14734"/>
    <cellStyle name="Normal 5 2 11 3 4" xfId="14735"/>
    <cellStyle name="Normal 5 2 11 3 4 2" xfId="14736"/>
    <cellStyle name="Normal 5 2 11 3 4 3" xfId="14737"/>
    <cellStyle name="Normal 5 2 11 3 5" xfId="14738"/>
    <cellStyle name="Normal 5 2 11 3 5 2" xfId="33950"/>
    <cellStyle name="Normal 5 2 11 3 6" xfId="14739"/>
    <cellStyle name="Normal 5 2 11 3 7" xfId="14740"/>
    <cellStyle name="Normal 5 2 11 3 8" xfId="14741"/>
    <cellStyle name="Normal 5 2 11 4" xfId="14742"/>
    <cellStyle name="Normal 5 2 11 4 2" xfId="14743"/>
    <cellStyle name="Normal 5 2 11 4 2 2" xfId="14744"/>
    <cellStyle name="Normal 5 2 11 4 2 2 2" xfId="14745"/>
    <cellStyle name="Normal 5 2 11 4 2 2 3" xfId="14746"/>
    <cellStyle name="Normal 5 2 11 4 2 3" xfId="14747"/>
    <cellStyle name="Normal 5 2 11 4 2 3 2" xfId="35331"/>
    <cellStyle name="Normal 5 2 11 4 2 4" xfId="14748"/>
    <cellStyle name="Normal 5 2 11 4 2 5" xfId="14749"/>
    <cellStyle name="Normal 5 2 11 4 3" xfId="14750"/>
    <cellStyle name="Normal 5 2 11 4 3 2" xfId="14751"/>
    <cellStyle name="Normal 5 2 11 4 3 3" xfId="14752"/>
    <cellStyle name="Normal 5 2 11 4 4" xfId="14753"/>
    <cellStyle name="Normal 5 2 11 4 4 2" xfId="34068"/>
    <cellStyle name="Normal 5 2 11 4 5" xfId="14754"/>
    <cellStyle name="Normal 5 2 11 4 6" xfId="14755"/>
    <cellStyle name="Normal 5 2 11 4 7" xfId="14756"/>
    <cellStyle name="Normal 5 2 11 5" xfId="14757"/>
    <cellStyle name="Normal 5 2 11 5 2" xfId="14758"/>
    <cellStyle name="Normal 5 2 11 5 2 2" xfId="14759"/>
    <cellStyle name="Normal 5 2 11 5 2 3" xfId="14760"/>
    <cellStyle name="Normal 5 2 11 5 3" xfId="14761"/>
    <cellStyle name="Normal 5 2 11 5 3 2" xfId="35275"/>
    <cellStyle name="Normal 5 2 11 5 4" xfId="14762"/>
    <cellStyle name="Normal 5 2 11 5 5" xfId="14763"/>
    <cellStyle name="Normal 5 2 11 5 6" xfId="14764"/>
    <cellStyle name="Normal 5 2 11 6" xfId="14765"/>
    <cellStyle name="Normal 5 2 11 6 2" xfId="14766"/>
    <cellStyle name="Normal 5 2 11 6 2 2" xfId="14767"/>
    <cellStyle name="Normal 5 2 11 6 2 3" xfId="14768"/>
    <cellStyle name="Normal 5 2 11 6 3" xfId="14769"/>
    <cellStyle name="Normal 5 2 11 6 3 2" xfId="35214"/>
    <cellStyle name="Normal 5 2 11 6 4" xfId="14770"/>
    <cellStyle name="Normal 5 2 11 6 5" xfId="14771"/>
    <cellStyle name="Normal 5 2 11 6 6" xfId="14772"/>
    <cellStyle name="Normal 5 2 11 7" xfId="14773"/>
    <cellStyle name="Normal 5 2 11 7 2" xfId="14774"/>
    <cellStyle name="Normal 5 2 11 7 3" xfId="14775"/>
    <cellStyle name="Normal 5 2 11 8" xfId="14776"/>
    <cellStyle name="Normal 5 2 11 8 2" xfId="33554"/>
    <cellStyle name="Normal 5 2 11 9" xfId="14777"/>
    <cellStyle name="Normal 5 2 12" xfId="14778"/>
    <cellStyle name="Normal 5 2 12 10" xfId="14779"/>
    <cellStyle name="Normal 5 2 12 11" xfId="14780"/>
    <cellStyle name="Normal 5 2 12 2" xfId="14781"/>
    <cellStyle name="Normal 5 2 12 2 2" xfId="14782"/>
    <cellStyle name="Normal 5 2 12 2 2 2" xfId="14783"/>
    <cellStyle name="Normal 5 2 12 2 2 2 2" xfId="14784"/>
    <cellStyle name="Normal 5 2 12 2 2 2 3" xfId="14785"/>
    <cellStyle name="Normal 5 2 12 2 2 3" xfId="14786"/>
    <cellStyle name="Normal 5 2 12 2 2 3 2" xfId="34452"/>
    <cellStyle name="Normal 5 2 12 2 2 4" xfId="14787"/>
    <cellStyle name="Normal 5 2 12 2 2 5" xfId="14788"/>
    <cellStyle name="Normal 5 2 12 2 3" xfId="14789"/>
    <cellStyle name="Normal 5 2 12 2 3 2" xfId="14790"/>
    <cellStyle name="Normal 5 2 12 2 3 2 2" xfId="14791"/>
    <cellStyle name="Normal 5 2 12 2 3 2 3" xfId="14792"/>
    <cellStyle name="Normal 5 2 12 2 3 3" xfId="14793"/>
    <cellStyle name="Normal 5 2 12 2 3 3 2" xfId="35084"/>
    <cellStyle name="Normal 5 2 12 2 3 4" xfId="14794"/>
    <cellStyle name="Normal 5 2 12 2 3 5" xfId="14795"/>
    <cellStyle name="Normal 5 2 12 2 4" xfId="14796"/>
    <cellStyle name="Normal 5 2 12 2 4 2" xfId="14797"/>
    <cellStyle name="Normal 5 2 12 2 4 3" xfId="14798"/>
    <cellStyle name="Normal 5 2 12 2 5" xfId="14799"/>
    <cellStyle name="Normal 5 2 12 2 5 2" xfId="33557"/>
    <cellStyle name="Normal 5 2 12 2 6" xfId="14800"/>
    <cellStyle name="Normal 5 2 12 2 7" xfId="14801"/>
    <cellStyle name="Normal 5 2 12 2 8" xfId="14802"/>
    <cellStyle name="Normal 5 2 12 3" xfId="14803"/>
    <cellStyle name="Normal 5 2 12 3 2" xfId="14804"/>
    <cellStyle name="Normal 5 2 12 3 2 2" xfId="14805"/>
    <cellStyle name="Normal 5 2 12 3 2 2 2" xfId="14806"/>
    <cellStyle name="Normal 5 2 12 3 2 2 3" xfId="14807"/>
    <cellStyle name="Normal 5 2 12 3 2 3" xfId="14808"/>
    <cellStyle name="Normal 5 2 12 3 2 3 2" xfId="34973"/>
    <cellStyle name="Normal 5 2 12 3 2 4" xfId="14809"/>
    <cellStyle name="Normal 5 2 12 3 2 5" xfId="14810"/>
    <cellStyle name="Normal 5 2 12 3 3" xfId="14811"/>
    <cellStyle name="Normal 5 2 12 3 3 2" xfId="14812"/>
    <cellStyle name="Normal 5 2 12 3 3 2 2" xfId="14813"/>
    <cellStyle name="Normal 5 2 12 3 3 2 3" xfId="14814"/>
    <cellStyle name="Normal 5 2 12 3 3 3" xfId="14815"/>
    <cellStyle name="Normal 5 2 12 3 3 3 2" xfId="34468"/>
    <cellStyle name="Normal 5 2 12 3 3 4" xfId="14816"/>
    <cellStyle name="Normal 5 2 12 3 3 5" xfId="14817"/>
    <cellStyle name="Normal 5 2 12 3 4" xfId="14818"/>
    <cellStyle name="Normal 5 2 12 3 4 2" xfId="14819"/>
    <cellStyle name="Normal 5 2 12 3 4 3" xfId="14820"/>
    <cellStyle name="Normal 5 2 12 3 5" xfId="14821"/>
    <cellStyle name="Normal 5 2 12 3 5 2" xfId="33951"/>
    <cellStyle name="Normal 5 2 12 3 6" xfId="14822"/>
    <cellStyle name="Normal 5 2 12 3 7" xfId="14823"/>
    <cellStyle name="Normal 5 2 12 3 8" xfId="14824"/>
    <cellStyle name="Normal 5 2 12 4" xfId="14825"/>
    <cellStyle name="Normal 5 2 12 4 2" xfId="14826"/>
    <cellStyle name="Normal 5 2 12 4 2 2" xfId="14827"/>
    <cellStyle name="Normal 5 2 12 4 2 2 2" xfId="14828"/>
    <cellStyle name="Normal 5 2 12 4 2 2 3" xfId="14829"/>
    <cellStyle name="Normal 5 2 12 4 2 3" xfId="14830"/>
    <cellStyle name="Normal 5 2 12 4 2 3 2" xfId="35310"/>
    <cellStyle name="Normal 5 2 12 4 2 4" xfId="14831"/>
    <cellStyle name="Normal 5 2 12 4 2 5" xfId="14832"/>
    <cellStyle name="Normal 5 2 12 4 3" xfId="14833"/>
    <cellStyle name="Normal 5 2 12 4 3 2" xfId="14834"/>
    <cellStyle name="Normal 5 2 12 4 3 3" xfId="14835"/>
    <cellStyle name="Normal 5 2 12 4 4" xfId="14836"/>
    <cellStyle name="Normal 5 2 12 4 4 2" xfId="34069"/>
    <cellStyle name="Normal 5 2 12 4 5" xfId="14837"/>
    <cellStyle name="Normal 5 2 12 4 6" xfId="14838"/>
    <cellStyle name="Normal 5 2 12 4 7" xfId="14839"/>
    <cellStyle name="Normal 5 2 12 5" xfId="14840"/>
    <cellStyle name="Normal 5 2 12 5 2" xfId="14841"/>
    <cellStyle name="Normal 5 2 12 5 2 2" xfId="14842"/>
    <cellStyle name="Normal 5 2 12 5 2 3" xfId="14843"/>
    <cellStyle name="Normal 5 2 12 5 3" xfId="14844"/>
    <cellStyle name="Normal 5 2 12 5 3 2" xfId="35085"/>
    <cellStyle name="Normal 5 2 12 5 4" xfId="14845"/>
    <cellStyle name="Normal 5 2 12 5 5" xfId="14846"/>
    <cellStyle name="Normal 5 2 12 5 6" xfId="14847"/>
    <cellStyle name="Normal 5 2 12 6" xfId="14848"/>
    <cellStyle name="Normal 5 2 12 6 2" xfId="14849"/>
    <cellStyle name="Normal 5 2 12 6 2 2" xfId="14850"/>
    <cellStyle name="Normal 5 2 12 6 2 3" xfId="14851"/>
    <cellStyle name="Normal 5 2 12 6 3" xfId="14852"/>
    <cellStyle name="Normal 5 2 12 6 3 2" xfId="35086"/>
    <cellStyle name="Normal 5 2 12 6 4" xfId="14853"/>
    <cellStyle name="Normal 5 2 12 6 5" xfId="14854"/>
    <cellStyle name="Normal 5 2 12 6 6" xfId="14855"/>
    <cellStyle name="Normal 5 2 12 7" xfId="14856"/>
    <cellStyle name="Normal 5 2 12 7 2" xfId="14857"/>
    <cellStyle name="Normal 5 2 12 7 3" xfId="14858"/>
    <cellStyle name="Normal 5 2 12 8" xfId="14859"/>
    <cellStyle name="Normal 5 2 12 8 2" xfId="33556"/>
    <cellStyle name="Normal 5 2 12 9" xfId="14860"/>
    <cellStyle name="Normal 5 2 13" xfId="14861"/>
    <cellStyle name="Normal 5 2 13 10" xfId="14862"/>
    <cellStyle name="Normal 5 2 13 11" xfId="14863"/>
    <cellStyle name="Normal 5 2 13 2" xfId="14864"/>
    <cellStyle name="Normal 5 2 13 2 2" xfId="14865"/>
    <cellStyle name="Normal 5 2 13 2 2 2" xfId="14866"/>
    <cellStyle name="Normal 5 2 13 2 2 2 2" xfId="14867"/>
    <cellStyle name="Normal 5 2 13 2 2 2 3" xfId="14868"/>
    <cellStyle name="Normal 5 2 13 2 2 3" xfId="14869"/>
    <cellStyle name="Normal 5 2 13 2 2 3 2" xfId="34585"/>
    <cellStyle name="Normal 5 2 13 2 2 4" xfId="14870"/>
    <cellStyle name="Normal 5 2 13 2 2 5" xfId="14871"/>
    <cellStyle name="Normal 5 2 13 2 3" xfId="14872"/>
    <cellStyle name="Normal 5 2 13 2 3 2" xfId="14873"/>
    <cellStyle name="Normal 5 2 13 2 3 2 2" xfId="14874"/>
    <cellStyle name="Normal 5 2 13 2 3 2 3" xfId="14875"/>
    <cellStyle name="Normal 5 2 13 2 3 3" xfId="14876"/>
    <cellStyle name="Normal 5 2 13 2 3 3 2" xfId="35276"/>
    <cellStyle name="Normal 5 2 13 2 3 4" xfId="14877"/>
    <cellStyle name="Normal 5 2 13 2 3 5" xfId="14878"/>
    <cellStyle name="Normal 5 2 13 2 4" xfId="14879"/>
    <cellStyle name="Normal 5 2 13 2 4 2" xfId="14880"/>
    <cellStyle name="Normal 5 2 13 2 4 3" xfId="14881"/>
    <cellStyle name="Normal 5 2 13 2 5" xfId="14882"/>
    <cellStyle name="Normal 5 2 13 2 5 2" xfId="33559"/>
    <cellStyle name="Normal 5 2 13 2 6" xfId="14883"/>
    <cellStyle name="Normal 5 2 13 2 7" xfId="14884"/>
    <cellStyle name="Normal 5 2 13 2 8" xfId="14885"/>
    <cellStyle name="Normal 5 2 13 3" xfId="14886"/>
    <cellStyle name="Normal 5 2 13 3 2" xfId="14887"/>
    <cellStyle name="Normal 5 2 13 3 2 2" xfId="14888"/>
    <cellStyle name="Normal 5 2 13 3 2 2 2" xfId="14889"/>
    <cellStyle name="Normal 5 2 13 3 2 2 3" xfId="14890"/>
    <cellStyle name="Normal 5 2 13 3 2 3" xfId="14891"/>
    <cellStyle name="Normal 5 2 13 3 2 3 2" xfId="34974"/>
    <cellStyle name="Normal 5 2 13 3 2 4" xfId="14892"/>
    <cellStyle name="Normal 5 2 13 3 2 5" xfId="14893"/>
    <cellStyle name="Normal 5 2 13 3 3" xfId="14894"/>
    <cellStyle name="Normal 5 2 13 3 3 2" xfId="14895"/>
    <cellStyle name="Normal 5 2 13 3 3 2 2" xfId="14896"/>
    <cellStyle name="Normal 5 2 13 3 3 2 3" xfId="14897"/>
    <cellStyle name="Normal 5 2 13 3 3 3" xfId="14898"/>
    <cellStyle name="Normal 5 2 13 3 3 3 2" xfId="34586"/>
    <cellStyle name="Normal 5 2 13 3 3 4" xfId="14899"/>
    <cellStyle name="Normal 5 2 13 3 3 5" xfId="14900"/>
    <cellStyle name="Normal 5 2 13 3 4" xfId="14901"/>
    <cellStyle name="Normal 5 2 13 3 4 2" xfId="14902"/>
    <cellStyle name="Normal 5 2 13 3 4 3" xfId="14903"/>
    <cellStyle name="Normal 5 2 13 3 5" xfId="14904"/>
    <cellStyle name="Normal 5 2 13 3 5 2" xfId="33952"/>
    <cellStyle name="Normal 5 2 13 3 6" xfId="14905"/>
    <cellStyle name="Normal 5 2 13 3 7" xfId="14906"/>
    <cellStyle name="Normal 5 2 13 3 8" xfId="14907"/>
    <cellStyle name="Normal 5 2 13 4" xfId="14908"/>
    <cellStyle name="Normal 5 2 13 4 2" xfId="14909"/>
    <cellStyle name="Normal 5 2 13 4 2 2" xfId="14910"/>
    <cellStyle name="Normal 5 2 13 4 2 2 2" xfId="14911"/>
    <cellStyle name="Normal 5 2 13 4 2 2 3" xfId="14912"/>
    <cellStyle name="Normal 5 2 13 4 2 3" xfId="14913"/>
    <cellStyle name="Normal 5 2 13 4 2 3 2" xfId="35305"/>
    <cellStyle name="Normal 5 2 13 4 2 4" xfId="14914"/>
    <cellStyle name="Normal 5 2 13 4 2 5" xfId="14915"/>
    <cellStyle name="Normal 5 2 13 4 3" xfId="14916"/>
    <cellStyle name="Normal 5 2 13 4 3 2" xfId="14917"/>
    <cellStyle name="Normal 5 2 13 4 3 3" xfId="14918"/>
    <cellStyle name="Normal 5 2 13 4 4" xfId="14919"/>
    <cellStyle name="Normal 5 2 13 4 4 2" xfId="34070"/>
    <cellStyle name="Normal 5 2 13 4 5" xfId="14920"/>
    <cellStyle name="Normal 5 2 13 4 6" xfId="14921"/>
    <cellStyle name="Normal 5 2 13 4 7" xfId="14922"/>
    <cellStyle name="Normal 5 2 13 5" xfId="14923"/>
    <cellStyle name="Normal 5 2 13 5 2" xfId="14924"/>
    <cellStyle name="Normal 5 2 13 5 2 2" xfId="14925"/>
    <cellStyle name="Normal 5 2 13 5 2 3" xfId="14926"/>
    <cellStyle name="Normal 5 2 13 5 3" xfId="14927"/>
    <cellStyle name="Normal 5 2 13 5 3 2" xfId="35206"/>
    <cellStyle name="Normal 5 2 13 5 4" xfId="14928"/>
    <cellStyle name="Normal 5 2 13 5 5" xfId="14929"/>
    <cellStyle name="Normal 5 2 13 5 6" xfId="14930"/>
    <cellStyle name="Normal 5 2 13 6" xfId="14931"/>
    <cellStyle name="Normal 5 2 13 6 2" xfId="14932"/>
    <cellStyle name="Normal 5 2 13 6 2 2" xfId="14933"/>
    <cellStyle name="Normal 5 2 13 6 2 3" xfId="14934"/>
    <cellStyle name="Normal 5 2 13 6 3" xfId="14935"/>
    <cellStyle name="Normal 5 2 13 6 3 2" xfId="35328"/>
    <cellStyle name="Normal 5 2 13 6 4" xfId="14936"/>
    <cellStyle name="Normal 5 2 13 6 5" xfId="14937"/>
    <cellStyle name="Normal 5 2 13 6 6" xfId="14938"/>
    <cellStyle name="Normal 5 2 13 7" xfId="14939"/>
    <cellStyle name="Normal 5 2 13 7 2" xfId="14940"/>
    <cellStyle name="Normal 5 2 13 7 3" xfId="14941"/>
    <cellStyle name="Normal 5 2 13 8" xfId="14942"/>
    <cellStyle name="Normal 5 2 13 8 2" xfId="33558"/>
    <cellStyle name="Normal 5 2 13 9" xfId="14943"/>
    <cellStyle name="Normal 5 2 14" xfId="14944"/>
    <cellStyle name="Normal 5 2 14 10" xfId="14945"/>
    <cellStyle name="Normal 5 2 14 11" xfId="14946"/>
    <cellStyle name="Normal 5 2 14 2" xfId="14947"/>
    <cellStyle name="Normal 5 2 14 2 2" xfId="14948"/>
    <cellStyle name="Normal 5 2 14 2 2 2" xfId="14949"/>
    <cellStyle name="Normal 5 2 14 2 2 2 2" xfId="14950"/>
    <cellStyle name="Normal 5 2 14 2 2 2 3" xfId="14951"/>
    <cellStyle name="Normal 5 2 14 2 2 3" xfId="14952"/>
    <cellStyle name="Normal 5 2 14 2 2 3 2" xfId="34450"/>
    <cellStyle name="Normal 5 2 14 2 2 4" xfId="14953"/>
    <cellStyle name="Normal 5 2 14 2 2 5" xfId="14954"/>
    <cellStyle name="Normal 5 2 14 2 3" xfId="14955"/>
    <cellStyle name="Normal 5 2 14 2 3 2" xfId="14956"/>
    <cellStyle name="Normal 5 2 14 2 3 2 2" xfId="14957"/>
    <cellStyle name="Normal 5 2 14 2 3 2 3" xfId="14958"/>
    <cellStyle name="Normal 5 2 14 2 3 3" xfId="14959"/>
    <cellStyle name="Normal 5 2 14 2 3 3 2" xfId="35212"/>
    <cellStyle name="Normal 5 2 14 2 3 4" xfId="14960"/>
    <cellStyle name="Normal 5 2 14 2 3 5" xfId="14961"/>
    <cellStyle name="Normal 5 2 14 2 4" xfId="14962"/>
    <cellStyle name="Normal 5 2 14 2 4 2" xfId="14963"/>
    <cellStyle name="Normal 5 2 14 2 4 3" xfId="14964"/>
    <cellStyle name="Normal 5 2 14 2 5" xfId="14965"/>
    <cellStyle name="Normal 5 2 14 2 5 2" xfId="33561"/>
    <cellStyle name="Normal 5 2 14 2 6" xfId="14966"/>
    <cellStyle name="Normal 5 2 14 2 7" xfId="14967"/>
    <cellStyle name="Normal 5 2 14 2 8" xfId="14968"/>
    <cellStyle name="Normal 5 2 14 3" xfId="14969"/>
    <cellStyle name="Normal 5 2 14 3 2" xfId="14970"/>
    <cellStyle name="Normal 5 2 14 3 2 2" xfId="14971"/>
    <cellStyle name="Normal 5 2 14 3 2 2 2" xfId="14972"/>
    <cellStyle name="Normal 5 2 14 3 2 2 3" xfId="14973"/>
    <cellStyle name="Normal 5 2 14 3 2 3" xfId="14974"/>
    <cellStyle name="Normal 5 2 14 3 2 3 2" xfId="34975"/>
    <cellStyle name="Normal 5 2 14 3 2 4" xfId="14975"/>
    <cellStyle name="Normal 5 2 14 3 2 5" xfId="14976"/>
    <cellStyle name="Normal 5 2 14 3 3" xfId="14977"/>
    <cellStyle name="Normal 5 2 14 3 3 2" xfId="14978"/>
    <cellStyle name="Normal 5 2 14 3 3 2 2" xfId="14979"/>
    <cellStyle name="Normal 5 2 14 3 3 2 3" xfId="14980"/>
    <cellStyle name="Normal 5 2 14 3 3 3" xfId="14981"/>
    <cellStyle name="Normal 5 2 14 3 3 3 2" xfId="34181"/>
    <cellStyle name="Normal 5 2 14 3 3 4" xfId="14982"/>
    <cellStyle name="Normal 5 2 14 3 3 5" xfId="14983"/>
    <cellStyle name="Normal 5 2 14 3 4" xfId="14984"/>
    <cellStyle name="Normal 5 2 14 3 4 2" xfId="14985"/>
    <cellStyle name="Normal 5 2 14 3 4 3" xfId="14986"/>
    <cellStyle name="Normal 5 2 14 3 5" xfId="14987"/>
    <cellStyle name="Normal 5 2 14 3 5 2" xfId="33953"/>
    <cellStyle name="Normal 5 2 14 3 6" xfId="14988"/>
    <cellStyle name="Normal 5 2 14 3 7" xfId="14989"/>
    <cellStyle name="Normal 5 2 14 3 8" xfId="14990"/>
    <cellStyle name="Normal 5 2 14 4" xfId="14991"/>
    <cellStyle name="Normal 5 2 14 4 2" xfId="14992"/>
    <cellStyle name="Normal 5 2 14 4 2 2" xfId="14993"/>
    <cellStyle name="Normal 5 2 14 4 2 2 2" xfId="14994"/>
    <cellStyle name="Normal 5 2 14 4 2 2 3" xfId="14995"/>
    <cellStyle name="Normal 5 2 14 4 2 3" xfId="14996"/>
    <cellStyle name="Normal 5 2 14 4 2 3 2" xfId="35087"/>
    <cellStyle name="Normal 5 2 14 4 2 4" xfId="14997"/>
    <cellStyle name="Normal 5 2 14 4 2 5" xfId="14998"/>
    <cellStyle name="Normal 5 2 14 4 3" xfId="14999"/>
    <cellStyle name="Normal 5 2 14 4 3 2" xfId="15000"/>
    <cellStyle name="Normal 5 2 14 4 3 3" xfId="15001"/>
    <cellStyle name="Normal 5 2 14 4 4" xfId="15002"/>
    <cellStyle name="Normal 5 2 14 4 4 2" xfId="34071"/>
    <cellStyle name="Normal 5 2 14 4 5" xfId="15003"/>
    <cellStyle name="Normal 5 2 14 4 6" xfId="15004"/>
    <cellStyle name="Normal 5 2 14 4 7" xfId="15005"/>
    <cellStyle name="Normal 5 2 14 5" xfId="15006"/>
    <cellStyle name="Normal 5 2 14 5 2" xfId="15007"/>
    <cellStyle name="Normal 5 2 14 5 2 2" xfId="15008"/>
    <cellStyle name="Normal 5 2 14 5 2 3" xfId="15009"/>
    <cellStyle name="Normal 5 2 14 5 3" xfId="15010"/>
    <cellStyle name="Normal 5 2 14 5 3 2" xfId="35088"/>
    <cellStyle name="Normal 5 2 14 5 4" xfId="15011"/>
    <cellStyle name="Normal 5 2 14 5 5" xfId="15012"/>
    <cellStyle name="Normal 5 2 14 5 6" xfId="15013"/>
    <cellStyle name="Normal 5 2 14 6" xfId="15014"/>
    <cellStyle name="Normal 5 2 14 6 2" xfId="15015"/>
    <cellStyle name="Normal 5 2 14 6 2 2" xfId="15016"/>
    <cellStyle name="Normal 5 2 14 6 2 3" xfId="15017"/>
    <cellStyle name="Normal 5 2 14 6 3" xfId="15018"/>
    <cellStyle name="Normal 5 2 14 6 3 2" xfId="35242"/>
    <cellStyle name="Normal 5 2 14 6 4" xfId="15019"/>
    <cellStyle name="Normal 5 2 14 6 5" xfId="15020"/>
    <cellStyle name="Normal 5 2 14 6 6" xfId="15021"/>
    <cellStyle name="Normal 5 2 14 7" xfId="15022"/>
    <cellStyle name="Normal 5 2 14 7 2" xfId="15023"/>
    <cellStyle name="Normal 5 2 14 7 3" xfId="15024"/>
    <cellStyle name="Normal 5 2 14 8" xfId="15025"/>
    <cellStyle name="Normal 5 2 14 8 2" xfId="33560"/>
    <cellStyle name="Normal 5 2 14 9" xfId="15026"/>
    <cellStyle name="Normal 5 2 15" xfId="15027"/>
    <cellStyle name="Normal 5 2 15 10" xfId="15028"/>
    <cellStyle name="Normal 5 2 15 11" xfId="15029"/>
    <cellStyle name="Normal 5 2 15 2" xfId="15030"/>
    <cellStyle name="Normal 5 2 15 2 2" xfId="15031"/>
    <cellStyle name="Normal 5 2 15 2 2 2" xfId="15032"/>
    <cellStyle name="Normal 5 2 15 2 2 2 2" xfId="15033"/>
    <cellStyle name="Normal 5 2 15 2 2 2 3" xfId="15034"/>
    <cellStyle name="Normal 5 2 15 2 2 3" xfId="15035"/>
    <cellStyle name="Normal 5 2 15 2 2 3 2" xfId="34187"/>
    <cellStyle name="Normal 5 2 15 2 2 4" xfId="15036"/>
    <cellStyle name="Normal 5 2 15 2 2 5" xfId="15037"/>
    <cellStyle name="Normal 5 2 15 2 3" xfId="15038"/>
    <cellStyle name="Normal 5 2 15 2 3 2" xfId="15039"/>
    <cellStyle name="Normal 5 2 15 2 3 2 2" xfId="15040"/>
    <cellStyle name="Normal 5 2 15 2 3 2 3" xfId="15041"/>
    <cellStyle name="Normal 5 2 15 2 3 3" xfId="15042"/>
    <cellStyle name="Normal 5 2 15 2 3 3 2" xfId="35333"/>
    <cellStyle name="Normal 5 2 15 2 3 4" xfId="15043"/>
    <cellStyle name="Normal 5 2 15 2 3 5" xfId="15044"/>
    <cellStyle name="Normal 5 2 15 2 4" xfId="15045"/>
    <cellStyle name="Normal 5 2 15 2 4 2" xfId="15046"/>
    <cellStyle name="Normal 5 2 15 2 4 3" xfId="15047"/>
    <cellStyle name="Normal 5 2 15 2 5" xfId="15048"/>
    <cellStyle name="Normal 5 2 15 2 5 2" xfId="33563"/>
    <cellStyle name="Normal 5 2 15 2 6" xfId="15049"/>
    <cellStyle name="Normal 5 2 15 2 7" xfId="15050"/>
    <cellStyle name="Normal 5 2 15 2 8" xfId="15051"/>
    <cellStyle name="Normal 5 2 15 3" xfId="15052"/>
    <cellStyle name="Normal 5 2 15 3 2" xfId="15053"/>
    <cellStyle name="Normal 5 2 15 3 2 2" xfId="15054"/>
    <cellStyle name="Normal 5 2 15 3 2 2 2" xfId="15055"/>
    <cellStyle name="Normal 5 2 15 3 2 2 3" xfId="15056"/>
    <cellStyle name="Normal 5 2 15 3 2 3" xfId="15057"/>
    <cellStyle name="Normal 5 2 15 3 2 3 2" xfId="34976"/>
    <cellStyle name="Normal 5 2 15 3 2 4" xfId="15058"/>
    <cellStyle name="Normal 5 2 15 3 2 5" xfId="15059"/>
    <cellStyle name="Normal 5 2 15 3 3" xfId="15060"/>
    <cellStyle name="Normal 5 2 15 3 3 2" xfId="15061"/>
    <cellStyle name="Normal 5 2 15 3 3 2 2" xfId="15062"/>
    <cellStyle name="Normal 5 2 15 3 3 2 3" xfId="15063"/>
    <cellStyle name="Normal 5 2 15 3 3 3" xfId="15064"/>
    <cellStyle name="Normal 5 2 15 3 3 3 2" xfId="34190"/>
    <cellStyle name="Normal 5 2 15 3 3 4" xfId="15065"/>
    <cellStyle name="Normal 5 2 15 3 3 5" xfId="15066"/>
    <cellStyle name="Normal 5 2 15 3 4" xfId="15067"/>
    <cellStyle name="Normal 5 2 15 3 4 2" xfId="15068"/>
    <cellStyle name="Normal 5 2 15 3 4 3" xfId="15069"/>
    <cellStyle name="Normal 5 2 15 3 5" xfId="15070"/>
    <cellStyle name="Normal 5 2 15 3 5 2" xfId="33954"/>
    <cellStyle name="Normal 5 2 15 3 6" xfId="15071"/>
    <cellStyle name="Normal 5 2 15 3 7" xfId="15072"/>
    <cellStyle name="Normal 5 2 15 3 8" xfId="15073"/>
    <cellStyle name="Normal 5 2 15 4" xfId="15074"/>
    <cellStyle name="Normal 5 2 15 4 2" xfId="15075"/>
    <cellStyle name="Normal 5 2 15 4 2 2" xfId="15076"/>
    <cellStyle name="Normal 5 2 15 4 2 2 2" xfId="15077"/>
    <cellStyle name="Normal 5 2 15 4 2 2 3" xfId="15078"/>
    <cellStyle name="Normal 5 2 15 4 2 3" xfId="15079"/>
    <cellStyle name="Normal 5 2 15 4 2 3 2" xfId="35215"/>
    <cellStyle name="Normal 5 2 15 4 2 4" xfId="15080"/>
    <cellStyle name="Normal 5 2 15 4 2 5" xfId="15081"/>
    <cellStyle name="Normal 5 2 15 4 3" xfId="15082"/>
    <cellStyle name="Normal 5 2 15 4 3 2" xfId="15083"/>
    <cellStyle name="Normal 5 2 15 4 3 3" xfId="15084"/>
    <cellStyle name="Normal 5 2 15 4 4" xfId="15085"/>
    <cellStyle name="Normal 5 2 15 4 4 2" xfId="34072"/>
    <cellStyle name="Normal 5 2 15 4 5" xfId="15086"/>
    <cellStyle name="Normal 5 2 15 4 6" xfId="15087"/>
    <cellStyle name="Normal 5 2 15 4 7" xfId="15088"/>
    <cellStyle name="Normal 5 2 15 5" xfId="15089"/>
    <cellStyle name="Normal 5 2 15 5 2" xfId="15090"/>
    <cellStyle name="Normal 5 2 15 5 2 2" xfId="15091"/>
    <cellStyle name="Normal 5 2 15 5 2 3" xfId="15092"/>
    <cellStyle name="Normal 5 2 15 5 3" xfId="15093"/>
    <cellStyle name="Normal 5 2 15 5 3 2" xfId="35089"/>
    <cellStyle name="Normal 5 2 15 5 4" xfId="15094"/>
    <cellStyle name="Normal 5 2 15 5 5" xfId="15095"/>
    <cellStyle name="Normal 5 2 15 5 6" xfId="15096"/>
    <cellStyle name="Normal 5 2 15 6" xfId="15097"/>
    <cellStyle name="Normal 5 2 15 6 2" xfId="15098"/>
    <cellStyle name="Normal 5 2 15 6 2 2" xfId="15099"/>
    <cellStyle name="Normal 5 2 15 6 2 3" xfId="15100"/>
    <cellStyle name="Normal 5 2 15 6 3" xfId="15101"/>
    <cellStyle name="Normal 5 2 15 6 3 2" xfId="35090"/>
    <cellStyle name="Normal 5 2 15 6 4" xfId="15102"/>
    <cellStyle name="Normal 5 2 15 6 5" xfId="15103"/>
    <cellStyle name="Normal 5 2 15 6 6" xfId="15104"/>
    <cellStyle name="Normal 5 2 15 7" xfId="15105"/>
    <cellStyle name="Normal 5 2 15 7 2" xfId="15106"/>
    <cellStyle name="Normal 5 2 15 7 3" xfId="15107"/>
    <cellStyle name="Normal 5 2 15 8" xfId="15108"/>
    <cellStyle name="Normal 5 2 15 8 2" xfId="33562"/>
    <cellStyle name="Normal 5 2 15 9" xfId="15109"/>
    <cellStyle name="Normal 5 2 16" xfId="15110"/>
    <cellStyle name="Normal 5 2 16 10" xfId="15111"/>
    <cellStyle name="Normal 5 2 16 11" xfId="15112"/>
    <cellStyle name="Normal 5 2 16 2" xfId="15113"/>
    <cellStyle name="Normal 5 2 16 2 2" xfId="15114"/>
    <cellStyle name="Normal 5 2 16 2 2 2" xfId="15115"/>
    <cellStyle name="Normal 5 2 16 2 2 2 2" xfId="15116"/>
    <cellStyle name="Normal 5 2 16 2 2 2 3" xfId="15117"/>
    <cellStyle name="Normal 5 2 16 2 2 3" xfId="15118"/>
    <cellStyle name="Normal 5 2 16 2 2 3 2" xfId="34977"/>
    <cellStyle name="Normal 5 2 16 2 2 4" xfId="15119"/>
    <cellStyle name="Normal 5 2 16 2 2 5" xfId="15120"/>
    <cellStyle name="Normal 5 2 16 2 3" xfId="15121"/>
    <cellStyle name="Normal 5 2 16 2 3 2" xfId="15122"/>
    <cellStyle name="Normal 5 2 16 2 3 2 2" xfId="15123"/>
    <cellStyle name="Normal 5 2 16 2 3 2 3" xfId="15124"/>
    <cellStyle name="Normal 5 2 16 2 3 3" xfId="15125"/>
    <cellStyle name="Normal 5 2 16 2 3 3 2" xfId="34223"/>
    <cellStyle name="Normal 5 2 16 2 3 4" xfId="15126"/>
    <cellStyle name="Normal 5 2 16 2 3 5" xfId="15127"/>
    <cellStyle name="Normal 5 2 16 2 4" xfId="15128"/>
    <cellStyle name="Normal 5 2 16 2 4 2" xfId="15129"/>
    <cellStyle name="Normal 5 2 16 2 4 3" xfId="15130"/>
    <cellStyle name="Normal 5 2 16 2 5" xfId="15131"/>
    <cellStyle name="Normal 5 2 16 2 5 2" xfId="33955"/>
    <cellStyle name="Normal 5 2 16 2 6" xfId="15132"/>
    <cellStyle name="Normal 5 2 16 2 7" xfId="15133"/>
    <cellStyle name="Normal 5 2 16 2 8" xfId="15134"/>
    <cellStyle name="Normal 5 2 16 3" xfId="15135"/>
    <cellStyle name="Normal 5 2 16 3 2" xfId="15136"/>
    <cellStyle name="Normal 5 2 16 3 2 2" xfId="15137"/>
    <cellStyle name="Normal 5 2 16 3 2 2 2" xfId="15138"/>
    <cellStyle name="Normal 5 2 16 3 2 2 3" xfId="15139"/>
    <cellStyle name="Normal 5 2 16 3 2 3" xfId="15140"/>
    <cellStyle name="Normal 5 2 16 3 2 3 2" xfId="35332"/>
    <cellStyle name="Normal 5 2 16 3 2 4" xfId="15141"/>
    <cellStyle name="Normal 5 2 16 3 2 5" xfId="15142"/>
    <cellStyle name="Normal 5 2 16 3 3" xfId="15143"/>
    <cellStyle name="Normal 5 2 16 3 3 2" xfId="15144"/>
    <cellStyle name="Normal 5 2 16 3 3 3" xfId="15145"/>
    <cellStyle name="Normal 5 2 16 3 4" xfId="15146"/>
    <cellStyle name="Normal 5 2 16 3 4 2" xfId="34073"/>
    <cellStyle name="Normal 5 2 16 3 5" xfId="15147"/>
    <cellStyle name="Normal 5 2 16 3 6" xfId="15148"/>
    <cellStyle name="Normal 5 2 16 3 7" xfId="15149"/>
    <cellStyle name="Normal 5 2 16 4" xfId="15150"/>
    <cellStyle name="Normal 5 2 16 4 2" xfId="15151"/>
    <cellStyle name="Normal 5 2 16 4 2 2" xfId="15152"/>
    <cellStyle name="Normal 5 2 16 4 2 3" xfId="15153"/>
    <cellStyle name="Normal 5 2 16 4 3" xfId="15154"/>
    <cellStyle name="Normal 5 2 16 4 3 2" xfId="35277"/>
    <cellStyle name="Normal 5 2 16 4 4" xfId="15155"/>
    <cellStyle name="Normal 5 2 16 4 5" xfId="15156"/>
    <cellStyle name="Normal 5 2 16 4 6" xfId="15157"/>
    <cellStyle name="Normal 5 2 16 5" xfId="15158"/>
    <cellStyle name="Normal 5 2 16 5 2" xfId="15159"/>
    <cellStyle name="Normal 5 2 16 5 2 2" xfId="15160"/>
    <cellStyle name="Normal 5 2 16 5 2 3" xfId="15161"/>
    <cellStyle name="Normal 5 2 16 5 3" xfId="15162"/>
    <cellStyle name="Normal 5 2 16 5 3 2" xfId="35216"/>
    <cellStyle name="Normal 5 2 16 5 4" xfId="15163"/>
    <cellStyle name="Normal 5 2 16 5 5" xfId="15164"/>
    <cellStyle name="Normal 5 2 16 5 6" xfId="15165"/>
    <cellStyle name="Normal 5 2 16 6" xfId="15166"/>
    <cellStyle name="Normal 5 2 16 6 2" xfId="15167"/>
    <cellStyle name="Normal 5 2 16 6 2 2" xfId="15168"/>
    <cellStyle name="Normal 5 2 16 6 2 3" xfId="15169"/>
    <cellStyle name="Normal 5 2 16 6 3" xfId="15170"/>
    <cellStyle name="Normal 5 2 16 6 3 2" xfId="35091"/>
    <cellStyle name="Normal 5 2 16 6 4" xfId="15171"/>
    <cellStyle name="Normal 5 2 16 6 5" xfId="15172"/>
    <cellStyle name="Normal 5 2 16 6 6" xfId="15173"/>
    <cellStyle name="Normal 5 2 16 7" xfId="15174"/>
    <cellStyle name="Normal 5 2 16 7 2" xfId="15175"/>
    <cellStyle name="Normal 5 2 16 7 3" xfId="15176"/>
    <cellStyle name="Normal 5 2 16 8" xfId="15177"/>
    <cellStyle name="Normal 5 2 16 8 2" xfId="33564"/>
    <cellStyle name="Normal 5 2 16 9" xfId="15178"/>
    <cellStyle name="Normal 5 2 17" xfId="15179"/>
    <cellStyle name="Normal 5 2 17 10" xfId="15180"/>
    <cellStyle name="Normal 5 2 17 11" xfId="15181"/>
    <cellStyle name="Normal 5 2 17 2" xfId="15182"/>
    <cellStyle name="Normal 5 2 17 2 2" xfId="15183"/>
    <cellStyle name="Normal 5 2 17 2 2 2" xfId="15184"/>
    <cellStyle name="Normal 5 2 17 2 2 2 2" xfId="15185"/>
    <cellStyle name="Normal 5 2 17 2 2 2 3" xfId="15186"/>
    <cellStyle name="Normal 5 2 17 2 2 3" xfId="15187"/>
    <cellStyle name="Normal 5 2 17 2 2 3 2" xfId="34978"/>
    <cellStyle name="Normal 5 2 17 2 2 4" xfId="15188"/>
    <cellStyle name="Normal 5 2 17 2 2 5" xfId="15189"/>
    <cellStyle name="Normal 5 2 17 2 3" xfId="15190"/>
    <cellStyle name="Normal 5 2 17 2 3 2" xfId="15191"/>
    <cellStyle name="Normal 5 2 17 2 3 2 2" xfId="15192"/>
    <cellStyle name="Normal 5 2 17 2 3 2 3" xfId="15193"/>
    <cellStyle name="Normal 5 2 17 2 3 3" xfId="15194"/>
    <cellStyle name="Normal 5 2 17 2 3 3 2" xfId="34498"/>
    <cellStyle name="Normal 5 2 17 2 3 4" xfId="15195"/>
    <cellStyle name="Normal 5 2 17 2 3 5" xfId="15196"/>
    <cellStyle name="Normal 5 2 17 2 4" xfId="15197"/>
    <cellStyle name="Normal 5 2 17 2 4 2" xfId="15198"/>
    <cellStyle name="Normal 5 2 17 2 4 3" xfId="15199"/>
    <cellStyle name="Normal 5 2 17 2 5" xfId="15200"/>
    <cellStyle name="Normal 5 2 17 2 5 2" xfId="33956"/>
    <cellStyle name="Normal 5 2 17 2 6" xfId="15201"/>
    <cellStyle name="Normal 5 2 17 2 7" xfId="15202"/>
    <cellStyle name="Normal 5 2 17 2 8" xfId="15203"/>
    <cellStyle name="Normal 5 2 17 3" xfId="15204"/>
    <cellStyle name="Normal 5 2 17 3 2" xfId="15205"/>
    <cellStyle name="Normal 5 2 17 3 2 2" xfId="15206"/>
    <cellStyle name="Normal 5 2 17 3 2 2 2" xfId="15207"/>
    <cellStyle name="Normal 5 2 17 3 2 2 3" xfId="15208"/>
    <cellStyle name="Normal 5 2 17 3 2 3" xfId="15209"/>
    <cellStyle name="Normal 5 2 17 3 2 3 2" xfId="35243"/>
    <cellStyle name="Normal 5 2 17 3 2 4" xfId="15210"/>
    <cellStyle name="Normal 5 2 17 3 2 5" xfId="15211"/>
    <cellStyle name="Normal 5 2 17 3 3" xfId="15212"/>
    <cellStyle name="Normal 5 2 17 3 3 2" xfId="15213"/>
    <cellStyle name="Normal 5 2 17 3 3 3" xfId="15214"/>
    <cellStyle name="Normal 5 2 17 3 4" xfId="15215"/>
    <cellStyle name="Normal 5 2 17 3 4 2" xfId="34074"/>
    <cellStyle name="Normal 5 2 17 3 5" xfId="15216"/>
    <cellStyle name="Normal 5 2 17 3 6" xfId="15217"/>
    <cellStyle name="Normal 5 2 17 3 7" xfId="15218"/>
    <cellStyle name="Normal 5 2 17 4" xfId="15219"/>
    <cellStyle name="Normal 5 2 17 4 2" xfId="15220"/>
    <cellStyle name="Normal 5 2 17 4 2 2" xfId="15221"/>
    <cellStyle name="Normal 5 2 17 4 2 3" xfId="15222"/>
    <cellStyle name="Normal 5 2 17 4 3" xfId="15223"/>
    <cellStyle name="Normal 5 2 17 4 3 2" xfId="35092"/>
    <cellStyle name="Normal 5 2 17 4 4" xfId="15224"/>
    <cellStyle name="Normal 5 2 17 4 5" xfId="15225"/>
    <cellStyle name="Normal 5 2 17 4 6" xfId="15226"/>
    <cellStyle name="Normal 5 2 17 5" xfId="15227"/>
    <cellStyle name="Normal 5 2 17 5 2" xfId="15228"/>
    <cellStyle name="Normal 5 2 17 5 2 2" xfId="15229"/>
    <cellStyle name="Normal 5 2 17 5 2 3" xfId="15230"/>
    <cellStyle name="Normal 5 2 17 5 3" xfId="15231"/>
    <cellStyle name="Normal 5 2 17 5 3 2" xfId="35093"/>
    <cellStyle name="Normal 5 2 17 5 4" xfId="15232"/>
    <cellStyle name="Normal 5 2 17 5 5" xfId="15233"/>
    <cellStyle name="Normal 5 2 17 5 6" xfId="15234"/>
    <cellStyle name="Normal 5 2 17 6" xfId="15235"/>
    <cellStyle name="Normal 5 2 17 6 2" xfId="15236"/>
    <cellStyle name="Normal 5 2 17 6 2 2" xfId="15237"/>
    <cellStyle name="Normal 5 2 17 6 2 3" xfId="15238"/>
    <cellStyle name="Normal 5 2 17 6 3" xfId="15239"/>
    <cellStyle name="Normal 5 2 17 6 3 2" xfId="35278"/>
    <cellStyle name="Normal 5 2 17 6 4" xfId="15240"/>
    <cellStyle name="Normal 5 2 17 6 5" xfId="15241"/>
    <cellStyle name="Normal 5 2 17 6 6" xfId="15242"/>
    <cellStyle name="Normal 5 2 17 7" xfId="15243"/>
    <cellStyle name="Normal 5 2 17 7 2" xfId="15244"/>
    <cellStyle name="Normal 5 2 17 7 3" xfId="15245"/>
    <cellStyle name="Normal 5 2 17 8" xfId="15246"/>
    <cellStyle name="Normal 5 2 17 8 2" xfId="33565"/>
    <cellStyle name="Normal 5 2 17 9" xfId="15247"/>
    <cellStyle name="Normal 5 2 18" xfId="15248"/>
    <cellStyle name="Normal 5 2 18 10" xfId="15249"/>
    <cellStyle name="Normal 5 2 18 11" xfId="15250"/>
    <cellStyle name="Normal 5 2 18 2" xfId="15251"/>
    <cellStyle name="Normal 5 2 18 2 2" xfId="15252"/>
    <cellStyle name="Normal 5 2 18 2 2 2" xfId="15253"/>
    <cellStyle name="Normal 5 2 18 2 2 2 2" xfId="15254"/>
    <cellStyle name="Normal 5 2 18 2 2 2 3" xfId="15255"/>
    <cellStyle name="Normal 5 2 18 2 2 3" xfId="15256"/>
    <cellStyle name="Normal 5 2 18 2 2 3 2" xfId="34979"/>
    <cellStyle name="Normal 5 2 18 2 2 4" xfId="15257"/>
    <cellStyle name="Normal 5 2 18 2 2 5" xfId="15258"/>
    <cellStyle name="Normal 5 2 18 2 3" xfId="15259"/>
    <cellStyle name="Normal 5 2 18 2 3 2" xfId="15260"/>
    <cellStyle name="Normal 5 2 18 2 3 2 2" xfId="15261"/>
    <cellStyle name="Normal 5 2 18 2 3 2 3" xfId="15262"/>
    <cellStyle name="Normal 5 2 18 2 3 3" xfId="15263"/>
    <cellStyle name="Normal 5 2 18 2 3 3 2" xfId="34676"/>
    <cellStyle name="Normal 5 2 18 2 3 4" xfId="15264"/>
    <cellStyle name="Normal 5 2 18 2 3 5" xfId="15265"/>
    <cellStyle name="Normal 5 2 18 2 4" xfId="15266"/>
    <cellStyle name="Normal 5 2 18 2 4 2" xfId="15267"/>
    <cellStyle name="Normal 5 2 18 2 4 3" xfId="15268"/>
    <cellStyle name="Normal 5 2 18 2 5" xfId="15269"/>
    <cellStyle name="Normal 5 2 18 2 5 2" xfId="33957"/>
    <cellStyle name="Normal 5 2 18 2 6" xfId="15270"/>
    <cellStyle name="Normal 5 2 18 2 7" xfId="15271"/>
    <cellStyle name="Normal 5 2 18 2 8" xfId="15272"/>
    <cellStyle name="Normal 5 2 18 3" xfId="15273"/>
    <cellStyle name="Normal 5 2 18 3 2" xfId="15274"/>
    <cellStyle name="Normal 5 2 18 3 2 2" xfId="15275"/>
    <cellStyle name="Normal 5 2 18 3 2 2 2" xfId="15276"/>
    <cellStyle name="Normal 5 2 18 3 2 2 3" xfId="15277"/>
    <cellStyle name="Normal 5 2 18 3 2 3" xfId="15278"/>
    <cellStyle name="Normal 5 2 18 3 2 3 2" xfId="35311"/>
    <cellStyle name="Normal 5 2 18 3 2 4" xfId="15279"/>
    <cellStyle name="Normal 5 2 18 3 2 5" xfId="15280"/>
    <cellStyle name="Normal 5 2 18 3 3" xfId="15281"/>
    <cellStyle name="Normal 5 2 18 3 3 2" xfId="15282"/>
    <cellStyle name="Normal 5 2 18 3 3 3" xfId="15283"/>
    <cellStyle name="Normal 5 2 18 3 4" xfId="15284"/>
    <cellStyle name="Normal 5 2 18 3 4 2" xfId="34075"/>
    <cellStyle name="Normal 5 2 18 3 5" xfId="15285"/>
    <cellStyle name="Normal 5 2 18 3 6" xfId="15286"/>
    <cellStyle name="Normal 5 2 18 3 7" xfId="15287"/>
    <cellStyle name="Normal 5 2 18 4" xfId="15288"/>
    <cellStyle name="Normal 5 2 18 4 2" xfId="15289"/>
    <cellStyle name="Normal 5 2 18 4 2 2" xfId="15290"/>
    <cellStyle name="Normal 5 2 18 4 2 3" xfId="15291"/>
    <cellStyle name="Normal 5 2 18 4 3" xfId="15292"/>
    <cellStyle name="Normal 5 2 18 4 3 2" xfId="35205"/>
    <cellStyle name="Normal 5 2 18 4 4" xfId="15293"/>
    <cellStyle name="Normal 5 2 18 4 5" xfId="15294"/>
    <cellStyle name="Normal 5 2 18 4 6" xfId="15295"/>
    <cellStyle name="Normal 5 2 18 5" xfId="15296"/>
    <cellStyle name="Normal 5 2 18 5 2" xfId="15297"/>
    <cellStyle name="Normal 5 2 18 5 2 2" xfId="15298"/>
    <cellStyle name="Normal 5 2 18 5 2 3" xfId="15299"/>
    <cellStyle name="Normal 5 2 18 5 3" xfId="15300"/>
    <cellStyle name="Normal 5 2 18 5 3 2" xfId="35327"/>
    <cellStyle name="Normal 5 2 18 5 4" xfId="15301"/>
    <cellStyle name="Normal 5 2 18 5 5" xfId="15302"/>
    <cellStyle name="Normal 5 2 18 5 6" xfId="15303"/>
    <cellStyle name="Normal 5 2 18 6" xfId="15304"/>
    <cellStyle name="Normal 5 2 18 6 2" xfId="15305"/>
    <cellStyle name="Normal 5 2 18 6 2 2" xfId="15306"/>
    <cellStyle name="Normal 5 2 18 6 2 3" xfId="15307"/>
    <cellStyle name="Normal 5 2 18 6 3" xfId="15308"/>
    <cellStyle name="Normal 5 2 18 6 3 2" xfId="35319"/>
    <cellStyle name="Normal 5 2 18 6 4" xfId="15309"/>
    <cellStyle name="Normal 5 2 18 6 5" xfId="15310"/>
    <cellStyle name="Normal 5 2 18 6 6" xfId="15311"/>
    <cellStyle name="Normal 5 2 18 7" xfId="15312"/>
    <cellStyle name="Normal 5 2 18 7 2" xfId="15313"/>
    <cellStyle name="Normal 5 2 18 7 3" xfId="15314"/>
    <cellStyle name="Normal 5 2 18 8" xfId="15315"/>
    <cellStyle name="Normal 5 2 18 8 2" xfId="33566"/>
    <cellStyle name="Normal 5 2 18 9" xfId="15316"/>
    <cellStyle name="Normal 5 2 19" xfId="15317"/>
    <cellStyle name="Normal 5 2 19 2" xfId="15318"/>
    <cellStyle name="Normal 5 2 19 2 2" xfId="15319"/>
    <cellStyle name="Normal 5 2 19 2 2 2" xfId="15320"/>
    <cellStyle name="Normal 5 2 19 2 2 2 2" xfId="15321"/>
    <cellStyle name="Normal 5 2 19 2 2 2 3" xfId="15322"/>
    <cellStyle name="Normal 5 2 19 2 2 3" xfId="15323"/>
    <cellStyle name="Normal 5 2 19 2 2 4" xfId="15324"/>
    <cellStyle name="Normal 5 2 19 2 2 5" xfId="15325"/>
    <cellStyle name="Normal 5 2 19 2 3" xfId="15326"/>
    <cellStyle name="Normal 5 2 19 2 3 2" xfId="15327"/>
    <cellStyle name="Normal 5 2 19 2 3 2 2" xfId="15328"/>
    <cellStyle name="Normal 5 2 19 2 3 2 3" xfId="15329"/>
    <cellStyle name="Normal 5 2 19 2 3 3" xfId="15330"/>
    <cellStyle name="Normal 5 2 19 2 3 3 2" xfId="34677"/>
    <cellStyle name="Normal 5 2 19 2 3 4" xfId="15331"/>
    <cellStyle name="Normal 5 2 19 2 3 5" xfId="15332"/>
    <cellStyle name="Normal 5 2 19 2 4" xfId="15333"/>
    <cellStyle name="Normal 5 2 19 2 4 2" xfId="15334"/>
    <cellStyle name="Normal 5 2 19 2 4 3" xfId="15335"/>
    <cellStyle name="Normal 5 2 19 2 5" xfId="15336"/>
    <cellStyle name="Normal 5 2 19 2 6" xfId="15337"/>
    <cellStyle name="Normal 5 2 19 2 7" xfId="15338"/>
    <cellStyle name="Normal 5 2 19 3" xfId="15339"/>
    <cellStyle name="Normal 5 2 19 3 2" xfId="15340"/>
    <cellStyle name="Normal 5 2 19 3 3" xfId="15341"/>
    <cellStyle name="Normal 5 2 19 4" xfId="15342"/>
    <cellStyle name="Normal 5 2 19 4 2" xfId="33567"/>
    <cellStyle name="Normal 5 2 19 5" xfId="15343"/>
    <cellStyle name="Normal 5 2 19 6" xfId="15344"/>
    <cellStyle name="Normal 5 2 19 7" xfId="15345"/>
    <cellStyle name="Normal 5 2 2" xfId="15346"/>
    <cellStyle name="Normal 5 2 2 10" xfId="15347"/>
    <cellStyle name="Normal 5 2 2 10 2" xfId="33568"/>
    <cellStyle name="Normal 5 2 2 11" xfId="15348"/>
    <cellStyle name="Normal 5 2 2 11 2" xfId="15349"/>
    <cellStyle name="Normal 5 2 2 12" xfId="15350"/>
    <cellStyle name="Normal 5 2 2 2" xfId="15351"/>
    <cellStyle name="Normal 5 2 2 2 2" xfId="15352"/>
    <cellStyle name="Normal 5 2 2 2 2 2" xfId="15353"/>
    <cellStyle name="Normal 5 2 2 2 2 2 2" xfId="15354"/>
    <cellStyle name="Normal 5 2 2 2 2 2 2 2" xfId="15355"/>
    <cellStyle name="Normal 5 2 2 2 2 2 2 3" xfId="15356"/>
    <cellStyle name="Normal 5 2 2 2 2 2 3" xfId="15357"/>
    <cellStyle name="Normal 5 2 2 2 2 2 3 2" xfId="34678"/>
    <cellStyle name="Normal 5 2 2 2 2 2 4" xfId="15358"/>
    <cellStyle name="Normal 5 2 2 2 2 2 5" xfId="15359"/>
    <cellStyle name="Normal 5 2 2 2 2 3" xfId="15360"/>
    <cellStyle name="Normal 5 2 2 2 2 3 2" xfId="15361"/>
    <cellStyle name="Normal 5 2 2 2 2 3 3" xfId="15362"/>
    <cellStyle name="Normal 5 2 2 2 2 4" xfId="15363"/>
    <cellStyle name="Normal 5 2 2 2 2 4 2" xfId="33570"/>
    <cellStyle name="Normal 5 2 2 2 2 5" xfId="15364"/>
    <cellStyle name="Normal 5 2 2 2 2 6" xfId="15365"/>
    <cellStyle name="Normal 5 2 2 2 3" xfId="15366"/>
    <cellStyle name="Normal 5 2 2 2 3 2" xfId="15367"/>
    <cellStyle name="Normal 5 2 2 2 3 2 2" xfId="15368"/>
    <cellStyle name="Normal 5 2 2 2 3 2 3" xfId="15369"/>
    <cellStyle name="Normal 5 2 2 2 3 3" xfId="15370"/>
    <cellStyle name="Normal 5 2 2 2 3 3 2" xfId="34587"/>
    <cellStyle name="Normal 5 2 2 2 3 4" xfId="15371"/>
    <cellStyle name="Normal 5 2 2 2 3 5" xfId="15372"/>
    <cellStyle name="Normal 5 2 2 2 4" xfId="15373"/>
    <cellStyle name="Normal 5 2 2 2 4 2" xfId="15374"/>
    <cellStyle name="Normal 5 2 2 2 4 2 2" xfId="15375"/>
    <cellStyle name="Normal 5 2 2 2 4 2 3" xfId="15376"/>
    <cellStyle name="Normal 5 2 2 2 4 3" xfId="15377"/>
    <cellStyle name="Normal 5 2 2 2 4 3 2" xfId="35094"/>
    <cellStyle name="Normal 5 2 2 2 4 4" xfId="15378"/>
    <cellStyle name="Normal 5 2 2 2 4 5" xfId="15379"/>
    <cellStyle name="Normal 5 2 2 2 5" xfId="15380"/>
    <cellStyle name="Normal 5 2 2 2 5 2" xfId="15381"/>
    <cellStyle name="Normal 5 2 2 2 5 3" xfId="15382"/>
    <cellStyle name="Normal 5 2 2 2 6" xfId="15383"/>
    <cellStyle name="Normal 5 2 2 2 6 2" xfId="33569"/>
    <cellStyle name="Normal 5 2 2 2 7" xfId="15384"/>
    <cellStyle name="Normal 5 2 2 2 8" xfId="15385"/>
    <cellStyle name="Normal 5 2 2 2 9" xfId="15386"/>
    <cellStyle name="Normal 5 2 2 3" xfId="15387"/>
    <cellStyle name="Normal 5 2 2 3 2" xfId="15388"/>
    <cellStyle name="Normal 5 2 2 3 2 2" xfId="15389"/>
    <cellStyle name="Normal 5 2 2 3 2 2 2" xfId="15390"/>
    <cellStyle name="Normal 5 2 2 3 2 2 3" xfId="15391"/>
    <cellStyle name="Normal 5 2 2 3 2 3" xfId="15392"/>
    <cellStyle name="Normal 5 2 2 3 2 3 2" xfId="34588"/>
    <cellStyle name="Normal 5 2 2 3 2 4" xfId="15393"/>
    <cellStyle name="Normal 5 2 2 3 2 5" xfId="15394"/>
    <cellStyle name="Normal 5 2 2 3 3" xfId="15395"/>
    <cellStyle name="Normal 5 2 2 3 3 2" xfId="15396"/>
    <cellStyle name="Normal 5 2 2 3 3 2 2" xfId="15397"/>
    <cellStyle name="Normal 5 2 2 3 3 2 3" xfId="15398"/>
    <cellStyle name="Normal 5 2 2 3 3 3" xfId="15399"/>
    <cellStyle name="Normal 5 2 2 3 3 3 2" xfId="35095"/>
    <cellStyle name="Normal 5 2 2 3 3 4" xfId="15400"/>
    <cellStyle name="Normal 5 2 2 3 3 5" xfId="15401"/>
    <cellStyle name="Normal 5 2 2 3 4" xfId="15402"/>
    <cellStyle name="Normal 5 2 2 3 4 2" xfId="15403"/>
    <cellStyle name="Normal 5 2 2 3 4 3" xfId="15404"/>
    <cellStyle name="Normal 5 2 2 3 5" xfId="15405"/>
    <cellStyle name="Normal 5 2 2 3 5 2" xfId="33571"/>
    <cellStyle name="Normal 5 2 2 3 6" xfId="15406"/>
    <cellStyle name="Normal 5 2 2 3 7" xfId="15407"/>
    <cellStyle name="Normal 5 2 2 3 8" xfId="15408"/>
    <cellStyle name="Normal 5 2 2 4" xfId="15409"/>
    <cellStyle name="Normal 5 2 2 4 2" xfId="15410"/>
    <cellStyle name="Normal 5 2 2 4 2 2" xfId="15411"/>
    <cellStyle name="Normal 5 2 2 4 2 2 2" xfId="15412"/>
    <cellStyle name="Normal 5 2 2 4 2 2 3" xfId="15413"/>
    <cellStyle name="Normal 5 2 2 4 2 3" xfId="15414"/>
    <cellStyle name="Normal 5 2 2 4 2 3 2" xfId="34273"/>
    <cellStyle name="Normal 5 2 2 4 2 4" xfId="15415"/>
    <cellStyle name="Normal 5 2 2 4 2 5" xfId="15416"/>
    <cellStyle name="Normal 5 2 2 4 3" xfId="15417"/>
    <cellStyle name="Normal 5 2 2 4 3 2" xfId="15418"/>
    <cellStyle name="Normal 5 2 2 4 3 2 2" xfId="15419"/>
    <cellStyle name="Normal 5 2 2 4 3 2 3" xfId="15420"/>
    <cellStyle name="Normal 5 2 2 4 3 3" xfId="15421"/>
    <cellStyle name="Normal 5 2 2 4 3 3 2" xfId="35279"/>
    <cellStyle name="Normal 5 2 2 4 3 4" xfId="15422"/>
    <cellStyle name="Normal 5 2 2 4 3 5" xfId="15423"/>
    <cellStyle name="Normal 5 2 2 4 4" xfId="15424"/>
    <cellStyle name="Normal 5 2 2 4 4 2" xfId="15425"/>
    <cellStyle name="Normal 5 2 2 4 4 3" xfId="15426"/>
    <cellStyle name="Normal 5 2 2 4 5" xfId="15427"/>
    <cellStyle name="Normal 5 2 2 4 5 2" xfId="33572"/>
    <cellStyle name="Normal 5 2 2 4 6" xfId="15428"/>
    <cellStyle name="Normal 5 2 2 4 7" xfId="15429"/>
    <cellStyle name="Normal 5 2 2 4 8" xfId="15430"/>
    <cellStyle name="Normal 5 2 2 5" xfId="15431"/>
    <cellStyle name="Normal 5 2 2 5 2" xfId="15432"/>
    <cellStyle name="Normal 5 2 2 5 2 2" xfId="15433"/>
    <cellStyle name="Normal 5 2 2 5 2 2 2" xfId="15434"/>
    <cellStyle name="Normal 5 2 2 5 2 2 3" xfId="15435"/>
    <cellStyle name="Normal 5 2 2 5 2 3" xfId="15436"/>
    <cellStyle name="Normal 5 2 2 5 2 3 2" xfId="34589"/>
    <cellStyle name="Normal 5 2 2 5 2 4" xfId="15437"/>
    <cellStyle name="Normal 5 2 2 5 2 5" xfId="15438"/>
    <cellStyle name="Normal 5 2 2 5 3" xfId="15439"/>
    <cellStyle name="Normal 5 2 2 5 3 2" xfId="15440"/>
    <cellStyle name="Normal 5 2 2 5 3 2 2" xfId="15441"/>
    <cellStyle name="Normal 5 2 2 5 3 2 3" xfId="15442"/>
    <cellStyle name="Normal 5 2 2 5 3 3" xfId="15443"/>
    <cellStyle name="Normal 5 2 2 5 3 3 2" xfId="35280"/>
    <cellStyle name="Normal 5 2 2 5 3 4" xfId="15444"/>
    <cellStyle name="Normal 5 2 2 5 3 5" xfId="15445"/>
    <cellStyle name="Normal 5 2 2 5 4" xfId="15446"/>
    <cellStyle name="Normal 5 2 2 5 4 2" xfId="15447"/>
    <cellStyle name="Normal 5 2 2 5 4 3" xfId="15448"/>
    <cellStyle name="Normal 5 2 2 5 5" xfId="15449"/>
    <cellStyle name="Normal 5 2 2 5 5 2" xfId="33573"/>
    <cellStyle name="Normal 5 2 2 5 6" xfId="15450"/>
    <cellStyle name="Normal 5 2 2 5 7" xfId="15451"/>
    <cellStyle name="Normal 5 2 2 5 8" xfId="15452"/>
    <cellStyle name="Normal 5 2 2 6" xfId="15453"/>
    <cellStyle name="Normal 5 2 2 6 2" xfId="15454"/>
    <cellStyle name="Normal 5 2 2 6 2 2" xfId="15455"/>
    <cellStyle name="Normal 5 2 2 6 2 2 2" xfId="15456"/>
    <cellStyle name="Normal 5 2 2 6 2 2 3" xfId="15457"/>
    <cellStyle name="Normal 5 2 2 6 2 3" xfId="15458"/>
    <cellStyle name="Normal 5 2 2 6 2 3 2" xfId="35096"/>
    <cellStyle name="Normal 5 2 2 6 2 4" xfId="15459"/>
    <cellStyle name="Normal 5 2 2 6 2 5" xfId="15460"/>
    <cellStyle name="Normal 5 2 2 6 3" xfId="15461"/>
    <cellStyle name="Normal 5 2 2 6 3 2" xfId="15462"/>
    <cellStyle name="Normal 5 2 2 6 3 3" xfId="15463"/>
    <cellStyle name="Normal 5 2 2 6 4" xfId="15464"/>
    <cellStyle name="Normal 5 2 2 6 5" xfId="15465"/>
    <cellStyle name="Normal 5 2 2 6 6" xfId="15466"/>
    <cellStyle name="Normal 5 2 2 6 7" xfId="15467"/>
    <cellStyle name="Normal 5 2 2 7" xfId="15468"/>
    <cellStyle name="Normal 5 2 2 7 2" xfId="15469"/>
    <cellStyle name="Normal 5 2 2 7 2 2" xfId="15470"/>
    <cellStyle name="Normal 5 2 2 7 2 2 2" xfId="15471"/>
    <cellStyle name="Normal 5 2 2 7 2 2 3" xfId="15472"/>
    <cellStyle name="Normal 5 2 2 7 2 3" xfId="15473"/>
    <cellStyle name="Normal 5 2 2 7 2 3 2" xfId="34980"/>
    <cellStyle name="Normal 5 2 2 7 2 4" xfId="15474"/>
    <cellStyle name="Normal 5 2 2 7 2 5" xfId="15475"/>
    <cellStyle name="Normal 5 2 2 7 3" xfId="15476"/>
    <cellStyle name="Normal 5 2 2 7 3 2" xfId="15477"/>
    <cellStyle name="Normal 5 2 2 7 3 2 2" xfId="15478"/>
    <cellStyle name="Normal 5 2 2 7 3 2 3" xfId="15479"/>
    <cellStyle name="Normal 5 2 2 7 3 3" xfId="15480"/>
    <cellStyle name="Normal 5 2 2 7 3 3 2" xfId="34469"/>
    <cellStyle name="Normal 5 2 2 7 3 4" xfId="15481"/>
    <cellStyle name="Normal 5 2 2 7 3 5" xfId="15482"/>
    <cellStyle name="Normal 5 2 2 7 4" xfId="15483"/>
    <cellStyle name="Normal 5 2 2 7 4 2" xfId="15484"/>
    <cellStyle name="Normal 5 2 2 7 4 3" xfId="15485"/>
    <cellStyle name="Normal 5 2 2 7 5" xfId="15486"/>
    <cellStyle name="Normal 5 2 2 7 5 2" xfId="33958"/>
    <cellStyle name="Normal 5 2 2 7 6" xfId="15487"/>
    <cellStyle name="Normal 5 2 2 7 7" xfId="15488"/>
    <cellStyle name="Normal 5 2 2 7 8" xfId="15489"/>
    <cellStyle name="Normal 5 2 2 8" xfId="15490"/>
    <cellStyle name="Normal 5 2 2 8 2" xfId="15491"/>
    <cellStyle name="Normal 5 2 2 8 2 2" xfId="15492"/>
    <cellStyle name="Normal 5 2 2 8 2 3" xfId="15493"/>
    <cellStyle name="Normal 5 2 2 8 3" xfId="15494"/>
    <cellStyle name="Normal 5 2 2 8 3 2" xfId="34076"/>
    <cellStyle name="Normal 5 2 2 8 4" xfId="15495"/>
    <cellStyle name="Normal 5 2 2 8 5" xfId="15496"/>
    <cellStyle name="Normal 5 2 2 9" xfId="15497"/>
    <cellStyle name="Normal 5 2 2 9 2" xfId="15498"/>
    <cellStyle name="Normal 5 2 2 9 3" xfId="15499"/>
    <cellStyle name="Normal 5 2 20" xfId="15500"/>
    <cellStyle name="Normal 5 2 20 2" xfId="15501"/>
    <cellStyle name="Normal 5 2 20 2 2" xfId="15502"/>
    <cellStyle name="Normal 5 2 20 2 2 2" xfId="15503"/>
    <cellStyle name="Normal 5 2 20 2 2 2 2" xfId="15504"/>
    <cellStyle name="Normal 5 2 20 2 2 2 3" xfId="15505"/>
    <cellStyle name="Normal 5 2 20 2 2 3" xfId="15506"/>
    <cellStyle name="Normal 5 2 20 2 2 4" xfId="15507"/>
    <cellStyle name="Normal 5 2 20 2 2 5" xfId="15508"/>
    <cellStyle name="Normal 5 2 20 2 3" xfId="15509"/>
    <cellStyle name="Normal 5 2 20 2 3 2" xfId="15510"/>
    <cellStyle name="Normal 5 2 20 2 3 2 2" xfId="15511"/>
    <cellStyle name="Normal 5 2 20 2 3 2 3" xfId="15512"/>
    <cellStyle name="Normal 5 2 20 2 3 3" xfId="15513"/>
    <cellStyle name="Normal 5 2 20 2 3 3 2" xfId="34590"/>
    <cellStyle name="Normal 5 2 20 2 3 4" xfId="15514"/>
    <cellStyle name="Normal 5 2 20 2 3 5" xfId="15515"/>
    <cellStyle name="Normal 5 2 20 2 4" xfId="15516"/>
    <cellStyle name="Normal 5 2 20 2 4 2" xfId="15517"/>
    <cellStyle name="Normal 5 2 20 2 4 3" xfId="15518"/>
    <cellStyle name="Normal 5 2 20 2 5" xfId="15519"/>
    <cellStyle name="Normal 5 2 20 2 6" xfId="15520"/>
    <cellStyle name="Normal 5 2 20 2 7" xfId="15521"/>
    <cellStyle name="Normal 5 2 20 3" xfId="15522"/>
    <cellStyle name="Normal 5 2 20 3 2" xfId="15523"/>
    <cellStyle name="Normal 5 2 20 3 3" xfId="15524"/>
    <cellStyle name="Normal 5 2 20 4" xfId="15525"/>
    <cellStyle name="Normal 5 2 20 4 2" xfId="33574"/>
    <cellStyle name="Normal 5 2 20 5" xfId="15526"/>
    <cellStyle name="Normal 5 2 20 6" xfId="15527"/>
    <cellStyle name="Normal 5 2 20 7" xfId="15528"/>
    <cellStyle name="Normal 5 2 21" xfId="15529"/>
    <cellStyle name="Normal 5 2 21 2" xfId="15530"/>
    <cellStyle name="Normal 5 2 21 2 2" xfId="15531"/>
    <cellStyle name="Normal 5 2 21 2 2 2" xfId="15532"/>
    <cellStyle name="Normal 5 2 21 2 2 3" xfId="15533"/>
    <cellStyle name="Normal 5 2 21 2 3" xfId="15534"/>
    <cellStyle name="Normal 5 2 21 2 3 2" xfId="34679"/>
    <cellStyle name="Normal 5 2 21 2 4" xfId="15535"/>
    <cellStyle name="Normal 5 2 21 2 5" xfId="15536"/>
    <cellStyle name="Normal 5 2 21 3" xfId="15537"/>
    <cellStyle name="Normal 5 2 21 3 2" xfId="15538"/>
    <cellStyle name="Normal 5 2 21 3 2 2" xfId="15539"/>
    <cellStyle name="Normal 5 2 21 3 2 3" xfId="15540"/>
    <cellStyle name="Normal 5 2 21 3 3" xfId="15541"/>
    <cellStyle name="Normal 5 2 21 3 4" xfId="15542"/>
    <cellStyle name="Normal 5 2 21 3 5" xfId="15543"/>
    <cellStyle name="Normal 5 2 21 4" xfId="15544"/>
    <cellStyle name="Normal 5 2 21 4 2" xfId="15545"/>
    <cellStyle name="Normal 5 2 21 4 3" xfId="15546"/>
    <cellStyle name="Normal 5 2 21 5" xfId="15547"/>
    <cellStyle name="Normal 5 2 21 5 2" xfId="33575"/>
    <cellStyle name="Normal 5 2 21 6" xfId="15548"/>
    <cellStyle name="Normal 5 2 21 7" xfId="15549"/>
    <cellStyle name="Normal 5 2 21 8" xfId="15550"/>
    <cellStyle name="Normal 5 2 22" xfId="15551"/>
    <cellStyle name="Normal 5 2 22 2" xfId="15552"/>
    <cellStyle name="Normal 5 2 22 2 2" xfId="15553"/>
    <cellStyle name="Normal 5 2 22 2 2 2" xfId="15554"/>
    <cellStyle name="Normal 5 2 22 2 2 3" xfId="15555"/>
    <cellStyle name="Normal 5 2 22 2 3" xfId="15556"/>
    <cellStyle name="Normal 5 2 22 2 3 2" xfId="34680"/>
    <cellStyle name="Normal 5 2 22 2 4" xfId="15557"/>
    <cellStyle name="Normal 5 2 22 2 5" xfId="15558"/>
    <cellStyle name="Normal 5 2 22 3" xfId="15559"/>
    <cellStyle name="Normal 5 2 22 3 2" xfId="15560"/>
    <cellStyle name="Normal 5 2 22 3 3" xfId="15561"/>
    <cellStyle name="Normal 5 2 22 4" xfId="15562"/>
    <cellStyle name="Normal 5 2 22 4 2" xfId="33576"/>
    <cellStyle name="Normal 5 2 22 5" xfId="15563"/>
    <cellStyle name="Normal 5 2 22 6" xfId="15564"/>
    <cellStyle name="Normal 5 2 22 7" xfId="15565"/>
    <cellStyle name="Normal 5 2 23" xfId="15566"/>
    <cellStyle name="Normal 5 2 23 2" xfId="15567"/>
    <cellStyle name="Normal 5 2 23 2 2" xfId="15568"/>
    <cellStyle name="Normal 5 2 23 2 2 2" xfId="15569"/>
    <cellStyle name="Normal 5 2 23 2 2 3" xfId="15570"/>
    <cellStyle name="Normal 5 2 23 2 3" xfId="15571"/>
    <cellStyle name="Normal 5 2 23 2 3 2" xfId="34681"/>
    <cellStyle name="Normal 5 2 23 2 4" xfId="15572"/>
    <cellStyle name="Normal 5 2 23 2 5" xfId="15573"/>
    <cellStyle name="Normal 5 2 23 3" xfId="15574"/>
    <cellStyle name="Normal 5 2 23 3 2" xfId="15575"/>
    <cellStyle name="Normal 5 2 23 3 3" xfId="15576"/>
    <cellStyle name="Normal 5 2 23 4" xfId="15577"/>
    <cellStyle name="Normal 5 2 23 4 2" xfId="33577"/>
    <cellStyle name="Normal 5 2 23 5" xfId="15578"/>
    <cellStyle name="Normal 5 2 23 6" xfId="15579"/>
    <cellStyle name="Normal 5 2 24" xfId="15580"/>
    <cellStyle name="Normal 5 2 24 2" xfId="15581"/>
    <cellStyle name="Normal 5 2 24 2 2" xfId="15582"/>
    <cellStyle name="Normal 5 2 24 2 2 2" xfId="15583"/>
    <cellStyle name="Normal 5 2 24 2 2 3" xfId="15584"/>
    <cellStyle name="Normal 5 2 24 2 3" xfId="15585"/>
    <cellStyle name="Normal 5 2 24 2 4" xfId="15586"/>
    <cellStyle name="Normal 5 2 24 2 5" xfId="15587"/>
    <cellStyle name="Normal 5 2 24 3" xfId="15588"/>
    <cellStyle name="Normal 5 2 24 3 2" xfId="15589"/>
    <cellStyle name="Normal 5 2 24 3 2 2" xfId="15590"/>
    <cellStyle name="Normal 5 2 24 3 2 3" xfId="15591"/>
    <cellStyle name="Normal 5 2 24 3 3" xfId="15592"/>
    <cellStyle name="Normal 5 2 24 3 3 2" xfId="34682"/>
    <cellStyle name="Normal 5 2 24 3 4" xfId="15593"/>
    <cellStyle name="Normal 5 2 24 3 5" xfId="15594"/>
    <cellStyle name="Normal 5 2 24 4" xfId="15595"/>
    <cellStyle name="Normal 5 2 24 4 2" xfId="15596"/>
    <cellStyle name="Normal 5 2 24 4 3" xfId="15597"/>
    <cellStyle name="Normal 5 2 24 5" xfId="15598"/>
    <cellStyle name="Normal 5 2 24 6" xfId="15599"/>
    <cellStyle name="Normal 5 2 24 7" xfId="15600"/>
    <cellStyle name="Normal 5 2 25" xfId="15601"/>
    <cellStyle name="Normal 5 2 25 2" xfId="15602"/>
    <cellStyle name="Normal 5 2 25 2 2" xfId="15603"/>
    <cellStyle name="Normal 5 2 25 2 3" xfId="15604"/>
    <cellStyle name="Normal 5 2 25 3" xfId="15605"/>
    <cellStyle name="Normal 5 2 25 3 2" xfId="34018"/>
    <cellStyle name="Normal 5 2 25 4" xfId="15606"/>
    <cellStyle name="Normal 5 2 25 5" xfId="15607"/>
    <cellStyle name="Normal 5 2 26" xfId="15608"/>
    <cellStyle name="Normal 5 2 26 2" xfId="15609"/>
    <cellStyle name="Normal 5 2 26 3" xfId="15610"/>
    <cellStyle name="Normal 5 2 27" xfId="15611"/>
    <cellStyle name="Normal 5 2 27 2" xfId="32645"/>
    <cellStyle name="Normal 5 2 28" xfId="15612"/>
    <cellStyle name="Normal 5 2 28 2" xfId="15613"/>
    <cellStyle name="Normal 5 2 29" xfId="15614"/>
    <cellStyle name="Normal 5 2 3" xfId="15615"/>
    <cellStyle name="Normal 5 2 3 10" xfId="15616"/>
    <cellStyle name="Normal 5 2 3 11" xfId="15617"/>
    <cellStyle name="Normal 5 2 3 2" xfId="15618"/>
    <cellStyle name="Normal 5 2 3 2 2" xfId="15619"/>
    <cellStyle name="Normal 5 2 3 2 2 2" xfId="15620"/>
    <cellStyle name="Normal 5 2 3 2 2 2 2" xfId="15621"/>
    <cellStyle name="Normal 5 2 3 2 2 2 2 2" xfId="15622"/>
    <cellStyle name="Normal 5 2 3 2 2 2 2 3" xfId="15623"/>
    <cellStyle name="Normal 5 2 3 2 2 2 3" xfId="15624"/>
    <cellStyle name="Normal 5 2 3 2 2 2 3 2" xfId="34683"/>
    <cellStyle name="Normal 5 2 3 2 2 2 4" xfId="15625"/>
    <cellStyle name="Normal 5 2 3 2 2 2 5" xfId="15626"/>
    <cellStyle name="Normal 5 2 3 2 2 3" xfId="15627"/>
    <cellStyle name="Normal 5 2 3 2 2 3 2" xfId="15628"/>
    <cellStyle name="Normal 5 2 3 2 2 3 3" xfId="15629"/>
    <cellStyle name="Normal 5 2 3 2 2 4" xfId="15630"/>
    <cellStyle name="Normal 5 2 3 2 2 4 2" xfId="33580"/>
    <cellStyle name="Normal 5 2 3 2 2 5" xfId="15631"/>
    <cellStyle name="Normal 5 2 3 2 2 6" xfId="15632"/>
    <cellStyle name="Normal 5 2 3 2 3" xfId="15633"/>
    <cellStyle name="Normal 5 2 3 2 3 2" xfId="15634"/>
    <cellStyle name="Normal 5 2 3 2 3 2 2" xfId="15635"/>
    <cellStyle name="Normal 5 2 3 2 3 2 3" xfId="15636"/>
    <cellStyle name="Normal 5 2 3 2 3 3" xfId="15637"/>
    <cellStyle name="Normal 5 2 3 2 3 3 2" xfId="34591"/>
    <cellStyle name="Normal 5 2 3 2 3 4" xfId="15638"/>
    <cellStyle name="Normal 5 2 3 2 3 5" xfId="15639"/>
    <cellStyle name="Normal 5 2 3 2 4" xfId="15640"/>
    <cellStyle name="Normal 5 2 3 2 4 2" xfId="15641"/>
    <cellStyle name="Normal 5 2 3 2 4 2 2" xfId="15642"/>
    <cellStyle name="Normal 5 2 3 2 4 2 3" xfId="15643"/>
    <cellStyle name="Normal 5 2 3 2 4 3" xfId="15644"/>
    <cellStyle name="Normal 5 2 3 2 4 3 2" xfId="35097"/>
    <cellStyle name="Normal 5 2 3 2 4 4" xfId="15645"/>
    <cellStyle name="Normal 5 2 3 2 4 5" xfId="15646"/>
    <cellStyle name="Normal 5 2 3 2 5" xfId="15647"/>
    <cellStyle name="Normal 5 2 3 2 5 2" xfId="15648"/>
    <cellStyle name="Normal 5 2 3 2 5 3" xfId="15649"/>
    <cellStyle name="Normal 5 2 3 2 6" xfId="15650"/>
    <cellStyle name="Normal 5 2 3 2 6 2" xfId="33579"/>
    <cellStyle name="Normal 5 2 3 2 7" xfId="15651"/>
    <cellStyle name="Normal 5 2 3 2 8" xfId="15652"/>
    <cellStyle name="Normal 5 2 3 2 9" xfId="15653"/>
    <cellStyle name="Normal 5 2 3 3" xfId="15654"/>
    <cellStyle name="Normal 5 2 3 3 2" xfId="15655"/>
    <cellStyle name="Normal 5 2 3 3 2 2" xfId="15656"/>
    <cellStyle name="Normal 5 2 3 3 2 2 2" xfId="15657"/>
    <cellStyle name="Normal 5 2 3 3 2 2 3" xfId="15658"/>
    <cellStyle name="Normal 5 2 3 3 2 3" xfId="15659"/>
    <cellStyle name="Normal 5 2 3 3 2 3 2" xfId="34592"/>
    <cellStyle name="Normal 5 2 3 3 2 4" xfId="15660"/>
    <cellStyle name="Normal 5 2 3 3 2 5" xfId="15661"/>
    <cellStyle name="Normal 5 2 3 3 3" xfId="15662"/>
    <cellStyle name="Normal 5 2 3 3 3 2" xfId="15663"/>
    <cellStyle name="Normal 5 2 3 3 3 2 2" xfId="15664"/>
    <cellStyle name="Normal 5 2 3 3 3 2 3" xfId="15665"/>
    <cellStyle name="Normal 5 2 3 3 3 3" xfId="15666"/>
    <cellStyle name="Normal 5 2 3 3 3 3 2" xfId="35098"/>
    <cellStyle name="Normal 5 2 3 3 3 4" xfId="15667"/>
    <cellStyle name="Normal 5 2 3 3 3 5" xfId="15668"/>
    <cellStyle name="Normal 5 2 3 3 4" xfId="15669"/>
    <cellStyle name="Normal 5 2 3 3 4 2" xfId="15670"/>
    <cellStyle name="Normal 5 2 3 3 4 3" xfId="15671"/>
    <cellStyle name="Normal 5 2 3 3 5" xfId="15672"/>
    <cellStyle name="Normal 5 2 3 3 5 2" xfId="33581"/>
    <cellStyle name="Normal 5 2 3 3 6" xfId="15673"/>
    <cellStyle name="Normal 5 2 3 3 7" xfId="15674"/>
    <cellStyle name="Normal 5 2 3 3 8" xfId="15675"/>
    <cellStyle name="Normal 5 2 3 4" xfId="15676"/>
    <cellStyle name="Normal 5 2 3 4 2" xfId="15677"/>
    <cellStyle name="Normal 5 2 3 4 2 2" xfId="15678"/>
    <cellStyle name="Normal 5 2 3 4 2 2 2" xfId="15679"/>
    <cellStyle name="Normal 5 2 3 4 2 2 3" xfId="15680"/>
    <cellStyle name="Normal 5 2 3 4 2 3" xfId="15681"/>
    <cellStyle name="Normal 5 2 3 4 2 3 2" xfId="34981"/>
    <cellStyle name="Normal 5 2 3 4 2 4" xfId="15682"/>
    <cellStyle name="Normal 5 2 3 4 2 5" xfId="15683"/>
    <cellStyle name="Normal 5 2 3 4 3" xfId="15684"/>
    <cellStyle name="Normal 5 2 3 4 3 2" xfId="15685"/>
    <cellStyle name="Normal 5 2 3 4 3 2 2" xfId="15686"/>
    <cellStyle name="Normal 5 2 3 4 3 2 3" xfId="15687"/>
    <cellStyle name="Normal 5 2 3 4 3 3" xfId="15688"/>
    <cellStyle name="Normal 5 2 3 4 3 3 2" xfId="34593"/>
    <cellStyle name="Normal 5 2 3 4 3 4" xfId="15689"/>
    <cellStyle name="Normal 5 2 3 4 3 5" xfId="15690"/>
    <cellStyle name="Normal 5 2 3 4 4" xfId="15691"/>
    <cellStyle name="Normal 5 2 3 4 4 2" xfId="15692"/>
    <cellStyle name="Normal 5 2 3 4 4 3" xfId="15693"/>
    <cellStyle name="Normal 5 2 3 4 5" xfId="15694"/>
    <cellStyle name="Normal 5 2 3 4 5 2" xfId="33959"/>
    <cellStyle name="Normal 5 2 3 4 6" xfId="15695"/>
    <cellStyle name="Normal 5 2 3 4 7" xfId="15696"/>
    <cellStyle name="Normal 5 2 3 4 8" xfId="15697"/>
    <cellStyle name="Normal 5 2 3 5" xfId="15698"/>
    <cellStyle name="Normal 5 2 3 5 2" xfId="15699"/>
    <cellStyle name="Normal 5 2 3 5 2 2" xfId="15700"/>
    <cellStyle name="Normal 5 2 3 5 2 2 2" xfId="15701"/>
    <cellStyle name="Normal 5 2 3 5 2 2 3" xfId="15702"/>
    <cellStyle name="Normal 5 2 3 5 2 3" xfId="15703"/>
    <cellStyle name="Normal 5 2 3 5 2 3 2" xfId="35320"/>
    <cellStyle name="Normal 5 2 3 5 2 4" xfId="15704"/>
    <cellStyle name="Normal 5 2 3 5 2 5" xfId="15705"/>
    <cellStyle name="Normal 5 2 3 5 3" xfId="15706"/>
    <cellStyle name="Normal 5 2 3 5 3 2" xfId="15707"/>
    <cellStyle name="Normal 5 2 3 5 3 3" xfId="15708"/>
    <cellStyle name="Normal 5 2 3 5 4" xfId="15709"/>
    <cellStyle name="Normal 5 2 3 5 4 2" xfId="34077"/>
    <cellStyle name="Normal 5 2 3 5 5" xfId="15710"/>
    <cellStyle name="Normal 5 2 3 5 6" xfId="15711"/>
    <cellStyle name="Normal 5 2 3 5 7" xfId="15712"/>
    <cellStyle name="Normal 5 2 3 6" xfId="15713"/>
    <cellStyle name="Normal 5 2 3 6 2" xfId="15714"/>
    <cellStyle name="Normal 5 2 3 6 2 2" xfId="15715"/>
    <cellStyle name="Normal 5 2 3 6 2 3" xfId="15716"/>
    <cellStyle name="Normal 5 2 3 6 3" xfId="15717"/>
    <cellStyle name="Normal 5 2 3 6 3 2" xfId="35099"/>
    <cellStyle name="Normal 5 2 3 6 4" xfId="15718"/>
    <cellStyle name="Normal 5 2 3 6 5" xfId="15719"/>
    <cellStyle name="Normal 5 2 3 6 6" xfId="15720"/>
    <cellStyle name="Normal 5 2 3 7" xfId="15721"/>
    <cellStyle name="Normal 5 2 3 7 2" xfId="15722"/>
    <cellStyle name="Normal 5 2 3 7 3" xfId="15723"/>
    <cellStyle name="Normal 5 2 3 8" xfId="15724"/>
    <cellStyle name="Normal 5 2 3 8 2" xfId="33578"/>
    <cellStyle name="Normal 5 2 3 9" xfId="15725"/>
    <cellStyle name="Normal 5 2 4" xfId="15726"/>
    <cellStyle name="Normal 5 2 4 10" xfId="15727"/>
    <cellStyle name="Normal 5 2 4 11" xfId="15728"/>
    <cellStyle name="Normal 5 2 4 2" xfId="15729"/>
    <cellStyle name="Normal 5 2 4 2 2" xfId="15730"/>
    <cellStyle name="Normal 5 2 4 2 2 2" xfId="15731"/>
    <cellStyle name="Normal 5 2 4 2 2 2 2" xfId="15732"/>
    <cellStyle name="Normal 5 2 4 2 2 2 2 2" xfId="15733"/>
    <cellStyle name="Normal 5 2 4 2 2 2 2 3" xfId="15734"/>
    <cellStyle name="Normal 5 2 4 2 2 2 3" xfId="15735"/>
    <cellStyle name="Normal 5 2 4 2 2 2 3 2" xfId="34684"/>
    <cellStyle name="Normal 5 2 4 2 2 2 4" xfId="15736"/>
    <cellStyle name="Normal 5 2 4 2 2 2 5" xfId="15737"/>
    <cellStyle name="Normal 5 2 4 2 2 3" xfId="15738"/>
    <cellStyle name="Normal 5 2 4 2 2 3 2" xfId="15739"/>
    <cellStyle name="Normal 5 2 4 2 2 3 3" xfId="15740"/>
    <cellStyle name="Normal 5 2 4 2 2 4" xfId="15741"/>
    <cellStyle name="Normal 5 2 4 2 2 4 2" xfId="33584"/>
    <cellStyle name="Normal 5 2 4 2 2 5" xfId="15742"/>
    <cellStyle name="Normal 5 2 4 2 2 6" xfId="15743"/>
    <cellStyle name="Normal 5 2 4 2 3" xfId="15744"/>
    <cellStyle name="Normal 5 2 4 2 3 2" xfId="15745"/>
    <cellStyle name="Normal 5 2 4 2 3 2 2" xfId="15746"/>
    <cellStyle name="Normal 5 2 4 2 3 2 3" xfId="15747"/>
    <cellStyle name="Normal 5 2 4 2 3 3" xfId="15748"/>
    <cellStyle name="Normal 5 2 4 2 3 3 2" xfId="34685"/>
    <cellStyle name="Normal 5 2 4 2 3 4" xfId="15749"/>
    <cellStyle name="Normal 5 2 4 2 3 5" xfId="15750"/>
    <cellStyle name="Normal 5 2 4 2 4" xfId="15751"/>
    <cellStyle name="Normal 5 2 4 2 4 2" xfId="15752"/>
    <cellStyle name="Normal 5 2 4 2 4 2 2" xfId="15753"/>
    <cellStyle name="Normal 5 2 4 2 4 2 3" xfId="15754"/>
    <cellStyle name="Normal 5 2 4 2 4 3" xfId="15755"/>
    <cellStyle name="Normal 5 2 4 2 4 3 2" xfId="35281"/>
    <cellStyle name="Normal 5 2 4 2 4 4" xfId="15756"/>
    <cellStyle name="Normal 5 2 4 2 4 5" xfId="15757"/>
    <cellStyle name="Normal 5 2 4 2 5" xfId="15758"/>
    <cellStyle name="Normal 5 2 4 2 5 2" xfId="15759"/>
    <cellStyle name="Normal 5 2 4 2 5 3" xfId="15760"/>
    <cellStyle name="Normal 5 2 4 2 6" xfId="15761"/>
    <cellStyle name="Normal 5 2 4 2 6 2" xfId="33583"/>
    <cellStyle name="Normal 5 2 4 2 7" xfId="15762"/>
    <cellStyle name="Normal 5 2 4 2 8" xfId="15763"/>
    <cellStyle name="Normal 5 2 4 2 9" xfId="15764"/>
    <cellStyle name="Normal 5 2 4 3" xfId="15765"/>
    <cellStyle name="Normal 5 2 4 3 2" xfId="15766"/>
    <cellStyle name="Normal 5 2 4 3 2 2" xfId="15767"/>
    <cellStyle name="Normal 5 2 4 3 2 2 2" xfId="15768"/>
    <cellStyle name="Normal 5 2 4 3 2 2 3" xfId="15769"/>
    <cellStyle name="Normal 5 2 4 3 2 3" xfId="15770"/>
    <cellStyle name="Normal 5 2 4 3 2 3 2" xfId="34686"/>
    <cellStyle name="Normal 5 2 4 3 2 4" xfId="15771"/>
    <cellStyle name="Normal 5 2 4 3 2 5" xfId="15772"/>
    <cellStyle name="Normal 5 2 4 3 3" xfId="15773"/>
    <cellStyle name="Normal 5 2 4 3 3 2" xfId="15774"/>
    <cellStyle name="Normal 5 2 4 3 3 2 2" xfId="15775"/>
    <cellStyle name="Normal 5 2 4 3 3 2 3" xfId="15776"/>
    <cellStyle name="Normal 5 2 4 3 3 3" xfId="15777"/>
    <cellStyle name="Normal 5 2 4 3 3 3 2" xfId="35318"/>
    <cellStyle name="Normal 5 2 4 3 3 4" xfId="15778"/>
    <cellStyle name="Normal 5 2 4 3 3 5" xfId="15779"/>
    <cellStyle name="Normal 5 2 4 3 4" xfId="15780"/>
    <cellStyle name="Normal 5 2 4 3 4 2" xfId="15781"/>
    <cellStyle name="Normal 5 2 4 3 4 3" xfId="15782"/>
    <cellStyle name="Normal 5 2 4 3 5" xfId="15783"/>
    <cellStyle name="Normal 5 2 4 3 5 2" xfId="33585"/>
    <cellStyle name="Normal 5 2 4 3 6" xfId="15784"/>
    <cellStyle name="Normal 5 2 4 3 7" xfId="15785"/>
    <cellStyle name="Normal 5 2 4 3 8" xfId="15786"/>
    <cellStyle name="Normal 5 2 4 4" xfId="15787"/>
    <cellStyle name="Normal 5 2 4 4 2" xfId="15788"/>
    <cellStyle name="Normal 5 2 4 4 2 2" xfId="15789"/>
    <cellStyle name="Normal 5 2 4 4 2 2 2" xfId="15790"/>
    <cellStyle name="Normal 5 2 4 4 2 2 3" xfId="15791"/>
    <cellStyle name="Normal 5 2 4 4 2 3" xfId="15792"/>
    <cellStyle name="Normal 5 2 4 4 2 3 2" xfId="34982"/>
    <cellStyle name="Normal 5 2 4 4 2 4" xfId="15793"/>
    <cellStyle name="Normal 5 2 4 4 2 5" xfId="15794"/>
    <cellStyle name="Normal 5 2 4 4 3" xfId="15795"/>
    <cellStyle name="Normal 5 2 4 4 3 2" xfId="15796"/>
    <cellStyle name="Normal 5 2 4 4 3 2 2" xfId="15797"/>
    <cellStyle name="Normal 5 2 4 4 3 2 3" xfId="15798"/>
    <cellStyle name="Normal 5 2 4 4 3 3" xfId="15799"/>
    <cellStyle name="Normal 5 2 4 4 3 3 2" xfId="34687"/>
    <cellStyle name="Normal 5 2 4 4 3 4" xfId="15800"/>
    <cellStyle name="Normal 5 2 4 4 3 5" xfId="15801"/>
    <cellStyle name="Normal 5 2 4 4 4" xfId="15802"/>
    <cellStyle name="Normal 5 2 4 4 4 2" xfId="15803"/>
    <cellStyle name="Normal 5 2 4 4 4 3" xfId="15804"/>
    <cellStyle name="Normal 5 2 4 4 5" xfId="15805"/>
    <cellStyle name="Normal 5 2 4 4 5 2" xfId="33960"/>
    <cellStyle name="Normal 5 2 4 4 6" xfId="15806"/>
    <cellStyle name="Normal 5 2 4 4 7" xfId="15807"/>
    <cellStyle name="Normal 5 2 4 4 8" xfId="15808"/>
    <cellStyle name="Normal 5 2 4 5" xfId="15809"/>
    <cellStyle name="Normal 5 2 4 5 2" xfId="15810"/>
    <cellStyle name="Normal 5 2 4 5 2 2" xfId="15811"/>
    <cellStyle name="Normal 5 2 4 5 2 2 2" xfId="15812"/>
    <cellStyle name="Normal 5 2 4 5 2 2 3" xfId="15813"/>
    <cellStyle name="Normal 5 2 4 5 2 3" xfId="15814"/>
    <cellStyle name="Normal 5 2 4 5 2 3 2" xfId="35244"/>
    <cellStyle name="Normal 5 2 4 5 2 4" xfId="15815"/>
    <cellStyle name="Normal 5 2 4 5 2 5" xfId="15816"/>
    <cellStyle name="Normal 5 2 4 5 3" xfId="15817"/>
    <cellStyle name="Normal 5 2 4 5 3 2" xfId="15818"/>
    <cellStyle name="Normal 5 2 4 5 3 3" xfId="15819"/>
    <cellStyle name="Normal 5 2 4 5 4" xfId="15820"/>
    <cellStyle name="Normal 5 2 4 5 4 2" xfId="34078"/>
    <cellStyle name="Normal 5 2 4 5 5" xfId="15821"/>
    <cellStyle name="Normal 5 2 4 5 6" xfId="15822"/>
    <cellStyle name="Normal 5 2 4 5 7" xfId="15823"/>
    <cellStyle name="Normal 5 2 4 6" xfId="15824"/>
    <cellStyle name="Normal 5 2 4 6 2" xfId="15825"/>
    <cellStyle name="Normal 5 2 4 6 2 2" xfId="15826"/>
    <cellStyle name="Normal 5 2 4 6 2 3" xfId="15827"/>
    <cellStyle name="Normal 5 2 4 6 3" xfId="15828"/>
    <cellStyle name="Normal 5 2 4 6 3 2" xfId="35282"/>
    <cellStyle name="Normal 5 2 4 6 4" xfId="15829"/>
    <cellStyle name="Normal 5 2 4 6 5" xfId="15830"/>
    <cellStyle name="Normal 5 2 4 6 6" xfId="15831"/>
    <cellStyle name="Normal 5 2 4 7" xfId="15832"/>
    <cellStyle name="Normal 5 2 4 7 2" xfId="15833"/>
    <cellStyle name="Normal 5 2 4 7 3" xfId="15834"/>
    <cellStyle name="Normal 5 2 4 8" xfId="15835"/>
    <cellStyle name="Normal 5 2 4 8 2" xfId="33582"/>
    <cellStyle name="Normal 5 2 4 9" xfId="15836"/>
    <cellStyle name="Normal 5 2 5" xfId="15837"/>
    <cellStyle name="Normal 5 2 5 10" xfId="15838"/>
    <cellStyle name="Normal 5 2 5 11" xfId="15839"/>
    <cellStyle name="Normal 5 2 5 2" xfId="15840"/>
    <cellStyle name="Normal 5 2 5 2 2" xfId="15841"/>
    <cellStyle name="Normal 5 2 5 2 2 2" xfId="15842"/>
    <cellStyle name="Normal 5 2 5 2 2 2 2" xfId="15843"/>
    <cellStyle name="Normal 5 2 5 2 2 2 2 2" xfId="15844"/>
    <cellStyle name="Normal 5 2 5 2 2 2 2 3" xfId="15845"/>
    <cellStyle name="Normal 5 2 5 2 2 2 3" xfId="15846"/>
    <cellStyle name="Normal 5 2 5 2 2 2 3 2" xfId="34688"/>
    <cellStyle name="Normal 5 2 5 2 2 2 4" xfId="15847"/>
    <cellStyle name="Normal 5 2 5 2 2 2 5" xfId="15848"/>
    <cellStyle name="Normal 5 2 5 2 2 3" xfId="15849"/>
    <cellStyle name="Normal 5 2 5 2 2 3 2" xfId="15850"/>
    <cellStyle name="Normal 5 2 5 2 2 3 3" xfId="15851"/>
    <cellStyle name="Normal 5 2 5 2 2 4" xfId="15852"/>
    <cellStyle name="Normal 5 2 5 2 2 4 2" xfId="33588"/>
    <cellStyle name="Normal 5 2 5 2 2 5" xfId="15853"/>
    <cellStyle name="Normal 5 2 5 2 2 6" xfId="15854"/>
    <cellStyle name="Normal 5 2 5 2 3" xfId="15855"/>
    <cellStyle name="Normal 5 2 5 2 3 2" xfId="15856"/>
    <cellStyle name="Normal 5 2 5 2 3 2 2" xfId="15857"/>
    <cellStyle name="Normal 5 2 5 2 3 2 3" xfId="15858"/>
    <cellStyle name="Normal 5 2 5 2 3 3" xfId="15859"/>
    <cellStyle name="Normal 5 2 5 2 3 3 2" xfId="34689"/>
    <cellStyle name="Normal 5 2 5 2 3 4" xfId="15860"/>
    <cellStyle name="Normal 5 2 5 2 3 5" xfId="15861"/>
    <cellStyle name="Normal 5 2 5 2 4" xfId="15862"/>
    <cellStyle name="Normal 5 2 5 2 4 2" xfId="15863"/>
    <cellStyle name="Normal 5 2 5 2 4 2 2" xfId="15864"/>
    <cellStyle name="Normal 5 2 5 2 4 2 3" xfId="15865"/>
    <cellStyle name="Normal 5 2 5 2 4 3" xfId="15866"/>
    <cellStyle name="Normal 5 2 5 2 4 3 2" xfId="35100"/>
    <cellStyle name="Normal 5 2 5 2 4 4" xfId="15867"/>
    <cellStyle name="Normal 5 2 5 2 4 5" xfId="15868"/>
    <cellStyle name="Normal 5 2 5 2 5" xfId="15869"/>
    <cellStyle name="Normal 5 2 5 2 5 2" xfId="15870"/>
    <cellStyle name="Normal 5 2 5 2 5 3" xfId="15871"/>
    <cellStyle name="Normal 5 2 5 2 6" xfId="15872"/>
    <cellStyle name="Normal 5 2 5 2 6 2" xfId="33587"/>
    <cellStyle name="Normal 5 2 5 2 7" xfId="15873"/>
    <cellStyle name="Normal 5 2 5 2 8" xfId="15874"/>
    <cellStyle name="Normal 5 2 5 2 9" xfId="15875"/>
    <cellStyle name="Normal 5 2 5 3" xfId="15876"/>
    <cellStyle name="Normal 5 2 5 3 2" xfId="15877"/>
    <cellStyle name="Normal 5 2 5 3 2 2" xfId="15878"/>
    <cellStyle name="Normal 5 2 5 3 2 2 2" xfId="15879"/>
    <cellStyle name="Normal 5 2 5 3 2 2 3" xfId="15880"/>
    <cellStyle name="Normal 5 2 5 3 2 3" xfId="15881"/>
    <cellStyle name="Normal 5 2 5 3 2 3 2" xfId="34690"/>
    <cellStyle name="Normal 5 2 5 3 2 4" xfId="15882"/>
    <cellStyle name="Normal 5 2 5 3 2 5" xfId="15883"/>
    <cellStyle name="Normal 5 2 5 3 3" xfId="15884"/>
    <cellStyle name="Normal 5 2 5 3 3 2" xfId="15885"/>
    <cellStyle name="Normal 5 2 5 3 3 2 2" xfId="15886"/>
    <cellStyle name="Normal 5 2 5 3 3 2 3" xfId="15887"/>
    <cellStyle name="Normal 5 2 5 3 3 3" xfId="15888"/>
    <cellStyle name="Normal 5 2 5 3 3 3 2" xfId="35101"/>
    <cellStyle name="Normal 5 2 5 3 3 4" xfId="15889"/>
    <cellStyle name="Normal 5 2 5 3 3 5" xfId="15890"/>
    <cellStyle name="Normal 5 2 5 3 4" xfId="15891"/>
    <cellStyle name="Normal 5 2 5 3 4 2" xfId="15892"/>
    <cellStyle name="Normal 5 2 5 3 4 3" xfId="15893"/>
    <cellStyle name="Normal 5 2 5 3 5" xfId="15894"/>
    <cellStyle name="Normal 5 2 5 3 5 2" xfId="33589"/>
    <cellStyle name="Normal 5 2 5 3 6" xfId="15895"/>
    <cellStyle name="Normal 5 2 5 3 7" xfId="15896"/>
    <cellStyle name="Normal 5 2 5 3 8" xfId="15897"/>
    <cellStyle name="Normal 5 2 5 4" xfId="15898"/>
    <cellStyle name="Normal 5 2 5 4 2" xfId="15899"/>
    <cellStyle name="Normal 5 2 5 4 2 2" xfId="15900"/>
    <cellStyle name="Normal 5 2 5 4 2 2 2" xfId="15901"/>
    <cellStyle name="Normal 5 2 5 4 2 2 3" xfId="15902"/>
    <cellStyle name="Normal 5 2 5 4 2 3" xfId="15903"/>
    <cellStyle name="Normal 5 2 5 4 2 3 2" xfId="34983"/>
    <cellStyle name="Normal 5 2 5 4 2 4" xfId="15904"/>
    <cellStyle name="Normal 5 2 5 4 2 5" xfId="15905"/>
    <cellStyle name="Normal 5 2 5 4 3" xfId="15906"/>
    <cellStyle name="Normal 5 2 5 4 3 2" xfId="15907"/>
    <cellStyle name="Normal 5 2 5 4 3 2 2" xfId="15908"/>
    <cellStyle name="Normal 5 2 5 4 3 2 3" xfId="15909"/>
    <cellStyle name="Normal 5 2 5 4 3 3" xfId="15910"/>
    <cellStyle name="Normal 5 2 5 4 3 3 2" xfId="34691"/>
    <cellStyle name="Normal 5 2 5 4 3 4" xfId="15911"/>
    <cellStyle name="Normal 5 2 5 4 3 5" xfId="15912"/>
    <cellStyle name="Normal 5 2 5 4 4" xfId="15913"/>
    <cellStyle name="Normal 5 2 5 4 4 2" xfId="15914"/>
    <cellStyle name="Normal 5 2 5 4 4 3" xfId="15915"/>
    <cellStyle name="Normal 5 2 5 4 5" xfId="15916"/>
    <cellStyle name="Normal 5 2 5 4 5 2" xfId="33961"/>
    <cellStyle name="Normal 5 2 5 4 6" xfId="15917"/>
    <cellStyle name="Normal 5 2 5 4 7" xfId="15918"/>
    <cellStyle name="Normal 5 2 5 4 8" xfId="15919"/>
    <cellStyle name="Normal 5 2 5 5" xfId="15920"/>
    <cellStyle name="Normal 5 2 5 5 2" xfId="15921"/>
    <cellStyle name="Normal 5 2 5 5 2 2" xfId="15922"/>
    <cellStyle name="Normal 5 2 5 5 2 2 2" xfId="15923"/>
    <cellStyle name="Normal 5 2 5 5 2 2 3" xfId="15924"/>
    <cellStyle name="Normal 5 2 5 5 2 3" xfId="15925"/>
    <cellStyle name="Normal 5 2 5 5 2 3 2" xfId="35245"/>
    <cellStyle name="Normal 5 2 5 5 2 4" xfId="15926"/>
    <cellStyle name="Normal 5 2 5 5 2 5" xfId="15927"/>
    <cellStyle name="Normal 5 2 5 5 3" xfId="15928"/>
    <cellStyle name="Normal 5 2 5 5 3 2" xfId="15929"/>
    <cellStyle name="Normal 5 2 5 5 3 3" xfId="15930"/>
    <cellStyle name="Normal 5 2 5 5 4" xfId="15931"/>
    <cellStyle name="Normal 5 2 5 5 4 2" xfId="34079"/>
    <cellStyle name="Normal 5 2 5 5 5" xfId="15932"/>
    <cellStyle name="Normal 5 2 5 5 6" xfId="15933"/>
    <cellStyle name="Normal 5 2 5 5 7" xfId="15934"/>
    <cellStyle name="Normal 5 2 5 6" xfId="15935"/>
    <cellStyle name="Normal 5 2 5 6 2" xfId="15936"/>
    <cellStyle name="Normal 5 2 5 6 2 2" xfId="15937"/>
    <cellStyle name="Normal 5 2 5 6 2 3" xfId="15938"/>
    <cellStyle name="Normal 5 2 5 6 3" xfId="15939"/>
    <cellStyle name="Normal 5 2 5 6 3 2" xfId="35102"/>
    <cellStyle name="Normal 5 2 5 6 4" xfId="15940"/>
    <cellStyle name="Normal 5 2 5 6 5" xfId="15941"/>
    <cellStyle name="Normal 5 2 5 6 6" xfId="15942"/>
    <cellStyle name="Normal 5 2 5 7" xfId="15943"/>
    <cellStyle name="Normal 5 2 5 7 2" xfId="15944"/>
    <cellStyle name="Normal 5 2 5 7 3" xfId="15945"/>
    <cellStyle name="Normal 5 2 5 8" xfId="15946"/>
    <cellStyle name="Normal 5 2 5 8 2" xfId="33586"/>
    <cellStyle name="Normal 5 2 5 9" xfId="15947"/>
    <cellStyle name="Normal 5 2 6" xfId="15948"/>
    <cellStyle name="Normal 5 2 6 10" xfId="15949"/>
    <cellStyle name="Normal 5 2 6 11" xfId="15950"/>
    <cellStyle name="Normal 5 2 6 2" xfId="15951"/>
    <cellStyle name="Normal 5 2 6 2 2" xfId="15952"/>
    <cellStyle name="Normal 5 2 6 2 2 2" xfId="15953"/>
    <cellStyle name="Normal 5 2 6 2 2 2 2" xfId="15954"/>
    <cellStyle name="Normal 5 2 6 2 2 2 3" xfId="15955"/>
    <cellStyle name="Normal 5 2 6 2 2 3" xfId="15956"/>
    <cellStyle name="Normal 5 2 6 2 2 3 2" xfId="34692"/>
    <cellStyle name="Normal 5 2 6 2 2 4" xfId="15957"/>
    <cellStyle name="Normal 5 2 6 2 2 5" xfId="15958"/>
    <cellStyle name="Normal 5 2 6 2 3" xfId="15959"/>
    <cellStyle name="Normal 5 2 6 2 3 2" xfId="15960"/>
    <cellStyle name="Normal 5 2 6 2 3 2 2" xfId="15961"/>
    <cellStyle name="Normal 5 2 6 2 3 2 3" xfId="15962"/>
    <cellStyle name="Normal 5 2 6 2 3 3" xfId="15963"/>
    <cellStyle name="Normal 5 2 6 2 3 3 2" xfId="35246"/>
    <cellStyle name="Normal 5 2 6 2 3 4" xfId="15964"/>
    <cellStyle name="Normal 5 2 6 2 3 5" xfId="15965"/>
    <cellStyle name="Normal 5 2 6 2 4" xfId="15966"/>
    <cellStyle name="Normal 5 2 6 2 4 2" xfId="15967"/>
    <cellStyle name="Normal 5 2 6 2 4 3" xfId="15968"/>
    <cellStyle name="Normal 5 2 6 2 5" xfId="15969"/>
    <cellStyle name="Normal 5 2 6 2 5 2" xfId="33591"/>
    <cellStyle name="Normal 5 2 6 2 6" xfId="15970"/>
    <cellStyle name="Normal 5 2 6 2 7" xfId="15971"/>
    <cellStyle name="Normal 5 2 6 2 8" xfId="15972"/>
    <cellStyle name="Normal 5 2 6 3" xfId="15973"/>
    <cellStyle name="Normal 5 2 6 3 2" xfId="15974"/>
    <cellStyle name="Normal 5 2 6 3 2 2" xfId="15975"/>
    <cellStyle name="Normal 5 2 6 3 2 2 2" xfId="15976"/>
    <cellStyle name="Normal 5 2 6 3 2 2 3" xfId="15977"/>
    <cellStyle name="Normal 5 2 6 3 2 3" xfId="15978"/>
    <cellStyle name="Normal 5 2 6 3 2 3 2" xfId="34984"/>
    <cellStyle name="Normal 5 2 6 3 2 4" xfId="15979"/>
    <cellStyle name="Normal 5 2 6 3 2 5" xfId="15980"/>
    <cellStyle name="Normal 5 2 6 3 3" xfId="15981"/>
    <cellStyle name="Normal 5 2 6 3 3 2" xfId="15982"/>
    <cellStyle name="Normal 5 2 6 3 3 2 2" xfId="15983"/>
    <cellStyle name="Normal 5 2 6 3 3 2 3" xfId="15984"/>
    <cellStyle name="Normal 5 2 6 3 3 3" xfId="15985"/>
    <cellStyle name="Normal 5 2 6 3 3 3 2" xfId="34693"/>
    <cellStyle name="Normal 5 2 6 3 3 4" xfId="15986"/>
    <cellStyle name="Normal 5 2 6 3 3 5" xfId="15987"/>
    <cellStyle name="Normal 5 2 6 3 4" xfId="15988"/>
    <cellStyle name="Normal 5 2 6 3 4 2" xfId="15989"/>
    <cellStyle name="Normal 5 2 6 3 4 3" xfId="15990"/>
    <cellStyle name="Normal 5 2 6 3 5" xfId="15991"/>
    <cellStyle name="Normal 5 2 6 3 5 2" xfId="33962"/>
    <cellStyle name="Normal 5 2 6 3 6" xfId="15992"/>
    <cellStyle name="Normal 5 2 6 3 7" xfId="15993"/>
    <cellStyle name="Normal 5 2 6 3 8" xfId="15994"/>
    <cellStyle name="Normal 5 2 6 4" xfId="15995"/>
    <cellStyle name="Normal 5 2 6 4 2" xfId="15996"/>
    <cellStyle name="Normal 5 2 6 4 2 2" xfId="15997"/>
    <cellStyle name="Normal 5 2 6 4 2 2 2" xfId="15998"/>
    <cellStyle name="Normal 5 2 6 4 2 2 3" xfId="15999"/>
    <cellStyle name="Normal 5 2 6 4 2 3" xfId="16000"/>
    <cellStyle name="Normal 5 2 6 4 2 3 2" xfId="35103"/>
    <cellStyle name="Normal 5 2 6 4 2 4" xfId="16001"/>
    <cellStyle name="Normal 5 2 6 4 2 5" xfId="16002"/>
    <cellStyle name="Normal 5 2 6 4 3" xfId="16003"/>
    <cellStyle name="Normal 5 2 6 4 3 2" xfId="16004"/>
    <cellStyle name="Normal 5 2 6 4 3 3" xfId="16005"/>
    <cellStyle name="Normal 5 2 6 4 4" xfId="16006"/>
    <cellStyle name="Normal 5 2 6 4 4 2" xfId="34080"/>
    <cellStyle name="Normal 5 2 6 4 5" xfId="16007"/>
    <cellStyle name="Normal 5 2 6 4 6" xfId="16008"/>
    <cellStyle name="Normal 5 2 6 4 7" xfId="16009"/>
    <cellStyle name="Normal 5 2 6 5" xfId="16010"/>
    <cellStyle name="Normal 5 2 6 5 2" xfId="16011"/>
    <cellStyle name="Normal 5 2 6 5 2 2" xfId="16012"/>
    <cellStyle name="Normal 5 2 6 5 2 3" xfId="16013"/>
    <cellStyle name="Normal 5 2 6 5 3" xfId="16014"/>
    <cellStyle name="Normal 5 2 6 5 3 2" xfId="35104"/>
    <cellStyle name="Normal 5 2 6 5 4" xfId="16015"/>
    <cellStyle name="Normal 5 2 6 5 5" xfId="16016"/>
    <cellStyle name="Normal 5 2 6 5 6" xfId="16017"/>
    <cellStyle name="Normal 5 2 6 6" xfId="16018"/>
    <cellStyle name="Normal 5 2 6 6 2" xfId="16019"/>
    <cellStyle name="Normal 5 2 6 6 2 2" xfId="16020"/>
    <cellStyle name="Normal 5 2 6 6 2 3" xfId="16021"/>
    <cellStyle name="Normal 5 2 6 6 3" xfId="16022"/>
    <cellStyle name="Normal 5 2 6 6 3 2" xfId="35283"/>
    <cellStyle name="Normal 5 2 6 6 4" xfId="16023"/>
    <cellStyle name="Normal 5 2 6 6 5" xfId="16024"/>
    <cellStyle name="Normal 5 2 6 6 6" xfId="16025"/>
    <cellStyle name="Normal 5 2 6 7" xfId="16026"/>
    <cellStyle name="Normal 5 2 6 7 2" xfId="16027"/>
    <cellStyle name="Normal 5 2 6 7 3" xfId="16028"/>
    <cellStyle name="Normal 5 2 6 8" xfId="16029"/>
    <cellStyle name="Normal 5 2 6 8 2" xfId="33590"/>
    <cellStyle name="Normal 5 2 6 9" xfId="16030"/>
    <cellStyle name="Normal 5 2 7" xfId="16031"/>
    <cellStyle name="Normal 5 2 7 10" xfId="16032"/>
    <cellStyle name="Normal 5 2 7 11" xfId="16033"/>
    <cellStyle name="Normal 5 2 7 2" xfId="16034"/>
    <cellStyle name="Normal 5 2 7 2 2" xfId="16035"/>
    <cellStyle name="Normal 5 2 7 2 2 2" xfId="16036"/>
    <cellStyle name="Normal 5 2 7 2 2 2 2" xfId="16037"/>
    <cellStyle name="Normal 5 2 7 2 2 2 3" xfId="16038"/>
    <cellStyle name="Normal 5 2 7 2 2 3" xfId="16039"/>
    <cellStyle name="Normal 5 2 7 2 2 3 2" xfId="34694"/>
    <cellStyle name="Normal 5 2 7 2 2 4" xfId="16040"/>
    <cellStyle name="Normal 5 2 7 2 2 5" xfId="16041"/>
    <cellStyle name="Normal 5 2 7 2 3" xfId="16042"/>
    <cellStyle name="Normal 5 2 7 2 3 2" xfId="16043"/>
    <cellStyle name="Normal 5 2 7 2 3 2 2" xfId="16044"/>
    <cellStyle name="Normal 5 2 7 2 3 2 3" xfId="16045"/>
    <cellStyle name="Normal 5 2 7 2 3 3" xfId="16046"/>
    <cellStyle name="Normal 5 2 7 2 3 3 2" xfId="35105"/>
    <cellStyle name="Normal 5 2 7 2 3 4" xfId="16047"/>
    <cellStyle name="Normal 5 2 7 2 3 5" xfId="16048"/>
    <cellStyle name="Normal 5 2 7 2 4" xfId="16049"/>
    <cellStyle name="Normal 5 2 7 2 4 2" xfId="16050"/>
    <cellStyle name="Normal 5 2 7 2 4 3" xfId="16051"/>
    <cellStyle name="Normal 5 2 7 2 5" xfId="16052"/>
    <cellStyle name="Normal 5 2 7 2 5 2" xfId="33593"/>
    <cellStyle name="Normal 5 2 7 2 6" xfId="16053"/>
    <cellStyle name="Normal 5 2 7 2 7" xfId="16054"/>
    <cellStyle name="Normal 5 2 7 2 8" xfId="16055"/>
    <cellStyle name="Normal 5 2 7 3" xfId="16056"/>
    <cellStyle name="Normal 5 2 7 3 2" xfId="16057"/>
    <cellStyle name="Normal 5 2 7 3 2 2" xfId="16058"/>
    <cellStyle name="Normal 5 2 7 3 2 2 2" xfId="16059"/>
    <cellStyle name="Normal 5 2 7 3 2 2 3" xfId="16060"/>
    <cellStyle name="Normal 5 2 7 3 2 3" xfId="16061"/>
    <cellStyle name="Normal 5 2 7 3 2 3 2" xfId="34985"/>
    <cellStyle name="Normal 5 2 7 3 2 4" xfId="16062"/>
    <cellStyle name="Normal 5 2 7 3 2 5" xfId="16063"/>
    <cellStyle name="Normal 5 2 7 3 3" xfId="16064"/>
    <cellStyle name="Normal 5 2 7 3 3 2" xfId="16065"/>
    <cellStyle name="Normal 5 2 7 3 3 2 2" xfId="16066"/>
    <cellStyle name="Normal 5 2 7 3 3 2 3" xfId="16067"/>
    <cellStyle name="Normal 5 2 7 3 3 3" xfId="16068"/>
    <cellStyle name="Normal 5 2 7 3 3 3 2" xfId="34695"/>
    <cellStyle name="Normal 5 2 7 3 3 4" xfId="16069"/>
    <cellStyle name="Normal 5 2 7 3 3 5" xfId="16070"/>
    <cellStyle name="Normal 5 2 7 3 4" xfId="16071"/>
    <cellStyle name="Normal 5 2 7 3 4 2" xfId="16072"/>
    <cellStyle name="Normal 5 2 7 3 4 3" xfId="16073"/>
    <cellStyle name="Normal 5 2 7 3 5" xfId="16074"/>
    <cellStyle name="Normal 5 2 7 3 5 2" xfId="33963"/>
    <cellStyle name="Normal 5 2 7 3 6" xfId="16075"/>
    <cellStyle name="Normal 5 2 7 3 7" xfId="16076"/>
    <cellStyle name="Normal 5 2 7 3 8" xfId="16077"/>
    <cellStyle name="Normal 5 2 7 4" xfId="16078"/>
    <cellStyle name="Normal 5 2 7 4 2" xfId="16079"/>
    <cellStyle name="Normal 5 2 7 4 2 2" xfId="16080"/>
    <cellStyle name="Normal 5 2 7 4 2 2 2" xfId="16081"/>
    <cellStyle name="Normal 5 2 7 4 2 2 3" xfId="16082"/>
    <cellStyle name="Normal 5 2 7 4 2 3" xfId="16083"/>
    <cellStyle name="Normal 5 2 7 4 2 3 2" xfId="35247"/>
    <cellStyle name="Normal 5 2 7 4 2 4" xfId="16084"/>
    <cellStyle name="Normal 5 2 7 4 2 5" xfId="16085"/>
    <cellStyle name="Normal 5 2 7 4 3" xfId="16086"/>
    <cellStyle name="Normal 5 2 7 4 3 2" xfId="16087"/>
    <cellStyle name="Normal 5 2 7 4 3 3" xfId="16088"/>
    <cellStyle name="Normal 5 2 7 4 4" xfId="16089"/>
    <cellStyle name="Normal 5 2 7 4 4 2" xfId="34081"/>
    <cellStyle name="Normal 5 2 7 4 5" xfId="16090"/>
    <cellStyle name="Normal 5 2 7 4 6" xfId="16091"/>
    <cellStyle name="Normal 5 2 7 4 7" xfId="16092"/>
    <cellStyle name="Normal 5 2 7 5" xfId="16093"/>
    <cellStyle name="Normal 5 2 7 5 2" xfId="16094"/>
    <cellStyle name="Normal 5 2 7 5 2 2" xfId="16095"/>
    <cellStyle name="Normal 5 2 7 5 2 3" xfId="16096"/>
    <cellStyle name="Normal 5 2 7 5 3" xfId="16097"/>
    <cellStyle name="Normal 5 2 7 5 3 2" xfId="35284"/>
    <cellStyle name="Normal 5 2 7 5 4" xfId="16098"/>
    <cellStyle name="Normal 5 2 7 5 5" xfId="16099"/>
    <cellStyle name="Normal 5 2 7 5 6" xfId="16100"/>
    <cellStyle name="Normal 5 2 7 6" xfId="16101"/>
    <cellStyle name="Normal 5 2 7 6 2" xfId="16102"/>
    <cellStyle name="Normal 5 2 7 6 2 2" xfId="16103"/>
    <cellStyle name="Normal 5 2 7 6 2 3" xfId="16104"/>
    <cellStyle name="Normal 5 2 7 6 3" xfId="16105"/>
    <cellStyle name="Normal 5 2 7 6 3 2" xfId="35106"/>
    <cellStyle name="Normal 5 2 7 6 4" xfId="16106"/>
    <cellStyle name="Normal 5 2 7 6 5" xfId="16107"/>
    <cellStyle name="Normal 5 2 7 6 6" xfId="16108"/>
    <cellStyle name="Normal 5 2 7 7" xfId="16109"/>
    <cellStyle name="Normal 5 2 7 7 2" xfId="16110"/>
    <cellStyle name="Normal 5 2 7 7 3" xfId="16111"/>
    <cellStyle name="Normal 5 2 7 8" xfId="16112"/>
    <cellStyle name="Normal 5 2 7 8 2" xfId="33592"/>
    <cellStyle name="Normal 5 2 7 9" xfId="16113"/>
    <cellStyle name="Normal 5 2 8" xfId="16114"/>
    <cellStyle name="Normal 5 2 8 10" xfId="16115"/>
    <cellStyle name="Normal 5 2 8 10 2" xfId="16116"/>
    <cellStyle name="Normal 5 2 8 10 3" xfId="16117"/>
    <cellStyle name="Normal 5 2 8 11" xfId="16118"/>
    <cellStyle name="Normal 5 2 8 12" xfId="16119"/>
    <cellStyle name="Normal 5 2 8 13" xfId="16120"/>
    <cellStyle name="Normal 5 2 8 14" xfId="16121"/>
    <cellStyle name="Normal 5 2 8 2" xfId="16122"/>
    <cellStyle name="Normal 5 2 8 2 10" xfId="16123"/>
    <cellStyle name="Normal 5 2 8 2 10 2" xfId="33594"/>
    <cellStyle name="Normal 5 2 8 2 11" xfId="16124"/>
    <cellStyle name="Normal 5 2 8 2 12" xfId="16125"/>
    <cellStyle name="Normal 5 2 8 2 13" xfId="16126"/>
    <cellStyle name="Normal 5 2 8 2 2" xfId="16127"/>
    <cellStyle name="Normal 5 2 8 2 2 10" xfId="16128"/>
    <cellStyle name="Normal 5 2 8 2 2 2" xfId="16129"/>
    <cellStyle name="Normal 5 2 8 2 2 2 2" xfId="16130"/>
    <cellStyle name="Normal 5 2 8 2 2 2 2 2" xfId="16131"/>
    <cellStyle name="Normal 5 2 8 2 2 2 2 2 2" xfId="16132"/>
    <cellStyle name="Normal 5 2 8 2 2 2 2 2 2 2" xfId="16133"/>
    <cellStyle name="Normal 5 2 8 2 2 2 2 2 2 2 2" xfId="16134"/>
    <cellStyle name="Normal 5 2 8 2 2 2 2 2 2 2 3" xfId="16135"/>
    <cellStyle name="Normal 5 2 8 2 2 2 2 2 2 3" xfId="16136"/>
    <cellStyle name="Normal 5 2 8 2 2 2 2 2 2 3 2" xfId="34492"/>
    <cellStyle name="Normal 5 2 8 2 2 2 2 2 2 4" xfId="16137"/>
    <cellStyle name="Normal 5 2 8 2 2 2 2 2 2 5" xfId="16138"/>
    <cellStyle name="Normal 5 2 8 2 2 2 2 2 3" xfId="16139"/>
    <cellStyle name="Normal 5 2 8 2 2 2 2 2 3 2" xfId="16140"/>
    <cellStyle name="Normal 5 2 8 2 2 2 2 2 3 3" xfId="16141"/>
    <cellStyle name="Normal 5 2 8 2 2 2 2 2 4" xfId="16142"/>
    <cellStyle name="Normal 5 2 8 2 2 2 2 2 4 2" xfId="33597"/>
    <cellStyle name="Normal 5 2 8 2 2 2 2 2 5" xfId="16143"/>
    <cellStyle name="Normal 5 2 8 2 2 2 2 2 6" xfId="16144"/>
    <cellStyle name="Normal 5 2 8 2 2 2 2 3" xfId="16145"/>
    <cellStyle name="Normal 5 2 8 2 2 2 2 3 2" xfId="16146"/>
    <cellStyle name="Normal 5 2 8 2 2 2 2 3 3" xfId="16147"/>
    <cellStyle name="Normal 5 2 8 2 2 2 2 4" xfId="16148"/>
    <cellStyle name="Normal 5 2 8 2 2 2 2 5" xfId="16149"/>
    <cellStyle name="Normal 5 2 8 2 2 2 2 6" xfId="16150"/>
    <cellStyle name="Normal 5 2 8 2 2 2 3" xfId="16151"/>
    <cellStyle name="Normal 5 2 8 2 2 2 3 2" xfId="16152"/>
    <cellStyle name="Normal 5 2 8 2 2 2 3 2 2" xfId="16153"/>
    <cellStyle name="Normal 5 2 8 2 2 2 3 2 2 2" xfId="16154"/>
    <cellStyle name="Normal 5 2 8 2 2 2 3 2 2 3" xfId="16155"/>
    <cellStyle name="Normal 5 2 8 2 2 2 3 2 3" xfId="16156"/>
    <cellStyle name="Normal 5 2 8 2 2 2 3 2 3 2" xfId="34213"/>
    <cellStyle name="Normal 5 2 8 2 2 2 3 2 4" xfId="16157"/>
    <cellStyle name="Normal 5 2 8 2 2 2 3 2 5" xfId="16158"/>
    <cellStyle name="Normal 5 2 8 2 2 2 3 3" xfId="16159"/>
    <cellStyle name="Normal 5 2 8 2 2 2 3 3 2" xfId="16160"/>
    <cellStyle name="Normal 5 2 8 2 2 2 3 3 3" xfId="16161"/>
    <cellStyle name="Normal 5 2 8 2 2 2 3 4" xfId="16162"/>
    <cellStyle name="Normal 5 2 8 2 2 2 3 4 2" xfId="33598"/>
    <cellStyle name="Normal 5 2 8 2 2 2 3 5" xfId="16163"/>
    <cellStyle name="Normal 5 2 8 2 2 2 3 6" xfId="16164"/>
    <cellStyle name="Normal 5 2 8 2 2 2 4" xfId="16165"/>
    <cellStyle name="Normal 5 2 8 2 2 2 4 2" xfId="16166"/>
    <cellStyle name="Normal 5 2 8 2 2 2 4 2 2" xfId="16167"/>
    <cellStyle name="Normal 5 2 8 2 2 2 4 2 3" xfId="16168"/>
    <cellStyle name="Normal 5 2 8 2 2 2 4 3" xfId="16169"/>
    <cellStyle name="Normal 5 2 8 2 2 2 4 3 2" xfId="34594"/>
    <cellStyle name="Normal 5 2 8 2 2 2 4 4" xfId="16170"/>
    <cellStyle name="Normal 5 2 8 2 2 2 4 5" xfId="16171"/>
    <cellStyle name="Normal 5 2 8 2 2 2 5" xfId="16172"/>
    <cellStyle name="Normal 5 2 8 2 2 2 5 2" xfId="16173"/>
    <cellStyle name="Normal 5 2 8 2 2 2 5 3" xfId="16174"/>
    <cellStyle name="Normal 5 2 8 2 2 2 6" xfId="16175"/>
    <cellStyle name="Normal 5 2 8 2 2 2 6 2" xfId="33596"/>
    <cellStyle name="Normal 5 2 8 2 2 2 7" xfId="16176"/>
    <cellStyle name="Normal 5 2 8 2 2 2 8" xfId="16177"/>
    <cellStyle name="Normal 5 2 8 2 2 3" xfId="16178"/>
    <cellStyle name="Normal 5 2 8 2 2 3 2" xfId="16179"/>
    <cellStyle name="Normal 5 2 8 2 2 3 2 2" xfId="16180"/>
    <cellStyle name="Normal 5 2 8 2 2 3 2 2 2" xfId="16181"/>
    <cellStyle name="Normal 5 2 8 2 2 3 2 2 3" xfId="16182"/>
    <cellStyle name="Normal 5 2 8 2 2 3 2 3" xfId="16183"/>
    <cellStyle name="Normal 5 2 8 2 2 3 2 3 2" xfId="34470"/>
    <cellStyle name="Normal 5 2 8 2 2 3 2 4" xfId="16184"/>
    <cellStyle name="Normal 5 2 8 2 2 3 2 5" xfId="16185"/>
    <cellStyle name="Normal 5 2 8 2 2 3 3" xfId="16186"/>
    <cellStyle name="Normal 5 2 8 2 2 3 3 2" xfId="16187"/>
    <cellStyle name="Normal 5 2 8 2 2 3 3 3" xfId="16188"/>
    <cellStyle name="Normal 5 2 8 2 2 3 4" xfId="16189"/>
    <cellStyle name="Normal 5 2 8 2 2 3 4 2" xfId="33599"/>
    <cellStyle name="Normal 5 2 8 2 2 3 5" xfId="16190"/>
    <cellStyle name="Normal 5 2 8 2 2 3 6" xfId="16191"/>
    <cellStyle name="Normal 5 2 8 2 2 4" xfId="16192"/>
    <cellStyle name="Normal 5 2 8 2 2 4 2" xfId="16193"/>
    <cellStyle name="Normal 5 2 8 2 2 4 2 2" xfId="16194"/>
    <cellStyle name="Normal 5 2 8 2 2 4 2 2 2" xfId="16195"/>
    <cellStyle name="Normal 5 2 8 2 2 4 2 2 3" xfId="16196"/>
    <cellStyle name="Normal 5 2 8 2 2 4 2 3" xfId="16197"/>
    <cellStyle name="Normal 5 2 8 2 2 4 2 4" xfId="16198"/>
    <cellStyle name="Normal 5 2 8 2 2 4 2 5" xfId="16199"/>
    <cellStyle name="Normal 5 2 8 2 2 4 3" xfId="16200"/>
    <cellStyle name="Normal 5 2 8 2 2 4 3 2" xfId="16201"/>
    <cellStyle name="Normal 5 2 8 2 2 4 3 2 2" xfId="16202"/>
    <cellStyle name="Normal 5 2 8 2 2 4 3 2 3" xfId="16203"/>
    <cellStyle name="Normal 5 2 8 2 2 4 3 3" xfId="16204"/>
    <cellStyle name="Normal 5 2 8 2 2 4 3 3 2" xfId="34906"/>
    <cellStyle name="Normal 5 2 8 2 2 4 3 4" xfId="16205"/>
    <cellStyle name="Normal 5 2 8 2 2 4 3 5" xfId="16206"/>
    <cellStyle name="Normal 5 2 8 2 2 4 4" xfId="16207"/>
    <cellStyle name="Normal 5 2 8 2 2 4 4 2" xfId="16208"/>
    <cellStyle name="Normal 5 2 8 2 2 4 4 3" xfId="16209"/>
    <cellStyle name="Normal 5 2 8 2 2 4 5" xfId="16210"/>
    <cellStyle name="Normal 5 2 8 2 2 4 5 2" xfId="33600"/>
    <cellStyle name="Normal 5 2 8 2 2 4 6" xfId="16211"/>
    <cellStyle name="Normal 5 2 8 2 2 4 7" xfId="16212"/>
    <cellStyle name="Normal 5 2 8 2 2 5" xfId="16213"/>
    <cellStyle name="Normal 5 2 8 2 2 5 2" xfId="16214"/>
    <cellStyle name="Normal 5 2 8 2 2 5 2 2" xfId="16215"/>
    <cellStyle name="Normal 5 2 8 2 2 5 2 3" xfId="16216"/>
    <cellStyle name="Normal 5 2 8 2 2 5 3" xfId="16217"/>
    <cellStyle name="Normal 5 2 8 2 2 5 4" xfId="16218"/>
    <cellStyle name="Normal 5 2 8 2 2 5 5" xfId="16219"/>
    <cellStyle name="Normal 5 2 8 2 2 6" xfId="16220"/>
    <cellStyle name="Normal 5 2 8 2 2 6 2" xfId="16221"/>
    <cellStyle name="Normal 5 2 8 2 2 6 2 2" xfId="16222"/>
    <cellStyle name="Normal 5 2 8 2 2 6 2 3" xfId="16223"/>
    <cellStyle name="Normal 5 2 8 2 2 6 3" xfId="16224"/>
    <cellStyle name="Normal 5 2 8 2 2 6 3 2" xfId="34471"/>
    <cellStyle name="Normal 5 2 8 2 2 6 4" xfId="16225"/>
    <cellStyle name="Normal 5 2 8 2 2 6 5" xfId="16226"/>
    <cellStyle name="Normal 5 2 8 2 2 7" xfId="16227"/>
    <cellStyle name="Normal 5 2 8 2 2 7 2" xfId="16228"/>
    <cellStyle name="Normal 5 2 8 2 2 7 3" xfId="16229"/>
    <cellStyle name="Normal 5 2 8 2 2 8" xfId="16230"/>
    <cellStyle name="Normal 5 2 8 2 2 8 2" xfId="33595"/>
    <cellStyle name="Normal 5 2 8 2 2 9" xfId="16231"/>
    <cellStyle name="Normal 5 2 8 2 3" xfId="16232"/>
    <cellStyle name="Normal 5 2 8 2 3 2" xfId="16233"/>
    <cellStyle name="Normal 5 2 8 2 3 2 2" xfId="16234"/>
    <cellStyle name="Normal 5 2 8 2 3 2 2 2" xfId="16235"/>
    <cellStyle name="Normal 5 2 8 2 3 2 2 2 2" xfId="16236"/>
    <cellStyle name="Normal 5 2 8 2 3 2 2 2 3" xfId="16237"/>
    <cellStyle name="Normal 5 2 8 2 3 2 2 3" xfId="16238"/>
    <cellStyle name="Normal 5 2 8 2 3 2 2 3 2" xfId="34595"/>
    <cellStyle name="Normal 5 2 8 2 3 2 2 4" xfId="16239"/>
    <cellStyle name="Normal 5 2 8 2 3 2 2 5" xfId="16240"/>
    <cellStyle name="Normal 5 2 8 2 3 2 3" xfId="16241"/>
    <cellStyle name="Normal 5 2 8 2 3 2 3 2" xfId="16242"/>
    <cellStyle name="Normal 5 2 8 2 3 2 3 3" xfId="16243"/>
    <cellStyle name="Normal 5 2 8 2 3 2 4" xfId="16244"/>
    <cellStyle name="Normal 5 2 8 2 3 2 4 2" xfId="33601"/>
    <cellStyle name="Normal 5 2 8 2 3 2 5" xfId="16245"/>
    <cellStyle name="Normal 5 2 8 2 3 2 6" xfId="16246"/>
    <cellStyle name="Normal 5 2 8 2 3 3" xfId="16247"/>
    <cellStyle name="Normal 5 2 8 2 3 3 2" xfId="16248"/>
    <cellStyle name="Normal 5 2 8 2 3 3 3" xfId="16249"/>
    <cellStyle name="Normal 5 2 8 2 3 4" xfId="16250"/>
    <cellStyle name="Normal 5 2 8 2 3 5" xfId="16251"/>
    <cellStyle name="Normal 5 2 8 2 3 6" xfId="16252"/>
    <cellStyle name="Normal 5 2 8 2 4" xfId="16253"/>
    <cellStyle name="Normal 5 2 8 2 4 2" xfId="16254"/>
    <cellStyle name="Normal 5 2 8 2 4 2 2" xfId="16255"/>
    <cellStyle name="Normal 5 2 8 2 4 2 2 2" xfId="16256"/>
    <cellStyle name="Normal 5 2 8 2 4 2 2 3" xfId="16257"/>
    <cellStyle name="Normal 5 2 8 2 4 2 3" xfId="16258"/>
    <cellStyle name="Normal 5 2 8 2 4 2 3 2" xfId="34472"/>
    <cellStyle name="Normal 5 2 8 2 4 2 4" xfId="16259"/>
    <cellStyle name="Normal 5 2 8 2 4 2 5" xfId="16260"/>
    <cellStyle name="Normal 5 2 8 2 4 3" xfId="16261"/>
    <cellStyle name="Normal 5 2 8 2 4 3 2" xfId="16262"/>
    <cellStyle name="Normal 5 2 8 2 4 3 3" xfId="16263"/>
    <cellStyle name="Normal 5 2 8 2 4 4" xfId="16264"/>
    <cellStyle name="Normal 5 2 8 2 4 4 2" xfId="33602"/>
    <cellStyle name="Normal 5 2 8 2 4 5" xfId="16265"/>
    <cellStyle name="Normal 5 2 8 2 4 6" xfId="16266"/>
    <cellStyle name="Normal 5 2 8 2 5" xfId="16267"/>
    <cellStyle name="Normal 5 2 8 2 5 2" xfId="16268"/>
    <cellStyle name="Normal 5 2 8 2 5 2 2" xfId="16269"/>
    <cellStyle name="Normal 5 2 8 2 5 2 2 2" xfId="16270"/>
    <cellStyle name="Normal 5 2 8 2 5 2 2 2 2" xfId="16271"/>
    <cellStyle name="Normal 5 2 8 2 5 2 2 2 3" xfId="16272"/>
    <cellStyle name="Normal 5 2 8 2 5 2 2 3" xfId="16273"/>
    <cellStyle name="Normal 5 2 8 2 5 2 2 4" xfId="16274"/>
    <cellStyle name="Normal 5 2 8 2 5 2 2 5" xfId="16275"/>
    <cellStyle name="Normal 5 2 8 2 5 2 3" xfId="16276"/>
    <cellStyle name="Normal 5 2 8 2 5 2 3 2" xfId="16277"/>
    <cellStyle name="Normal 5 2 8 2 5 2 3 2 2" xfId="16278"/>
    <cellStyle name="Normal 5 2 8 2 5 2 3 2 3" xfId="16279"/>
    <cellStyle name="Normal 5 2 8 2 5 2 3 3" xfId="16280"/>
    <cellStyle name="Normal 5 2 8 2 5 2 3 3 2" xfId="34473"/>
    <cellStyle name="Normal 5 2 8 2 5 2 3 4" xfId="16281"/>
    <cellStyle name="Normal 5 2 8 2 5 2 3 5" xfId="16282"/>
    <cellStyle name="Normal 5 2 8 2 5 2 4" xfId="16283"/>
    <cellStyle name="Normal 5 2 8 2 5 2 4 2" xfId="16284"/>
    <cellStyle name="Normal 5 2 8 2 5 2 4 3" xfId="16285"/>
    <cellStyle name="Normal 5 2 8 2 5 2 5" xfId="16286"/>
    <cellStyle name="Normal 5 2 8 2 5 2 5 2" xfId="33603"/>
    <cellStyle name="Normal 5 2 8 2 5 2 6" xfId="16287"/>
    <cellStyle name="Normal 5 2 8 2 5 2 7" xfId="16288"/>
    <cellStyle name="Normal 5 2 8 2 5 3" xfId="16289"/>
    <cellStyle name="Normal 5 2 8 2 5 3 2" xfId="16290"/>
    <cellStyle name="Normal 5 2 8 2 5 3 2 2" xfId="16291"/>
    <cellStyle name="Normal 5 2 8 2 5 3 2 3" xfId="16292"/>
    <cellStyle name="Normal 5 2 8 2 5 3 3" xfId="16293"/>
    <cellStyle name="Normal 5 2 8 2 5 3 4" xfId="16294"/>
    <cellStyle name="Normal 5 2 8 2 5 3 5" xfId="16295"/>
    <cellStyle name="Normal 5 2 8 2 5 4" xfId="16296"/>
    <cellStyle name="Normal 5 2 8 2 5 4 2" xfId="16297"/>
    <cellStyle name="Normal 5 2 8 2 5 4 3" xfId="16298"/>
    <cellStyle name="Normal 5 2 8 2 5 5" xfId="16299"/>
    <cellStyle name="Normal 5 2 8 2 5 6" xfId="16300"/>
    <cellStyle name="Normal 5 2 8 2 5 7" xfId="16301"/>
    <cellStyle name="Normal 5 2 8 2 6" xfId="16302"/>
    <cellStyle name="Normal 5 2 8 2 6 2" xfId="16303"/>
    <cellStyle name="Normal 5 2 8 2 6 2 2" xfId="16304"/>
    <cellStyle name="Normal 5 2 8 2 6 2 2 2" xfId="16305"/>
    <cellStyle name="Normal 5 2 8 2 6 2 2 2 2" xfId="16306"/>
    <cellStyle name="Normal 5 2 8 2 6 2 2 2 3" xfId="16307"/>
    <cellStyle name="Normal 5 2 8 2 6 2 2 3" xfId="16308"/>
    <cellStyle name="Normal 5 2 8 2 6 2 2 3 2" xfId="34826"/>
    <cellStyle name="Normal 5 2 8 2 6 2 2 4" xfId="16309"/>
    <cellStyle name="Normal 5 2 8 2 6 2 2 5" xfId="16310"/>
    <cellStyle name="Normal 5 2 8 2 6 2 3" xfId="16311"/>
    <cellStyle name="Normal 5 2 8 2 6 2 3 2" xfId="16312"/>
    <cellStyle name="Normal 5 2 8 2 6 2 3 3" xfId="16313"/>
    <cellStyle name="Normal 5 2 8 2 6 2 4" xfId="16314"/>
    <cellStyle name="Normal 5 2 8 2 6 2 4 2" xfId="33604"/>
    <cellStyle name="Normal 5 2 8 2 6 2 5" xfId="16315"/>
    <cellStyle name="Normal 5 2 8 2 6 2 6" xfId="16316"/>
    <cellStyle name="Normal 5 2 8 2 6 3" xfId="16317"/>
    <cellStyle name="Normal 5 2 8 2 6 3 2" xfId="16318"/>
    <cellStyle name="Normal 5 2 8 2 6 3 3" xfId="16319"/>
    <cellStyle name="Normal 5 2 8 2 6 4" xfId="16320"/>
    <cellStyle name="Normal 5 2 8 2 6 5" xfId="16321"/>
    <cellStyle name="Normal 5 2 8 2 6 6" xfId="16322"/>
    <cellStyle name="Normal 5 2 8 2 7" xfId="16323"/>
    <cellStyle name="Normal 5 2 8 2 7 2" xfId="16324"/>
    <cellStyle name="Normal 5 2 8 2 7 2 2" xfId="16325"/>
    <cellStyle name="Normal 5 2 8 2 7 2 3" xfId="16326"/>
    <cellStyle name="Normal 5 2 8 2 7 3" xfId="16327"/>
    <cellStyle name="Normal 5 2 8 2 7 3 2" xfId="34863"/>
    <cellStyle name="Normal 5 2 8 2 7 4" xfId="16328"/>
    <cellStyle name="Normal 5 2 8 2 7 5" xfId="16329"/>
    <cellStyle name="Normal 5 2 8 2 8" xfId="16330"/>
    <cellStyle name="Normal 5 2 8 2 8 2" xfId="16331"/>
    <cellStyle name="Normal 5 2 8 2 8 2 2" xfId="16332"/>
    <cellStyle name="Normal 5 2 8 2 8 2 3" xfId="16333"/>
    <cellStyle name="Normal 5 2 8 2 8 3" xfId="16334"/>
    <cellStyle name="Normal 5 2 8 2 8 3 2" xfId="35285"/>
    <cellStyle name="Normal 5 2 8 2 8 4" xfId="16335"/>
    <cellStyle name="Normal 5 2 8 2 8 5" xfId="16336"/>
    <cellStyle name="Normal 5 2 8 2 9" xfId="16337"/>
    <cellStyle name="Normal 5 2 8 2 9 2" xfId="16338"/>
    <cellStyle name="Normal 5 2 8 2 9 3" xfId="16339"/>
    <cellStyle name="Normal 5 2 8 3" xfId="16340"/>
    <cellStyle name="Normal 5 2 8 3 2" xfId="16341"/>
    <cellStyle name="Normal 5 2 8 3 2 2" xfId="16342"/>
    <cellStyle name="Normal 5 2 8 3 2 2 2" xfId="16343"/>
    <cellStyle name="Normal 5 2 8 3 2 2 2 2" xfId="16344"/>
    <cellStyle name="Normal 5 2 8 3 2 2 2 3" xfId="16345"/>
    <cellStyle name="Normal 5 2 8 3 2 2 3" xfId="16346"/>
    <cellStyle name="Normal 5 2 8 3 2 2 3 2" xfId="34926"/>
    <cellStyle name="Normal 5 2 8 3 2 2 4" xfId="16347"/>
    <cellStyle name="Normal 5 2 8 3 2 2 5" xfId="16348"/>
    <cellStyle name="Normal 5 2 8 3 2 3" xfId="16349"/>
    <cellStyle name="Normal 5 2 8 3 2 3 2" xfId="16350"/>
    <cellStyle name="Normal 5 2 8 3 2 3 3" xfId="16351"/>
    <cellStyle name="Normal 5 2 8 3 2 4" xfId="16352"/>
    <cellStyle name="Normal 5 2 8 3 2 4 2" xfId="33606"/>
    <cellStyle name="Normal 5 2 8 3 2 5" xfId="16353"/>
    <cellStyle name="Normal 5 2 8 3 2 6" xfId="16354"/>
    <cellStyle name="Normal 5 2 8 3 3" xfId="16355"/>
    <cellStyle name="Normal 5 2 8 3 3 2" xfId="16356"/>
    <cellStyle name="Normal 5 2 8 3 3 2 2" xfId="16357"/>
    <cellStyle name="Normal 5 2 8 3 3 2 3" xfId="16358"/>
    <cellStyle name="Normal 5 2 8 3 3 3" xfId="16359"/>
    <cellStyle name="Normal 5 2 8 3 3 3 2" xfId="34495"/>
    <cellStyle name="Normal 5 2 8 3 3 4" xfId="16360"/>
    <cellStyle name="Normal 5 2 8 3 3 5" xfId="16361"/>
    <cellStyle name="Normal 5 2 8 3 4" xfId="16362"/>
    <cellStyle name="Normal 5 2 8 3 4 2" xfId="16363"/>
    <cellStyle name="Normal 5 2 8 3 4 2 2" xfId="16364"/>
    <cellStyle name="Normal 5 2 8 3 4 2 3" xfId="16365"/>
    <cellStyle name="Normal 5 2 8 3 4 3" xfId="16366"/>
    <cellStyle name="Normal 5 2 8 3 4 3 2" xfId="35107"/>
    <cellStyle name="Normal 5 2 8 3 4 4" xfId="16367"/>
    <cellStyle name="Normal 5 2 8 3 4 5" xfId="16368"/>
    <cellStyle name="Normal 5 2 8 3 5" xfId="16369"/>
    <cellStyle name="Normal 5 2 8 3 5 2" xfId="16370"/>
    <cellStyle name="Normal 5 2 8 3 5 3" xfId="16371"/>
    <cellStyle name="Normal 5 2 8 3 6" xfId="16372"/>
    <cellStyle name="Normal 5 2 8 3 6 2" xfId="33605"/>
    <cellStyle name="Normal 5 2 8 3 7" xfId="16373"/>
    <cellStyle name="Normal 5 2 8 3 8" xfId="16374"/>
    <cellStyle name="Normal 5 2 8 3 9" xfId="16375"/>
    <cellStyle name="Normal 5 2 8 4" xfId="16376"/>
    <cellStyle name="Normal 5 2 8 4 10" xfId="16377"/>
    <cellStyle name="Normal 5 2 8 4 11" xfId="16378"/>
    <cellStyle name="Normal 5 2 8 4 2" xfId="16379"/>
    <cellStyle name="Normal 5 2 8 4 2 2" xfId="16380"/>
    <cellStyle name="Normal 5 2 8 4 2 2 2" xfId="16381"/>
    <cellStyle name="Normal 5 2 8 4 2 2 2 2" xfId="16382"/>
    <cellStyle name="Normal 5 2 8 4 2 2 2 2 2" xfId="16383"/>
    <cellStyle name="Normal 5 2 8 4 2 2 2 2 3" xfId="16384"/>
    <cellStyle name="Normal 5 2 8 4 2 2 2 3" xfId="16385"/>
    <cellStyle name="Normal 5 2 8 4 2 2 2 4" xfId="16386"/>
    <cellStyle name="Normal 5 2 8 4 2 2 2 5" xfId="16387"/>
    <cellStyle name="Normal 5 2 8 4 2 2 3" xfId="16388"/>
    <cellStyle name="Normal 5 2 8 4 2 2 3 2" xfId="16389"/>
    <cellStyle name="Normal 5 2 8 4 2 2 3 2 2" xfId="16390"/>
    <cellStyle name="Normal 5 2 8 4 2 2 3 2 3" xfId="16391"/>
    <cellStyle name="Normal 5 2 8 4 2 2 3 3" xfId="16392"/>
    <cellStyle name="Normal 5 2 8 4 2 2 3 3 2" xfId="34827"/>
    <cellStyle name="Normal 5 2 8 4 2 2 3 4" xfId="16393"/>
    <cellStyle name="Normal 5 2 8 4 2 2 3 5" xfId="16394"/>
    <cellStyle name="Normal 5 2 8 4 2 2 4" xfId="16395"/>
    <cellStyle name="Normal 5 2 8 4 2 2 4 2" xfId="16396"/>
    <cellStyle name="Normal 5 2 8 4 2 2 4 3" xfId="16397"/>
    <cellStyle name="Normal 5 2 8 4 2 2 5" xfId="16398"/>
    <cellStyle name="Normal 5 2 8 4 2 2 5 2" xfId="33608"/>
    <cellStyle name="Normal 5 2 8 4 2 2 6" xfId="16399"/>
    <cellStyle name="Normal 5 2 8 4 2 2 7" xfId="16400"/>
    <cellStyle name="Normal 5 2 8 4 2 3" xfId="16401"/>
    <cellStyle name="Normal 5 2 8 4 2 3 2" xfId="16402"/>
    <cellStyle name="Normal 5 2 8 4 2 3 2 2" xfId="16403"/>
    <cellStyle name="Normal 5 2 8 4 2 3 2 3" xfId="16404"/>
    <cellStyle name="Normal 5 2 8 4 2 3 3" xfId="16405"/>
    <cellStyle name="Normal 5 2 8 4 2 3 4" xfId="16406"/>
    <cellStyle name="Normal 5 2 8 4 2 3 5" xfId="16407"/>
    <cellStyle name="Normal 5 2 8 4 2 4" xfId="16408"/>
    <cellStyle name="Normal 5 2 8 4 2 4 2" xfId="16409"/>
    <cellStyle name="Normal 5 2 8 4 2 4 3" xfId="16410"/>
    <cellStyle name="Normal 5 2 8 4 2 5" xfId="16411"/>
    <cellStyle name="Normal 5 2 8 4 2 6" xfId="16412"/>
    <cellStyle name="Normal 5 2 8 4 2 7" xfId="16413"/>
    <cellStyle name="Normal 5 2 8 4 3" xfId="16414"/>
    <cellStyle name="Normal 5 2 8 4 3 2" xfId="16415"/>
    <cellStyle name="Normal 5 2 8 4 3 2 2" xfId="16416"/>
    <cellStyle name="Normal 5 2 8 4 3 2 3" xfId="16417"/>
    <cellStyle name="Normal 5 2 8 4 3 3" xfId="16418"/>
    <cellStyle name="Normal 5 2 8 4 3 4" xfId="16419"/>
    <cellStyle name="Normal 5 2 8 4 3 5" xfId="16420"/>
    <cellStyle name="Normal 5 2 8 4 4" xfId="16421"/>
    <cellStyle name="Normal 5 2 8 4 4 2" xfId="16422"/>
    <cellStyle name="Normal 5 2 8 4 4 2 2" xfId="16423"/>
    <cellStyle name="Normal 5 2 8 4 4 2 2 2" xfId="16424"/>
    <cellStyle name="Normal 5 2 8 4 4 2 2 2 2" xfId="16425"/>
    <cellStyle name="Normal 5 2 8 4 4 2 2 2 3" xfId="16426"/>
    <cellStyle name="Normal 5 2 8 4 4 2 2 3" xfId="16427"/>
    <cellStyle name="Normal 5 2 8 4 4 2 2 3 2" xfId="34696"/>
    <cellStyle name="Normal 5 2 8 4 4 2 2 4" xfId="16428"/>
    <cellStyle name="Normal 5 2 8 4 4 2 2 5" xfId="16429"/>
    <cellStyle name="Normal 5 2 8 4 4 2 3" xfId="16430"/>
    <cellStyle name="Normal 5 2 8 4 4 2 3 2" xfId="16431"/>
    <cellStyle name="Normal 5 2 8 4 4 2 3 3" xfId="16432"/>
    <cellStyle name="Normal 5 2 8 4 4 2 4" xfId="16433"/>
    <cellStyle name="Normal 5 2 8 4 4 2 4 2" xfId="33609"/>
    <cellStyle name="Normal 5 2 8 4 4 2 5" xfId="16434"/>
    <cellStyle name="Normal 5 2 8 4 4 2 6" xfId="16435"/>
    <cellStyle name="Normal 5 2 8 4 4 3" xfId="16436"/>
    <cellStyle name="Normal 5 2 8 4 4 3 2" xfId="16437"/>
    <cellStyle name="Normal 5 2 8 4 4 3 3" xfId="16438"/>
    <cellStyle name="Normal 5 2 8 4 4 4" xfId="16439"/>
    <cellStyle name="Normal 5 2 8 4 4 5" xfId="16440"/>
    <cellStyle name="Normal 5 2 8 4 4 6" xfId="16441"/>
    <cellStyle name="Normal 5 2 8 4 5" xfId="16442"/>
    <cellStyle name="Normal 5 2 8 4 5 2" xfId="16443"/>
    <cellStyle name="Normal 5 2 8 4 5 2 2" xfId="16444"/>
    <cellStyle name="Normal 5 2 8 4 5 2 3" xfId="16445"/>
    <cellStyle name="Normal 5 2 8 4 5 3" xfId="16446"/>
    <cellStyle name="Normal 5 2 8 4 5 3 2" xfId="34697"/>
    <cellStyle name="Normal 5 2 8 4 5 4" xfId="16447"/>
    <cellStyle name="Normal 5 2 8 4 5 5" xfId="16448"/>
    <cellStyle name="Normal 5 2 8 4 6" xfId="16449"/>
    <cellStyle name="Normal 5 2 8 4 6 2" xfId="16450"/>
    <cellStyle name="Normal 5 2 8 4 6 2 2" xfId="16451"/>
    <cellStyle name="Normal 5 2 8 4 6 2 3" xfId="16452"/>
    <cellStyle name="Normal 5 2 8 4 6 3" xfId="16453"/>
    <cellStyle name="Normal 5 2 8 4 6 3 2" xfId="35108"/>
    <cellStyle name="Normal 5 2 8 4 6 4" xfId="16454"/>
    <cellStyle name="Normal 5 2 8 4 6 5" xfId="16455"/>
    <cellStyle name="Normal 5 2 8 4 7" xfId="16456"/>
    <cellStyle name="Normal 5 2 8 4 7 2" xfId="16457"/>
    <cellStyle name="Normal 5 2 8 4 7 3" xfId="16458"/>
    <cellStyle name="Normal 5 2 8 4 8" xfId="16459"/>
    <cellStyle name="Normal 5 2 8 4 8 2" xfId="33607"/>
    <cellStyle name="Normal 5 2 8 4 9" xfId="16460"/>
    <cellStyle name="Normal 5 2 8 5" xfId="16461"/>
    <cellStyle name="Normal 5 2 8 5 2" xfId="16462"/>
    <cellStyle name="Normal 5 2 8 5 2 2" xfId="16463"/>
    <cellStyle name="Normal 5 2 8 5 2 2 2" xfId="16464"/>
    <cellStyle name="Normal 5 2 8 5 2 2 3" xfId="16465"/>
    <cellStyle name="Normal 5 2 8 5 2 3" xfId="16466"/>
    <cellStyle name="Normal 5 2 8 5 2 3 2" xfId="35109"/>
    <cellStyle name="Normal 5 2 8 5 2 4" xfId="16467"/>
    <cellStyle name="Normal 5 2 8 5 2 5" xfId="16468"/>
    <cellStyle name="Normal 5 2 8 5 3" xfId="16469"/>
    <cellStyle name="Normal 5 2 8 5 3 2" xfId="16470"/>
    <cellStyle name="Normal 5 2 8 5 3 3" xfId="16471"/>
    <cellStyle name="Normal 5 2 8 5 4" xfId="16472"/>
    <cellStyle name="Normal 5 2 8 5 5" xfId="16473"/>
    <cellStyle name="Normal 5 2 8 5 6" xfId="16474"/>
    <cellStyle name="Normal 5 2 8 5 7" xfId="16475"/>
    <cellStyle name="Normal 5 2 8 6" xfId="16476"/>
    <cellStyle name="Normal 5 2 8 6 10" xfId="16477"/>
    <cellStyle name="Normal 5 2 8 6 2" xfId="16478"/>
    <cellStyle name="Normal 5 2 8 6 2 2" xfId="16479"/>
    <cellStyle name="Normal 5 2 8 6 2 2 2" xfId="16480"/>
    <cellStyle name="Normal 5 2 8 6 2 2 2 2" xfId="16481"/>
    <cellStyle name="Normal 5 2 8 6 2 2 2 2 2" xfId="16482"/>
    <cellStyle name="Normal 5 2 8 6 2 2 2 2 3" xfId="16483"/>
    <cellStyle name="Normal 5 2 8 6 2 2 2 3" xfId="16484"/>
    <cellStyle name="Normal 5 2 8 6 2 2 2 3 2" xfId="34905"/>
    <cellStyle name="Normal 5 2 8 6 2 2 2 4" xfId="16485"/>
    <cellStyle name="Normal 5 2 8 6 2 2 2 5" xfId="16486"/>
    <cellStyle name="Normal 5 2 8 6 2 2 3" xfId="16487"/>
    <cellStyle name="Normal 5 2 8 6 2 2 3 2" xfId="16488"/>
    <cellStyle name="Normal 5 2 8 6 2 2 3 3" xfId="16489"/>
    <cellStyle name="Normal 5 2 8 6 2 2 4" xfId="16490"/>
    <cellStyle name="Normal 5 2 8 6 2 2 4 2" xfId="33611"/>
    <cellStyle name="Normal 5 2 8 6 2 2 5" xfId="16491"/>
    <cellStyle name="Normal 5 2 8 6 2 2 6" xfId="16492"/>
    <cellStyle name="Normal 5 2 8 6 2 3" xfId="16493"/>
    <cellStyle name="Normal 5 2 8 6 2 3 2" xfId="16494"/>
    <cellStyle name="Normal 5 2 8 6 2 3 3" xfId="16495"/>
    <cellStyle name="Normal 5 2 8 6 2 4" xfId="16496"/>
    <cellStyle name="Normal 5 2 8 6 2 5" xfId="16497"/>
    <cellStyle name="Normal 5 2 8 6 2 6" xfId="16498"/>
    <cellStyle name="Normal 5 2 8 6 3" xfId="16499"/>
    <cellStyle name="Normal 5 2 8 6 3 2" xfId="16500"/>
    <cellStyle name="Normal 5 2 8 6 3 2 2" xfId="16501"/>
    <cellStyle name="Normal 5 2 8 6 3 2 2 2" xfId="16502"/>
    <cellStyle name="Normal 5 2 8 6 3 2 2 3" xfId="16503"/>
    <cellStyle name="Normal 5 2 8 6 3 2 3" xfId="16504"/>
    <cellStyle name="Normal 5 2 8 6 3 2 3 2" xfId="34698"/>
    <cellStyle name="Normal 5 2 8 6 3 2 4" xfId="16505"/>
    <cellStyle name="Normal 5 2 8 6 3 2 5" xfId="16506"/>
    <cellStyle name="Normal 5 2 8 6 3 3" xfId="16507"/>
    <cellStyle name="Normal 5 2 8 6 3 3 2" xfId="16508"/>
    <cellStyle name="Normal 5 2 8 6 3 3 3" xfId="16509"/>
    <cellStyle name="Normal 5 2 8 6 3 4" xfId="16510"/>
    <cellStyle name="Normal 5 2 8 6 3 4 2" xfId="33612"/>
    <cellStyle name="Normal 5 2 8 6 3 5" xfId="16511"/>
    <cellStyle name="Normal 5 2 8 6 3 6" xfId="16512"/>
    <cellStyle name="Normal 5 2 8 6 4" xfId="16513"/>
    <cellStyle name="Normal 5 2 8 6 4 2" xfId="16514"/>
    <cellStyle name="Normal 5 2 8 6 4 2 2" xfId="16515"/>
    <cellStyle name="Normal 5 2 8 6 4 2 3" xfId="16516"/>
    <cellStyle name="Normal 5 2 8 6 4 3" xfId="16517"/>
    <cellStyle name="Normal 5 2 8 6 4 3 2" xfId="34596"/>
    <cellStyle name="Normal 5 2 8 6 4 4" xfId="16518"/>
    <cellStyle name="Normal 5 2 8 6 4 5" xfId="16519"/>
    <cellStyle name="Normal 5 2 8 6 5" xfId="16520"/>
    <cellStyle name="Normal 5 2 8 6 5 2" xfId="16521"/>
    <cellStyle name="Normal 5 2 8 6 5 2 2" xfId="16522"/>
    <cellStyle name="Normal 5 2 8 6 5 2 3" xfId="16523"/>
    <cellStyle name="Normal 5 2 8 6 5 3" xfId="16524"/>
    <cellStyle name="Normal 5 2 8 6 5 3 2" xfId="35220"/>
    <cellStyle name="Normal 5 2 8 6 5 4" xfId="16525"/>
    <cellStyle name="Normal 5 2 8 6 5 5" xfId="16526"/>
    <cellStyle name="Normal 5 2 8 6 6" xfId="16527"/>
    <cellStyle name="Normal 5 2 8 6 6 2" xfId="16528"/>
    <cellStyle name="Normal 5 2 8 6 6 3" xfId="16529"/>
    <cellStyle name="Normal 5 2 8 6 7" xfId="16530"/>
    <cellStyle name="Normal 5 2 8 6 7 2" xfId="33610"/>
    <cellStyle name="Normal 5 2 8 6 8" xfId="16531"/>
    <cellStyle name="Normal 5 2 8 6 9" xfId="16532"/>
    <cellStyle name="Normal 5 2 8 7" xfId="16533"/>
    <cellStyle name="Normal 5 2 8 7 2" xfId="16534"/>
    <cellStyle name="Normal 5 2 8 7 2 2" xfId="16535"/>
    <cellStyle name="Normal 5 2 8 7 2 2 2" xfId="16536"/>
    <cellStyle name="Normal 5 2 8 7 2 2 3" xfId="16537"/>
    <cellStyle name="Normal 5 2 8 7 2 3" xfId="16538"/>
    <cellStyle name="Normal 5 2 8 7 2 4" xfId="16539"/>
    <cellStyle name="Normal 5 2 8 7 2 5" xfId="16540"/>
    <cellStyle name="Normal 5 2 8 7 3" xfId="16541"/>
    <cellStyle name="Normal 5 2 8 7 3 2" xfId="16542"/>
    <cellStyle name="Normal 5 2 8 7 3 2 2" xfId="16543"/>
    <cellStyle name="Normal 5 2 8 7 3 2 3" xfId="16544"/>
    <cellStyle name="Normal 5 2 8 7 3 3" xfId="16545"/>
    <cellStyle name="Normal 5 2 8 7 3 3 2" xfId="34876"/>
    <cellStyle name="Normal 5 2 8 7 3 4" xfId="16546"/>
    <cellStyle name="Normal 5 2 8 7 3 5" xfId="16547"/>
    <cellStyle name="Normal 5 2 8 7 4" xfId="16548"/>
    <cellStyle name="Normal 5 2 8 7 4 2" xfId="16549"/>
    <cellStyle name="Normal 5 2 8 7 4 3" xfId="16550"/>
    <cellStyle name="Normal 5 2 8 7 5" xfId="16551"/>
    <cellStyle name="Normal 5 2 8 7 5 2" xfId="33613"/>
    <cellStyle name="Normal 5 2 8 7 6" xfId="16552"/>
    <cellStyle name="Normal 5 2 8 7 7" xfId="16553"/>
    <cellStyle name="Normal 5 2 8 8" xfId="16554"/>
    <cellStyle name="Normal 5 2 8 8 2" xfId="16555"/>
    <cellStyle name="Normal 5 2 8 8 2 2" xfId="16556"/>
    <cellStyle name="Normal 5 2 8 8 2 3" xfId="16557"/>
    <cellStyle name="Normal 5 2 8 8 3" xfId="16558"/>
    <cellStyle name="Normal 5 2 8 8 3 2" xfId="33964"/>
    <cellStyle name="Normal 5 2 8 8 4" xfId="16559"/>
    <cellStyle name="Normal 5 2 8 8 5" xfId="16560"/>
    <cellStyle name="Normal 5 2 8 9" xfId="16561"/>
    <cellStyle name="Normal 5 2 8 9 2" xfId="16562"/>
    <cellStyle name="Normal 5 2 8 9 2 2" xfId="16563"/>
    <cellStyle name="Normal 5 2 8 9 2 3" xfId="16564"/>
    <cellStyle name="Normal 5 2 8 9 3" xfId="16565"/>
    <cellStyle name="Normal 5 2 8 9 4" xfId="16566"/>
    <cellStyle name="Normal 5 2 8 9 5" xfId="16567"/>
    <cellStyle name="Normal 5 2 9" xfId="16568"/>
    <cellStyle name="Normal 5 2 9 10" xfId="16569"/>
    <cellStyle name="Normal 5 2 9 11" xfId="16570"/>
    <cellStyle name="Normal 5 2 9 12" xfId="16571"/>
    <cellStyle name="Normal 5 2 9 13" xfId="16572"/>
    <cellStyle name="Normal 5 2 9 2" xfId="16573"/>
    <cellStyle name="Normal 5 2 9 2 10" xfId="16574"/>
    <cellStyle name="Normal 5 2 9 2 11" xfId="16575"/>
    <cellStyle name="Normal 5 2 9 2 2" xfId="16576"/>
    <cellStyle name="Normal 5 2 9 2 2 2" xfId="16577"/>
    <cellStyle name="Normal 5 2 9 2 2 2 2" xfId="16578"/>
    <cellStyle name="Normal 5 2 9 2 2 2 2 2" xfId="16579"/>
    <cellStyle name="Normal 5 2 9 2 2 2 2 2 2" xfId="16580"/>
    <cellStyle name="Normal 5 2 9 2 2 2 2 2 3" xfId="16581"/>
    <cellStyle name="Normal 5 2 9 2 2 2 2 3" xfId="16582"/>
    <cellStyle name="Normal 5 2 9 2 2 2 2 4" xfId="16583"/>
    <cellStyle name="Normal 5 2 9 2 2 2 2 5" xfId="16584"/>
    <cellStyle name="Normal 5 2 9 2 2 2 3" xfId="16585"/>
    <cellStyle name="Normal 5 2 9 2 2 2 3 2" xfId="16586"/>
    <cellStyle name="Normal 5 2 9 2 2 2 3 2 2" xfId="16587"/>
    <cellStyle name="Normal 5 2 9 2 2 2 3 2 3" xfId="16588"/>
    <cellStyle name="Normal 5 2 9 2 2 2 3 3" xfId="16589"/>
    <cellStyle name="Normal 5 2 9 2 2 2 3 3 2" xfId="34842"/>
    <cellStyle name="Normal 5 2 9 2 2 2 3 4" xfId="16590"/>
    <cellStyle name="Normal 5 2 9 2 2 2 3 5" xfId="16591"/>
    <cellStyle name="Normal 5 2 9 2 2 2 4" xfId="16592"/>
    <cellStyle name="Normal 5 2 9 2 2 2 4 2" xfId="16593"/>
    <cellStyle name="Normal 5 2 9 2 2 2 4 3" xfId="16594"/>
    <cellStyle name="Normal 5 2 9 2 2 2 5" xfId="16595"/>
    <cellStyle name="Normal 5 2 9 2 2 2 5 2" xfId="33614"/>
    <cellStyle name="Normal 5 2 9 2 2 2 6" xfId="16596"/>
    <cellStyle name="Normal 5 2 9 2 2 2 7" xfId="16597"/>
    <cellStyle name="Normal 5 2 9 2 2 3" xfId="16598"/>
    <cellStyle name="Normal 5 2 9 2 2 3 2" xfId="16599"/>
    <cellStyle name="Normal 5 2 9 2 2 3 2 2" xfId="16600"/>
    <cellStyle name="Normal 5 2 9 2 2 3 2 3" xfId="16601"/>
    <cellStyle name="Normal 5 2 9 2 2 3 3" xfId="16602"/>
    <cellStyle name="Normal 5 2 9 2 2 3 4" xfId="16603"/>
    <cellStyle name="Normal 5 2 9 2 2 3 5" xfId="16604"/>
    <cellStyle name="Normal 5 2 9 2 2 4" xfId="16605"/>
    <cellStyle name="Normal 5 2 9 2 2 4 2" xfId="16606"/>
    <cellStyle name="Normal 5 2 9 2 2 4 3" xfId="16607"/>
    <cellStyle name="Normal 5 2 9 2 2 5" xfId="16608"/>
    <cellStyle name="Normal 5 2 9 2 2 6" xfId="16609"/>
    <cellStyle name="Normal 5 2 9 2 2 7" xfId="16610"/>
    <cellStyle name="Normal 5 2 9 2 3" xfId="16611"/>
    <cellStyle name="Normal 5 2 9 2 3 2" xfId="16612"/>
    <cellStyle name="Normal 5 2 9 2 3 2 2" xfId="16613"/>
    <cellStyle name="Normal 5 2 9 2 3 2 3" xfId="16614"/>
    <cellStyle name="Normal 5 2 9 2 3 3" xfId="16615"/>
    <cellStyle name="Normal 5 2 9 2 3 4" xfId="16616"/>
    <cellStyle name="Normal 5 2 9 2 3 5" xfId="16617"/>
    <cellStyle name="Normal 5 2 9 2 4" xfId="16618"/>
    <cellStyle name="Normal 5 2 9 2 4 2" xfId="16619"/>
    <cellStyle name="Normal 5 2 9 2 4 2 2" xfId="16620"/>
    <cellStyle name="Normal 5 2 9 2 4 2 2 2" xfId="16621"/>
    <cellStyle name="Normal 5 2 9 2 4 2 2 2 2" xfId="16622"/>
    <cellStyle name="Normal 5 2 9 2 4 2 2 2 3" xfId="16623"/>
    <cellStyle name="Normal 5 2 9 2 4 2 2 3" xfId="16624"/>
    <cellStyle name="Normal 5 2 9 2 4 2 2 3 2" xfId="34597"/>
    <cellStyle name="Normal 5 2 9 2 4 2 2 4" xfId="16625"/>
    <cellStyle name="Normal 5 2 9 2 4 2 2 5" xfId="16626"/>
    <cellStyle name="Normal 5 2 9 2 4 2 3" xfId="16627"/>
    <cellStyle name="Normal 5 2 9 2 4 2 3 2" xfId="16628"/>
    <cellStyle name="Normal 5 2 9 2 4 2 3 3" xfId="16629"/>
    <cellStyle name="Normal 5 2 9 2 4 2 4" xfId="16630"/>
    <cellStyle name="Normal 5 2 9 2 4 2 4 2" xfId="33615"/>
    <cellStyle name="Normal 5 2 9 2 4 2 5" xfId="16631"/>
    <cellStyle name="Normal 5 2 9 2 4 2 6" xfId="16632"/>
    <cellStyle name="Normal 5 2 9 2 4 3" xfId="16633"/>
    <cellStyle name="Normal 5 2 9 2 4 3 2" xfId="16634"/>
    <cellStyle name="Normal 5 2 9 2 4 3 3" xfId="16635"/>
    <cellStyle name="Normal 5 2 9 2 4 4" xfId="16636"/>
    <cellStyle name="Normal 5 2 9 2 4 5" xfId="16637"/>
    <cellStyle name="Normal 5 2 9 2 4 6" xfId="16638"/>
    <cellStyle name="Normal 5 2 9 2 5" xfId="16639"/>
    <cellStyle name="Normal 5 2 9 2 5 2" xfId="16640"/>
    <cellStyle name="Normal 5 2 9 2 5 2 2" xfId="16641"/>
    <cellStyle name="Normal 5 2 9 2 5 2 2 2" xfId="16642"/>
    <cellStyle name="Normal 5 2 9 2 5 2 2 3" xfId="16643"/>
    <cellStyle name="Normal 5 2 9 2 5 2 3" xfId="16644"/>
    <cellStyle name="Normal 5 2 9 2 5 2 3 2" xfId="34214"/>
    <cellStyle name="Normal 5 2 9 2 5 2 4" xfId="16645"/>
    <cellStyle name="Normal 5 2 9 2 5 2 5" xfId="16646"/>
    <cellStyle name="Normal 5 2 9 2 5 3" xfId="16647"/>
    <cellStyle name="Normal 5 2 9 2 5 3 2" xfId="16648"/>
    <cellStyle name="Normal 5 2 9 2 5 3 3" xfId="16649"/>
    <cellStyle name="Normal 5 2 9 2 5 4" xfId="16650"/>
    <cellStyle name="Normal 5 2 9 2 5 4 2" xfId="33616"/>
    <cellStyle name="Normal 5 2 9 2 5 5" xfId="16651"/>
    <cellStyle name="Normal 5 2 9 2 5 6" xfId="16652"/>
    <cellStyle name="Normal 5 2 9 2 6" xfId="16653"/>
    <cellStyle name="Normal 5 2 9 2 6 2" xfId="16654"/>
    <cellStyle name="Normal 5 2 9 2 6 2 2" xfId="16655"/>
    <cellStyle name="Normal 5 2 9 2 6 2 3" xfId="16656"/>
    <cellStyle name="Normal 5 2 9 2 6 3" xfId="16657"/>
    <cellStyle name="Normal 5 2 9 2 6 3 2" xfId="35286"/>
    <cellStyle name="Normal 5 2 9 2 6 4" xfId="16658"/>
    <cellStyle name="Normal 5 2 9 2 6 5" xfId="16659"/>
    <cellStyle name="Normal 5 2 9 2 7" xfId="16660"/>
    <cellStyle name="Normal 5 2 9 2 7 2" xfId="16661"/>
    <cellStyle name="Normal 5 2 9 2 7 3" xfId="16662"/>
    <cellStyle name="Normal 5 2 9 2 8" xfId="16663"/>
    <cellStyle name="Normal 5 2 9 2 9" xfId="16664"/>
    <cellStyle name="Normal 5 2 9 3" xfId="16665"/>
    <cellStyle name="Normal 5 2 9 3 2" xfId="16666"/>
    <cellStyle name="Normal 5 2 9 3 2 2" xfId="16667"/>
    <cellStyle name="Normal 5 2 9 3 2 2 2" xfId="16668"/>
    <cellStyle name="Normal 5 2 9 3 2 2 3" xfId="16669"/>
    <cellStyle name="Normal 5 2 9 3 2 3" xfId="16670"/>
    <cellStyle name="Normal 5 2 9 3 2 4" xfId="16671"/>
    <cellStyle name="Normal 5 2 9 3 2 5" xfId="16672"/>
    <cellStyle name="Normal 5 2 9 3 3" xfId="16673"/>
    <cellStyle name="Normal 5 2 9 3 3 2" xfId="16674"/>
    <cellStyle name="Normal 5 2 9 3 3 2 2" xfId="16675"/>
    <cellStyle name="Normal 5 2 9 3 3 2 3" xfId="16676"/>
    <cellStyle name="Normal 5 2 9 3 3 3" xfId="16677"/>
    <cellStyle name="Normal 5 2 9 3 3 3 2" xfId="34215"/>
    <cellStyle name="Normal 5 2 9 3 3 4" xfId="16678"/>
    <cellStyle name="Normal 5 2 9 3 3 5" xfId="16679"/>
    <cellStyle name="Normal 5 2 9 3 4" xfId="16680"/>
    <cellStyle name="Normal 5 2 9 3 4 2" xfId="16681"/>
    <cellStyle name="Normal 5 2 9 3 4 2 2" xfId="16682"/>
    <cellStyle name="Normal 5 2 9 3 4 2 3" xfId="16683"/>
    <cellStyle name="Normal 5 2 9 3 4 3" xfId="16684"/>
    <cellStyle name="Normal 5 2 9 3 4 3 2" xfId="35287"/>
    <cellStyle name="Normal 5 2 9 3 4 4" xfId="16685"/>
    <cellStyle name="Normal 5 2 9 3 4 5" xfId="16686"/>
    <cellStyle name="Normal 5 2 9 3 5" xfId="16687"/>
    <cellStyle name="Normal 5 2 9 3 5 2" xfId="16688"/>
    <cellStyle name="Normal 5 2 9 3 5 3" xfId="16689"/>
    <cellStyle name="Normal 5 2 9 3 6" xfId="16690"/>
    <cellStyle name="Normal 5 2 9 3 6 2" xfId="33617"/>
    <cellStyle name="Normal 5 2 9 3 7" xfId="16691"/>
    <cellStyle name="Normal 5 2 9 3 8" xfId="16692"/>
    <cellStyle name="Normal 5 2 9 3 9" xfId="16693"/>
    <cellStyle name="Normal 5 2 9 4" xfId="16694"/>
    <cellStyle name="Normal 5 2 9 4 2" xfId="16695"/>
    <cellStyle name="Normal 5 2 9 4 2 2" xfId="16696"/>
    <cellStyle name="Normal 5 2 9 4 2 2 2" xfId="16697"/>
    <cellStyle name="Normal 5 2 9 4 2 2 3" xfId="16698"/>
    <cellStyle name="Normal 5 2 9 4 2 3" xfId="16699"/>
    <cellStyle name="Normal 5 2 9 4 2 3 2" xfId="35225"/>
    <cellStyle name="Normal 5 2 9 4 2 4" xfId="16700"/>
    <cellStyle name="Normal 5 2 9 4 2 5" xfId="16701"/>
    <cellStyle name="Normal 5 2 9 4 3" xfId="16702"/>
    <cellStyle name="Normal 5 2 9 4 3 2" xfId="16703"/>
    <cellStyle name="Normal 5 2 9 4 3 3" xfId="16704"/>
    <cellStyle name="Normal 5 2 9 4 4" xfId="16705"/>
    <cellStyle name="Normal 5 2 9 4 5" xfId="16706"/>
    <cellStyle name="Normal 5 2 9 4 6" xfId="16707"/>
    <cellStyle name="Normal 5 2 9 4 7" xfId="16708"/>
    <cellStyle name="Normal 5 2 9 5" xfId="16709"/>
    <cellStyle name="Normal 5 2 9 5 10" xfId="16710"/>
    <cellStyle name="Normal 5 2 9 5 2" xfId="16711"/>
    <cellStyle name="Normal 5 2 9 5 2 2" xfId="16712"/>
    <cellStyle name="Normal 5 2 9 5 2 2 2" xfId="16713"/>
    <cellStyle name="Normal 5 2 9 5 2 2 2 2" xfId="16714"/>
    <cellStyle name="Normal 5 2 9 5 2 2 2 2 2" xfId="16715"/>
    <cellStyle name="Normal 5 2 9 5 2 2 2 2 3" xfId="16716"/>
    <cellStyle name="Normal 5 2 9 5 2 2 2 3" xfId="16717"/>
    <cellStyle name="Normal 5 2 9 5 2 2 2 3 2" xfId="34828"/>
    <cellStyle name="Normal 5 2 9 5 2 2 2 4" xfId="16718"/>
    <cellStyle name="Normal 5 2 9 5 2 2 2 5" xfId="16719"/>
    <cellStyle name="Normal 5 2 9 5 2 2 3" xfId="16720"/>
    <cellStyle name="Normal 5 2 9 5 2 2 3 2" xfId="16721"/>
    <cellStyle name="Normal 5 2 9 5 2 2 3 3" xfId="16722"/>
    <cellStyle name="Normal 5 2 9 5 2 2 4" xfId="16723"/>
    <cellStyle name="Normal 5 2 9 5 2 2 4 2" xfId="33619"/>
    <cellStyle name="Normal 5 2 9 5 2 2 5" xfId="16724"/>
    <cellStyle name="Normal 5 2 9 5 2 2 6" xfId="16725"/>
    <cellStyle name="Normal 5 2 9 5 2 3" xfId="16726"/>
    <cellStyle name="Normal 5 2 9 5 2 3 2" xfId="16727"/>
    <cellStyle name="Normal 5 2 9 5 2 3 3" xfId="16728"/>
    <cellStyle name="Normal 5 2 9 5 2 4" xfId="16729"/>
    <cellStyle name="Normal 5 2 9 5 2 5" xfId="16730"/>
    <cellStyle name="Normal 5 2 9 5 2 6" xfId="16731"/>
    <cellStyle name="Normal 5 2 9 5 3" xfId="16732"/>
    <cellStyle name="Normal 5 2 9 5 3 2" xfId="16733"/>
    <cellStyle name="Normal 5 2 9 5 3 2 2" xfId="16734"/>
    <cellStyle name="Normal 5 2 9 5 3 2 2 2" xfId="16735"/>
    <cellStyle name="Normal 5 2 9 5 3 2 2 3" xfId="16736"/>
    <cellStyle name="Normal 5 2 9 5 3 2 3" xfId="16737"/>
    <cellStyle name="Normal 5 2 9 5 3 2 3 2" xfId="34474"/>
    <cellStyle name="Normal 5 2 9 5 3 2 4" xfId="16738"/>
    <cellStyle name="Normal 5 2 9 5 3 2 5" xfId="16739"/>
    <cellStyle name="Normal 5 2 9 5 3 3" xfId="16740"/>
    <cellStyle name="Normal 5 2 9 5 3 3 2" xfId="16741"/>
    <cellStyle name="Normal 5 2 9 5 3 3 3" xfId="16742"/>
    <cellStyle name="Normal 5 2 9 5 3 4" xfId="16743"/>
    <cellStyle name="Normal 5 2 9 5 3 4 2" xfId="33620"/>
    <cellStyle name="Normal 5 2 9 5 3 5" xfId="16744"/>
    <cellStyle name="Normal 5 2 9 5 3 6" xfId="16745"/>
    <cellStyle name="Normal 5 2 9 5 4" xfId="16746"/>
    <cellStyle name="Normal 5 2 9 5 4 2" xfId="16747"/>
    <cellStyle name="Normal 5 2 9 5 4 2 2" xfId="16748"/>
    <cellStyle name="Normal 5 2 9 5 4 2 3" xfId="16749"/>
    <cellStyle name="Normal 5 2 9 5 4 3" xfId="16750"/>
    <cellStyle name="Normal 5 2 9 5 4 3 2" xfId="34216"/>
    <cellStyle name="Normal 5 2 9 5 4 4" xfId="16751"/>
    <cellStyle name="Normal 5 2 9 5 4 5" xfId="16752"/>
    <cellStyle name="Normal 5 2 9 5 5" xfId="16753"/>
    <cellStyle name="Normal 5 2 9 5 5 2" xfId="16754"/>
    <cellStyle name="Normal 5 2 9 5 5 2 2" xfId="16755"/>
    <cellStyle name="Normal 5 2 9 5 5 2 3" xfId="16756"/>
    <cellStyle name="Normal 5 2 9 5 5 3" xfId="16757"/>
    <cellStyle name="Normal 5 2 9 5 5 3 2" xfId="35224"/>
    <cellStyle name="Normal 5 2 9 5 5 4" xfId="16758"/>
    <cellStyle name="Normal 5 2 9 5 5 5" xfId="16759"/>
    <cellStyle name="Normal 5 2 9 5 6" xfId="16760"/>
    <cellStyle name="Normal 5 2 9 5 6 2" xfId="16761"/>
    <cellStyle name="Normal 5 2 9 5 6 3" xfId="16762"/>
    <cellStyle name="Normal 5 2 9 5 7" xfId="16763"/>
    <cellStyle name="Normal 5 2 9 5 7 2" xfId="33618"/>
    <cellStyle name="Normal 5 2 9 5 8" xfId="16764"/>
    <cellStyle name="Normal 5 2 9 5 9" xfId="16765"/>
    <cellStyle name="Normal 5 2 9 6" xfId="16766"/>
    <cellStyle name="Normal 5 2 9 6 2" xfId="16767"/>
    <cellStyle name="Normal 5 2 9 6 2 2" xfId="16768"/>
    <cellStyle name="Normal 5 2 9 6 2 2 2" xfId="16769"/>
    <cellStyle name="Normal 5 2 9 6 2 2 3" xfId="16770"/>
    <cellStyle name="Normal 5 2 9 6 2 3" xfId="16771"/>
    <cellStyle name="Normal 5 2 9 6 2 4" xfId="16772"/>
    <cellStyle name="Normal 5 2 9 6 2 5" xfId="16773"/>
    <cellStyle name="Normal 5 2 9 6 3" xfId="16774"/>
    <cellStyle name="Normal 5 2 9 6 3 2" xfId="16775"/>
    <cellStyle name="Normal 5 2 9 6 3 2 2" xfId="16776"/>
    <cellStyle name="Normal 5 2 9 6 3 2 3" xfId="16777"/>
    <cellStyle name="Normal 5 2 9 6 3 3" xfId="16778"/>
    <cellStyle name="Normal 5 2 9 6 3 3 2" xfId="34475"/>
    <cellStyle name="Normal 5 2 9 6 3 4" xfId="16779"/>
    <cellStyle name="Normal 5 2 9 6 3 5" xfId="16780"/>
    <cellStyle name="Normal 5 2 9 6 4" xfId="16781"/>
    <cellStyle name="Normal 5 2 9 6 4 2" xfId="16782"/>
    <cellStyle name="Normal 5 2 9 6 4 2 2" xfId="16783"/>
    <cellStyle name="Normal 5 2 9 6 4 2 3" xfId="16784"/>
    <cellStyle name="Normal 5 2 9 6 4 3" xfId="16785"/>
    <cellStyle name="Normal 5 2 9 6 4 3 2" xfId="35288"/>
    <cellStyle name="Normal 5 2 9 6 4 4" xfId="16786"/>
    <cellStyle name="Normal 5 2 9 6 4 5" xfId="16787"/>
    <cellStyle name="Normal 5 2 9 6 5" xfId="16788"/>
    <cellStyle name="Normal 5 2 9 6 5 2" xfId="16789"/>
    <cellStyle name="Normal 5 2 9 6 5 3" xfId="16790"/>
    <cellStyle name="Normal 5 2 9 6 6" xfId="16791"/>
    <cellStyle name="Normal 5 2 9 6 6 2" xfId="33621"/>
    <cellStyle name="Normal 5 2 9 6 7" xfId="16792"/>
    <cellStyle name="Normal 5 2 9 6 8" xfId="16793"/>
    <cellStyle name="Normal 5 2 9 6 9" xfId="16794"/>
    <cellStyle name="Normal 5 2 9 7" xfId="16795"/>
    <cellStyle name="Normal 5 2 9 7 2" xfId="16796"/>
    <cellStyle name="Normal 5 2 9 7 2 2" xfId="16797"/>
    <cellStyle name="Normal 5 2 9 7 2 3" xfId="16798"/>
    <cellStyle name="Normal 5 2 9 7 3" xfId="16799"/>
    <cellStyle name="Normal 5 2 9 7 3 2" xfId="33965"/>
    <cellStyle name="Normal 5 2 9 7 4" xfId="16800"/>
    <cellStyle name="Normal 5 2 9 7 5" xfId="16801"/>
    <cellStyle name="Normal 5 2 9 8" xfId="16802"/>
    <cellStyle name="Normal 5 2 9 8 2" xfId="16803"/>
    <cellStyle name="Normal 5 2 9 8 2 2" xfId="16804"/>
    <cellStyle name="Normal 5 2 9 8 2 3" xfId="16805"/>
    <cellStyle name="Normal 5 2 9 8 3" xfId="16806"/>
    <cellStyle name="Normal 5 2 9 8 4" xfId="16807"/>
    <cellStyle name="Normal 5 2 9 8 5" xfId="16808"/>
    <cellStyle name="Normal 5 2 9 9" xfId="16809"/>
    <cellStyle name="Normal 5 2 9 9 2" xfId="16810"/>
    <cellStyle name="Normal 5 2 9 9 3" xfId="16811"/>
    <cellStyle name="Normal 5 20" xfId="16812"/>
    <cellStyle name="Normal 5 20 2" xfId="16813"/>
    <cellStyle name="Normal 5 20 2 2" xfId="16814"/>
    <cellStyle name="Normal 5 20 2 3" xfId="16815"/>
    <cellStyle name="Normal 5 20 3" xfId="16816"/>
    <cellStyle name="Normal 5 20 4" xfId="16817"/>
    <cellStyle name="Normal 5 20 5" xfId="16818"/>
    <cellStyle name="Normal 5 21" xfId="16819"/>
    <cellStyle name="Normal 5 21 2" xfId="16820"/>
    <cellStyle name="Normal 5 21 2 2" xfId="16821"/>
    <cellStyle name="Normal 5 21 2 2 2" xfId="16822"/>
    <cellStyle name="Normal 5 21 2 2 3" xfId="16823"/>
    <cellStyle name="Normal 5 21 2 3" xfId="16824"/>
    <cellStyle name="Normal 5 21 2 3 2" xfId="34456"/>
    <cellStyle name="Normal 5 21 2 4" xfId="16825"/>
    <cellStyle name="Normal 5 21 2 5" xfId="16826"/>
    <cellStyle name="Normal 5 21 3" xfId="16827"/>
    <cellStyle name="Normal 5 21 3 2" xfId="16828"/>
    <cellStyle name="Normal 5 21 3 3" xfId="16829"/>
    <cellStyle name="Normal 5 21 4" xfId="16830"/>
    <cellStyle name="Normal 5 21 4 2" xfId="33622"/>
    <cellStyle name="Normal 5 21 5" xfId="16831"/>
    <cellStyle name="Normal 5 21 6" xfId="16832"/>
    <cellStyle name="Normal 5 22" xfId="16833"/>
    <cellStyle name="Normal 5 22 2" xfId="16834"/>
    <cellStyle name="Normal 5 22 2 2" xfId="16835"/>
    <cellStyle name="Normal 5 22 2 2 2" xfId="16836"/>
    <cellStyle name="Normal 5 22 2 2 3" xfId="16837"/>
    <cellStyle name="Normal 5 22 2 3" xfId="16838"/>
    <cellStyle name="Normal 5 22 2 3 2" xfId="34151"/>
    <cellStyle name="Normal 5 22 2 4" xfId="16839"/>
    <cellStyle name="Normal 5 22 2 5" xfId="16840"/>
    <cellStyle name="Normal 5 22 3" xfId="16841"/>
    <cellStyle name="Normal 5 22 3 2" xfId="16842"/>
    <cellStyle name="Normal 5 22 3 2 2" xfId="16843"/>
    <cellStyle name="Normal 5 22 3 2 3" xfId="16844"/>
    <cellStyle name="Normal 5 22 3 3" xfId="16845"/>
    <cellStyle name="Normal 5 22 3 4" xfId="16846"/>
    <cellStyle name="Normal 5 22 3 5" xfId="16847"/>
    <cellStyle name="Normal 5 22 4" xfId="16848"/>
    <cellStyle name="Normal 5 22 4 2" xfId="16849"/>
    <cellStyle name="Normal 5 22 4 3" xfId="16850"/>
    <cellStyle name="Normal 5 22 5" xfId="16851"/>
    <cellStyle name="Normal 5 22 6" xfId="16852"/>
    <cellStyle name="Normal 5 22 7" xfId="16853"/>
    <cellStyle name="Normal 5 23" xfId="16854"/>
    <cellStyle name="Normal 5 23 2" xfId="16855"/>
    <cellStyle name="Normal 5 23 2 2" xfId="16856"/>
    <cellStyle name="Normal 5 23 2 3" xfId="16857"/>
    <cellStyle name="Normal 5 23 3" xfId="16858"/>
    <cellStyle name="Normal 5 23 3 2" xfId="34017"/>
    <cellStyle name="Normal 5 23 4" xfId="16859"/>
    <cellStyle name="Normal 5 23 5" xfId="16860"/>
    <cellStyle name="Normal 5 24" xfId="16861"/>
    <cellStyle name="Normal 5 24 2" xfId="16862"/>
    <cellStyle name="Normal 5 24 2 2" xfId="16863"/>
    <cellStyle name="Normal 5 24 2 3" xfId="16864"/>
    <cellStyle name="Normal 5 24 3" xfId="16865"/>
    <cellStyle name="Normal 5 24 4" xfId="16866"/>
    <cellStyle name="Normal 5 24 5" xfId="16867"/>
    <cellStyle name="Normal 5 25" xfId="16868"/>
    <cellStyle name="Normal 5 25 2" xfId="16869"/>
    <cellStyle name="Normal 5 25 3" xfId="16870"/>
    <cellStyle name="Normal 5 26" xfId="16871"/>
    <cellStyle name="Normal 5 26 2" xfId="32644"/>
    <cellStyle name="Normal 5 27" xfId="16872"/>
    <cellStyle name="Normal 5 3" xfId="16873"/>
    <cellStyle name="Normal 5 3 10" xfId="16874"/>
    <cellStyle name="Normal 5 3 10 2" xfId="16875"/>
    <cellStyle name="Normal 5 3 10 2 2" xfId="16876"/>
    <cellStyle name="Normal 5 3 10 2 2 2" xfId="16877"/>
    <cellStyle name="Normal 5 3 10 2 2 3" xfId="16878"/>
    <cellStyle name="Normal 5 3 10 2 3" xfId="16879"/>
    <cellStyle name="Normal 5 3 10 2 3 2" xfId="32648"/>
    <cellStyle name="Normal 5 3 10 2 4" xfId="16880"/>
    <cellStyle name="Normal 5 3 10 2 5" xfId="16881"/>
    <cellStyle name="Normal 5 3 10 3" xfId="16882"/>
    <cellStyle name="Normal 5 3 10 3 2" xfId="16883"/>
    <cellStyle name="Normal 5 3 10 3 3" xfId="16884"/>
    <cellStyle name="Normal 5 3 10 4" xfId="16885"/>
    <cellStyle name="Normal 5 3 10 4 2" xfId="32647"/>
    <cellStyle name="Normal 5 3 10 5" xfId="16886"/>
    <cellStyle name="Normal 5 3 10 6" xfId="16887"/>
    <cellStyle name="Normal 5 3 10 7" xfId="16888"/>
    <cellStyle name="Normal 5 3 11" xfId="16889"/>
    <cellStyle name="Normal 5 3 11 2" xfId="16890"/>
    <cellStyle name="Normal 5 3 11 2 2" xfId="16891"/>
    <cellStyle name="Normal 5 3 11 2 2 2" xfId="16892"/>
    <cellStyle name="Normal 5 3 11 2 2 3" xfId="16893"/>
    <cellStyle name="Normal 5 3 11 2 3" xfId="16894"/>
    <cellStyle name="Normal 5 3 11 2 3 2" xfId="32650"/>
    <cellStyle name="Normal 5 3 11 2 4" xfId="16895"/>
    <cellStyle name="Normal 5 3 11 2 5" xfId="16896"/>
    <cellStyle name="Normal 5 3 11 3" xfId="16897"/>
    <cellStyle name="Normal 5 3 11 3 2" xfId="16898"/>
    <cellStyle name="Normal 5 3 11 3 3" xfId="16899"/>
    <cellStyle name="Normal 5 3 11 4" xfId="16900"/>
    <cellStyle name="Normal 5 3 11 4 2" xfId="32649"/>
    <cellStyle name="Normal 5 3 11 5" xfId="16901"/>
    <cellStyle name="Normal 5 3 11 6" xfId="16902"/>
    <cellStyle name="Normal 5 3 12" xfId="16903"/>
    <cellStyle name="Normal 5 3 12 2" xfId="16904"/>
    <cellStyle name="Normal 5 3 12 2 2" xfId="16905"/>
    <cellStyle name="Normal 5 3 12 2 2 2" xfId="16906"/>
    <cellStyle name="Normal 5 3 12 2 2 3" xfId="16907"/>
    <cellStyle name="Normal 5 3 12 2 3" xfId="16908"/>
    <cellStyle name="Normal 5 3 12 2 3 2" xfId="32652"/>
    <cellStyle name="Normal 5 3 12 2 4" xfId="16909"/>
    <cellStyle name="Normal 5 3 12 2 5" xfId="16910"/>
    <cellStyle name="Normal 5 3 12 3" xfId="16911"/>
    <cellStyle name="Normal 5 3 12 3 2" xfId="16912"/>
    <cellStyle name="Normal 5 3 12 3 3" xfId="16913"/>
    <cellStyle name="Normal 5 3 12 4" xfId="16914"/>
    <cellStyle name="Normal 5 3 12 4 2" xfId="32651"/>
    <cellStyle name="Normal 5 3 12 5" xfId="16915"/>
    <cellStyle name="Normal 5 3 12 6" xfId="16916"/>
    <cellStyle name="Normal 5 3 13" xfId="16917"/>
    <cellStyle name="Normal 5 3 13 2" xfId="16918"/>
    <cellStyle name="Normal 5 3 13 2 2" xfId="16919"/>
    <cellStyle name="Normal 5 3 13 2 2 2" xfId="16920"/>
    <cellStyle name="Normal 5 3 13 2 2 3" xfId="16921"/>
    <cellStyle name="Normal 5 3 13 2 3" xfId="16922"/>
    <cellStyle name="Normal 5 3 13 2 3 2" xfId="32654"/>
    <cellStyle name="Normal 5 3 13 2 4" xfId="16923"/>
    <cellStyle name="Normal 5 3 13 2 5" xfId="16924"/>
    <cellStyle name="Normal 5 3 13 3" xfId="16925"/>
    <cellStyle name="Normal 5 3 13 3 2" xfId="16926"/>
    <cellStyle name="Normal 5 3 13 3 3" xfId="16927"/>
    <cellStyle name="Normal 5 3 13 4" xfId="16928"/>
    <cellStyle name="Normal 5 3 13 4 2" xfId="32653"/>
    <cellStyle name="Normal 5 3 13 5" xfId="16929"/>
    <cellStyle name="Normal 5 3 13 6" xfId="16930"/>
    <cellStyle name="Normal 5 3 14" xfId="16931"/>
    <cellStyle name="Normal 5 3 14 2" xfId="16932"/>
    <cellStyle name="Normal 5 3 14 2 2" xfId="16933"/>
    <cellStyle name="Normal 5 3 14 2 2 2" xfId="16934"/>
    <cellStyle name="Normal 5 3 14 2 2 3" xfId="16935"/>
    <cellStyle name="Normal 5 3 14 2 3" xfId="16936"/>
    <cellStyle name="Normal 5 3 14 2 3 2" xfId="32656"/>
    <cellStyle name="Normal 5 3 14 2 4" xfId="16937"/>
    <cellStyle name="Normal 5 3 14 2 5" xfId="16938"/>
    <cellStyle name="Normal 5 3 14 3" xfId="16939"/>
    <cellStyle name="Normal 5 3 14 3 2" xfId="16940"/>
    <cellStyle name="Normal 5 3 14 3 3" xfId="16941"/>
    <cellStyle name="Normal 5 3 14 4" xfId="16942"/>
    <cellStyle name="Normal 5 3 14 4 2" xfId="32655"/>
    <cellStyle name="Normal 5 3 14 5" xfId="16943"/>
    <cellStyle name="Normal 5 3 14 6" xfId="16944"/>
    <cellStyle name="Normal 5 3 15" xfId="16945"/>
    <cellStyle name="Normal 5 3 15 2" xfId="16946"/>
    <cellStyle name="Normal 5 3 15 2 2" xfId="16947"/>
    <cellStyle name="Normal 5 3 15 2 2 2" xfId="16948"/>
    <cellStyle name="Normal 5 3 15 2 2 3" xfId="16949"/>
    <cellStyle name="Normal 5 3 15 2 3" xfId="16950"/>
    <cellStyle name="Normal 5 3 15 2 3 2" xfId="32658"/>
    <cellStyle name="Normal 5 3 15 2 4" xfId="16951"/>
    <cellStyle name="Normal 5 3 15 2 5" xfId="16952"/>
    <cellStyle name="Normal 5 3 15 3" xfId="16953"/>
    <cellStyle name="Normal 5 3 15 3 2" xfId="16954"/>
    <cellStyle name="Normal 5 3 15 3 3" xfId="16955"/>
    <cellStyle name="Normal 5 3 15 4" xfId="16956"/>
    <cellStyle name="Normal 5 3 15 4 2" xfId="32657"/>
    <cellStyle name="Normal 5 3 15 5" xfId="16957"/>
    <cellStyle name="Normal 5 3 15 6" xfId="16958"/>
    <cellStyle name="Normal 5 3 16" xfId="16959"/>
    <cellStyle name="Normal 5 3 16 2" xfId="16960"/>
    <cellStyle name="Normal 5 3 16 2 2" xfId="16961"/>
    <cellStyle name="Normal 5 3 16 2 2 2" xfId="16962"/>
    <cellStyle name="Normal 5 3 16 2 2 3" xfId="16963"/>
    <cellStyle name="Normal 5 3 16 2 3" xfId="16964"/>
    <cellStyle name="Normal 5 3 16 2 3 2" xfId="32660"/>
    <cellStyle name="Normal 5 3 16 2 4" xfId="16965"/>
    <cellStyle name="Normal 5 3 16 2 5" xfId="16966"/>
    <cellStyle name="Normal 5 3 16 3" xfId="16967"/>
    <cellStyle name="Normal 5 3 16 3 2" xfId="16968"/>
    <cellStyle name="Normal 5 3 16 3 3" xfId="16969"/>
    <cellStyle name="Normal 5 3 16 4" xfId="16970"/>
    <cellStyle name="Normal 5 3 16 4 2" xfId="32659"/>
    <cellStyle name="Normal 5 3 16 5" xfId="16971"/>
    <cellStyle name="Normal 5 3 16 6" xfId="16972"/>
    <cellStyle name="Normal 5 3 17" xfId="16973"/>
    <cellStyle name="Normal 5 3 17 2" xfId="16974"/>
    <cellStyle name="Normal 5 3 17 2 2" xfId="16975"/>
    <cellStyle name="Normal 5 3 17 2 2 2" xfId="16976"/>
    <cellStyle name="Normal 5 3 17 2 2 3" xfId="16977"/>
    <cellStyle name="Normal 5 3 17 2 3" xfId="16978"/>
    <cellStyle name="Normal 5 3 17 2 3 2" xfId="32662"/>
    <cellStyle name="Normal 5 3 17 2 4" xfId="16979"/>
    <cellStyle name="Normal 5 3 17 2 5" xfId="16980"/>
    <cellStyle name="Normal 5 3 17 3" xfId="16981"/>
    <cellStyle name="Normal 5 3 17 3 2" xfId="16982"/>
    <cellStyle name="Normal 5 3 17 3 3" xfId="16983"/>
    <cellStyle name="Normal 5 3 17 4" xfId="16984"/>
    <cellStyle name="Normal 5 3 17 4 2" xfId="32661"/>
    <cellStyle name="Normal 5 3 17 5" xfId="16985"/>
    <cellStyle name="Normal 5 3 17 6" xfId="16986"/>
    <cellStyle name="Normal 5 3 18" xfId="16987"/>
    <cellStyle name="Normal 5 3 18 2" xfId="16988"/>
    <cellStyle name="Normal 5 3 18 2 2" xfId="16989"/>
    <cellStyle name="Normal 5 3 18 2 2 2" xfId="16990"/>
    <cellStyle name="Normal 5 3 18 2 2 3" xfId="16991"/>
    <cellStyle name="Normal 5 3 18 2 3" xfId="16992"/>
    <cellStyle name="Normal 5 3 18 2 3 2" xfId="32664"/>
    <cellStyle name="Normal 5 3 18 2 4" xfId="16993"/>
    <cellStyle name="Normal 5 3 18 2 5" xfId="16994"/>
    <cellStyle name="Normal 5 3 18 3" xfId="16995"/>
    <cellStyle name="Normal 5 3 18 3 2" xfId="16996"/>
    <cellStyle name="Normal 5 3 18 3 3" xfId="16997"/>
    <cellStyle name="Normal 5 3 18 4" xfId="16998"/>
    <cellStyle name="Normal 5 3 18 4 2" xfId="32663"/>
    <cellStyle name="Normal 5 3 18 5" xfId="16999"/>
    <cellStyle name="Normal 5 3 18 6" xfId="17000"/>
    <cellStyle name="Normal 5 3 19" xfId="17001"/>
    <cellStyle name="Normal 5 3 19 2" xfId="17002"/>
    <cellStyle name="Normal 5 3 19 2 2" xfId="17003"/>
    <cellStyle name="Normal 5 3 19 2 2 2" xfId="17004"/>
    <cellStyle name="Normal 5 3 19 2 2 3" xfId="17005"/>
    <cellStyle name="Normal 5 3 19 2 3" xfId="17006"/>
    <cellStyle name="Normal 5 3 19 2 3 2" xfId="32666"/>
    <cellStyle name="Normal 5 3 19 2 4" xfId="17007"/>
    <cellStyle name="Normal 5 3 19 2 5" xfId="17008"/>
    <cellStyle name="Normal 5 3 19 3" xfId="17009"/>
    <cellStyle name="Normal 5 3 19 3 2" xfId="17010"/>
    <cellStyle name="Normal 5 3 19 3 3" xfId="17011"/>
    <cellStyle name="Normal 5 3 19 4" xfId="17012"/>
    <cellStyle name="Normal 5 3 19 4 2" xfId="32665"/>
    <cellStyle name="Normal 5 3 19 5" xfId="17013"/>
    <cellStyle name="Normal 5 3 19 6" xfId="17014"/>
    <cellStyle name="Normal 5 3 2" xfId="17015"/>
    <cellStyle name="Normal 5 3 2 10" xfId="17016"/>
    <cellStyle name="Normal 5 3 2 10 2" xfId="17017"/>
    <cellStyle name="Normal 5 3 2 10 2 2" xfId="17018"/>
    <cellStyle name="Normal 5 3 2 10 2 3" xfId="17019"/>
    <cellStyle name="Normal 5 3 2 10 3" xfId="17020"/>
    <cellStyle name="Normal 5 3 2 10 3 2" xfId="32668"/>
    <cellStyle name="Normal 5 3 2 10 4" xfId="17021"/>
    <cellStyle name="Normal 5 3 2 10 5" xfId="17022"/>
    <cellStyle name="Normal 5 3 2 11" xfId="17023"/>
    <cellStyle name="Normal 5 3 2 11 2" xfId="17024"/>
    <cellStyle name="Normal 5 3 2 11 2 2" xfId="17025"/>
    <cellStyle name="Normal 5 3 2 11 2 3" xfId="17026"/>
    <cellStyle name="Normal 5 3 2 11 3" xfId="17027"/>
    <cellStyle name="Normal 5 3 2 11 3 2" xfId="32669"/>
    <cellStyle name="Normal 5 3 2 11 4" xfId="17028"/>
    <cellStyle name="Normal 5 3 2 11 5" xfId="17029"/>
    <cellStyle name="Normal 5 3 2 12" xfId="17030"/>
    <cellStyle name="Normal 5 3 2 12 2" xfId="17031"/>
    <cellStyle name="Normal 5 3 2 12 2 2" xfId="17032"/>
    <cellStyle name="Normal 5 3 2 12 2 3" xfId="17033"/>
    <cellStyle name="Normal 5 3 2 12 3" xfId="17034"/>
    <cellStyle name="Normal 5 3 2 12 3 2" xfId="32670"/>
    <cellStyle name="Normal 5 3 2 12 4" xfId="17035"/>
    <cellStyle name="Normal 5 3 2 12 5" xfId="17036"/>
    <cellStyle name="Normal 5 3 2 13" xfId="17037"/>
    <cellStyle name="Normal 5 3 2 13 2" xfId="17038"/>
    <cellStyle name="Normal 5 3 2 13 2 2" xfId="17039"/>
    <cellStyle name="Normal 5 3 2 13 2 3" xfId="17040"/>
    <cellStyle name="Normal 5 3 2 13 3" xfId="17041"/>
    <cellStyle name="Normal 5 3 2 13 3 2" xfId="32671"/>
    <cellStyle name="Normal 5 3 2 13 4" xfId="17042"/>
    <cellStyle name="Normal 5 3 2 13 5" xfId="17043"/>
    <cellStyle name="Normal 5 3 2 14" xfId="17044"/>
    <cellStyle name="Normal 5 3 2 14 2" xfId="17045"/>
    <cellStyle name="Normal 5 3 2 14 2 2" xfId="17046"/>
    <cellStyle name="Normal 5 3 2 14 2 3" xfId="17047"/>
    <cellStyle name="Normal 5 3 2 14 3" xfId="17048"/>
    <cellStyle name="Normal 5 3 2 14 3 2" xfId="32672"/>
    <cellStyle name="Normal 5 3 2 14 4" xfId="17049"/>
    <cellStyle name="Normal 5 3 2 14 5" xfId="17050"/>
    <cellStyle name="Normal 5 3 2 15" xfId="17051"/>
    <cellStyle name="Normal 5 3 2 15 2" xfId="17052"/>
    <cellStyle name="Normal 5 3 2 15 2 2" xfId="17053"/>
    <cellStyle name="Normal 5 3 2 15 2 3" xfId="17054"/>
    <cellStyle name="Normal 5 3 2 15 3" xfId="17055"/>
    <cellStyle name="Normal 5 3 2 15 3 2" xfId="32673"/>
    <cellStyle name="Normal 5 3 2 15 4" xfId="17056"/>
    <cellStyle name="Normal 5 3 2 15 5" xfId="17057"/>
    <cellStyle name="Normal 5 3 2 16" xfId="17058"/>
    <cellStyle name="Normal 5 3 2 16 2" xfId="17059"/>
    <cellStyle name="Normal 5 3 2 16 2 2" xfId="17060"/>
    <cellStyle name="Normal 5 3 2 16 2 3" xfId="17061"/>
    <cellStyle name="Normal 5 3 2 16 3" xfId="17062"/>
    <cellStyle name="Normal 5 3 2 16 3 2" xfId="32674"/>
    <cellStyle name="Normal 5 3 2 16 4" xfId="17063"/>
    <cellStyle name="Normal 5 3 2 16 5" xfId="17064"/>
    <cellStyle name="Normal 5 3 2 17" xfId="17065"/>
    <cellStyle name="Normal 5 3 2 17 2" xfId="17066"/>
    <cellStyle name="Normal 5 3 2 17 2 2" xfId="17067"/>
    <cellStyle name="Normal 5 3 2 17 2 3" xfId="17068"/>
    <cellStyle name="Normal 5 3 2 17 3" xfId="17069"/>
    <cellStyle name="Normal 5 3 2 17 3 2" xfId="32675"/>
    <cellStyle name="Normal 5 3 2 17 4" xfId="17070"/>
    <cellStyle name="Normal 5 3 2 17 5" xfId="17071"/>
    <cellStyle name="Normal 5 3 2 18" xfId="17072"/>
    <cellStyle name="Normal 5 3 2 18 2" xfId="17073"/>
    <cellStyle name="Normal 5 3 2 18 2 2" xfId="17074"/>
    <cellStyle name="Normal 5 3 2 18 2 3" xfId="17075"/>
    <cellStyle name="Normal 5 3 2 18 3" xfId="17076"/>
    <cellStyle name="Normal 5 3 2 18 3 2" xfId="32676"/>
    <cellStyle name="Normal 5 3 2 18 4" xfId="17077"/>
    <cellStyle name="Normal 5 3 2 18 5" xfId="17078"/>
    <cellStyle name="Normal 5 3 2 19" xfId="17079"/>
    <cellStyle name="Normal 5 3 2 19 2" xfId="17080"/>
    <cellStyle name="Normal 5 3 2 19 2 2" xfId="17081"/>
    <cellStyle name="Normal 5 3 2 19 2 3" xfId="17082"/>
    <cellStyle name="Normal 5 3 2 19 3" xfId="17083"/>
    <cellStyle name="Normal 5 3 2 19 3 2" xfId="32677"/>
    <cellStyle name="Normal 5 3 2 19 4" xfId="17084"/>
    <cellStyle name="Normal 5 3 2 19 5" xfId="17085"/>
    <cellStyle name="Normal 5 3 2 2" xfId="17086"/>
    <cellStyle name="Normal 5 3 2 2 2" xfId="17087"/>
    <cellStyle name="Normal 5 3 2 2 2 2" xfId="17088"/>
    <cellStyle name="Normal 5 3 2 2 2 2 2" xfId="17089"/>
    <cellStyle name="Normal 5 3 2 2 2 2 3" xfId="17090"/>
    <cellStyle name="Normal 5 3 2 2 2 3" xfId="17091"/>
    <cellStyle name="Normal 5 3 2 2 2 3 2" xfId="33623"/>
    <cellStyle name="Normal 5 3 2 2 2 4" xfId="17092"/>
    <cellStyle name="Normal 5 3 2 2 2 5" xfId="17093"/>
    <cellStyle name="Normal 5 3 2 2 3" xfId="17094"/>
    <cellStyle name="Normal 5 3 2 2 3 2" xfId="17095"/>
    <cellStyle name="Normal 5 3 2 2 3 2 2" xfId="17096"/>
    <cellStyle name="Normal 5 3 2 2 3 2 3" xfId="17097"/>
    <cellStyle name="Normal 5 3 2 2 3 3" xfId="17098"/>
    <cellStyle name="Normal 5 3 2 2 3 3 2" xfId="34956"/>
    <cellStyle name="Normal 5 3 2 2 3 4" xfId="17099"/>
    <cellStyle name="Normal 5 3 2 2 3 5" xfId="17100"/>
    <cellStyle name="Normal 5 3 2 2 4" xfId="17101"/>
    <cellStyle name="Normal 5 3 2 2 4 2" xfId="17102"/>
    <cellStyle name="Normal 5 3 2 2 4 3" xfId="17103"/>
    <cellStyle name="Normal 5 3 2 2 5" xfId="17104"/>
    <cellStyle name="Normal 5 3 2 2 5 2" xfId="32678"/>
    <cellStyle name="Normal 5 3 2 2 6" xfId="17105"/>
    <cellStyle name="Normal 5 3 2 2 7" xfId="17106"/>
    <cellStyle name="Normal 5 3 2 2 8" xfId="17107"/>
    <cellStyle name="Normal 5 3 2 20" xfId="17108"/>
    <cellStyle name="Normal 5 3 2 20 2" xfId="17109"/>
    <cellStyle name="Normal 5 3 2 20 2 2" xfId="17110"/>
    <cellStyle name="Normal 5 3 2 20 2 3" xfId="17111"/>
    <cellStyle name="Normal 5 3 2 20 3" xfId="17112"/>
    <cellStyle name="Normal 5 3 2 20 3 2" xfId="34020"/>
    <cellStyle name="Normal 5 3 2 20 4" xfId="17113"/>
    <cellStyle name="Normal 5 3 2 20 5" xfId="17114"/>
    <cellStyle name="Normal 5 3 2 21" xfId="17115"/>
    <cellStyle name="Normal 5 3 2 21 2" xfId="17116"/>
    <cellStyle name="Normal 5 3 2 21 3" xfId="17117"/>
    <cellStyle name="Normal 5 3 2 22" xfId="17118"/>
    <cellStyle name="Normal 5 3 2 22 2" xfId="32667"/>
    <cellStyle name="Normal 5 3 2 23" xfId="17119"/>
    <cellStyle name="Normal 5 3 2 23 2" xfId="17120"/>
    <cellStyle name="Normal 5 3 2 24" xfId="17121"/>
    <cellStyle name="Normal 5 3 2 3" xfId="17122"/>
    <cellStyle name="Normal 5 3 2 3 2" xfId="17123"/>
    <cellStyle name="Normal 5 3 2 3 2 2" xfId="17124"/>
    <cellStyle name="Normal 5 3 2 3 2 3" xfId="17125"/>
    <cellStyle name="Normal 5 3 2 3 3" xfId="17126"/>
    <cellStyle name="Normal 5 3 2 3 3 2" xfId="32679"/>
    <cellStyle name="Normal 5 3 2 3 4" xfId="17127"/>
    <cellStyle name="Normal 5 3 2 3 5" xfId="17128"/>
    <cellStyle name="Normal 5 3 2 3 6" xfId="17129"/>
    <cellStyle name="Normal 5 3 2 4" xfId="17130"/>
    <cellStyle name="Normal 5 3 2 4 2" xfId="17131"/>
    <cellStyle name="Normal 5 3 2 4 2 2" xfId="17132"/>
    <cellStyle name="Normal 5 3 2 4 2 3" xfId="17133"/>
    <cellStyle name="Normal 5 3 2 4 3" xfId="17134"/>
    <cellStyle name="Normal 5 3 2 4 3 2" xfId="32680"/>
    <cellStyle name="Normal 5 3 2 4 4" xfId="17135"/>
    <cellStyle name="Normal 5 3 2 4 5" xfId="17136"/>
    <cellStyle name="Normal 5 3 2 5" xfId="17137"/>
    <cellStyle name="Normal 5 3 2 5 2" xfId="17138"/>
    <cellStyle name="Normal 5 3 2 5 2 2" xfId="17139"/>
    <cellStyle name="Normal 5 3 2 5 2 3" xfId="17140"/>
    <cellStyle name="Normal 5 3 2 5 3" xfId="17141"/>
    <cellStyle name="Normal 5 3 2 5 3 2" xfId="32681"/>
    <cellStyle name="Normal 5 3 2 5 4" xfId="17142"/>
    <cellStyle name="Normal 5 3 2 5 5" xfId="17143"/>
    <cellStyle name="Normal 5 3 2 6" xfId="17144"/>
    <cellStyle name="Normal 5 3 2 6 2" xfId="17145"/>
    <cellStyle name="Normal 5 3 2 6 2 2" xfId="17146"/>
    <cellStyle name="Normal 5 3 2 6 2 3" xfId="17147"/>
    <cellStyle name="Normal 5 3 2 6 3" xfId="17148"/>
    <cellStyle name="Normal 5 3 2 6 3 2" xfId="32682"/>
    <cellStyle name="Normal 5 3 2 6 4" xfId="17149"/>
    <cellStyle name="Normal 5 3 2 6 5" xfId="17150"/>
    <cellStyle name="Normal 5 3 2 7" xfId="17151"/>
    <cellStyle name="Normal 5 3 2 7 2" xfId="17152"/>
    <cellStyle name="Normal 5 3 2 7 2 2" xfId="17153"/>
    <cellStyle name="Normal 5 3 2 7 2 3" xfId="17154"/>
    <cellStyle name="Normal 5 3 2 7 3" xfId="17155"/>
    <cellStyle name="Normal 5 3 2 7 3 2" xfId="32683"/>
    <cellStyle name="Normal 5 3 2 7 4" xfId="17156"/>
    <cellStyle name="Normal 5 3 2 7 5" xfId="17157"/>
    <cellStyle name="Normal 5 3 2 8" xfId="17158"/>
    <cellStyle name="Normal 5 3 2 8 2" xfId="17159"/>
    <cellStyle name="Normal 5 3 2 8 2 2" xfId="17160"/>
    <cellStyle name="Normal 5 3 2 8 2 3" xfId="17161"/>
    <cellStyle name="Normal 5 3 2 8 3" xfId="17162"/>
    <cellStyle name="Normal 5 3 2 8 3 2" xfId="32684"/>
    <cellStyle name="Normal 5 3 2 8 4" xfId="17163"/>
    <cellStyle name="Normal 5 3 2 8 5" xfId="17164"/>
    <cellStyle name="Normal 5 3 2 9" xfId="17165"/>
    <cellStyle name="Normal 5 3 2 9 2" xfId="17166"/>
    <cellStyle name="Normal 5 3 2 9 2 2" xfId="17167"/>
    <cellStyle name="Normal 5 3 2 9 2 3" xfId="17168"/>
    <cellStyle name="Normal 5 3 2 9 3" xfId="17169"/>
    <cellStyle name="Normal 5 3 2 9 3 2" xfId="32685"/>
    <cellStyle name="Normal 5 3 2 9 4" xfId="17170"/>
    <cellStyle name="Normal 5 3 2 9 5" xfId="17171"/>
    <cellStyle name="Normal 5 3 20" xfId="17172"/>
    <cellStyle name="Normal 5 3 20 2" xfId="17173"/>
    <cellStyle name="Normal 5 3 20 2 2" xfId="17174"/>
    <cellStyle name="Normal 5 3 20 2 2 2" xfId="17175"/>
    <cellStyle name="Normal 5 3 20 2 2 3" xfId="17176"/>
    <cellStyle name="Normal 5 3 20 2 3" xfId="17177"/>
    <cellStyle name="Normal 5 3 20 2 3 2" xfId="32687"/>
    <cellStyle name="Normal 5 3 20 2 4" xfId="17178"/>
    <cellStyle name="Normal 5 3 20 2 5" xfId="17179"/>
    <cellStyle name="Normal 5 3 20 3" xfId="17180"/>
    <cellStyle name="Normal 5 3 20 3 2" xfId="17181"/>
    <cellStyle name="Normal 5 3 20 3 3" xfId="17182"/>
    <cellStyle name="Normal 5 3 20 4" xfId="17183"/>
    <cellStyle name="Normal 5 3 20 4 2" xfId="32686"/>
    <cellStyle name="Normal 5 3 20 5" xfId="17184"/>
    <cellStyle name="Normal 5 3 20 6" xfId="17185"/>
    <cellStyle name="Normal 5 3 21" xfId="17186"/>
    <cellStyle name="Normal 5 3 21 2" xfId="17187"/>
    <cellStyle name="Normal 5 3 21 2 2" xfId="17188"/>
    <cellStyle name="Normal 5 3 21 2 2 2" xfId="17189"/>
    <cellStyle name="Normal 5 3 21 2 2 3" xfId="17190"/>
    <cellStyle name="Normal 5 3 21 2 3" xfId="17191"/>
    <cellStyle name="Normal 5 3 21 2 3 2" xfId="32689"/>
    <cellStyle name="Normal 5 3 21 2 4" xfId="17192"/>
    <cellStyle name="Normal 5 3 21 2 5" xfId="17193"/>
    <cellStyle name="Normal 5 3 21 3" xfId="17194"/>
    <cellStyle name="Normal 5 3 21 3 2" xfId="17195"/>
    <cellStyle name="Normal 5 3 21 3 3" xfId="17196"/>
    <cellStyle name="Normal 5 3 21 4" xfId="17197"/>
    <cellStyle name="Normal 5 3 21 4 2" xfId="32688"/>
    <cellStyle name="Normal 5 3 21 5" xfId="17198"/>
    <cellStyle name="Normal 5 3 21 6" xfId="17199"/>
    <cellStyle name="Normal 5 3 22" xfId="17200"/>
    <cellStyle name="Normal 5 3 22 2" xfId="17201"/>
    <cellStyle name="Normal 5 3 22 2 2" xfId="17202"/>
    <cellStyle name="Normal 5 3 22 2 2 2" xfId="17203"/>
    <cellStyle name="Normal 5 3 22 2 2 3" xfId="17204"/>
    <cellStyle name="Normal 5 3 22 2 3" xfId="17205"/>
    <cellStyle name="Normal 5 3 22 2 3 2" xfId="32691"/>
    <cellStyle name="Normal 5 3 22 2 4" xfId="17206"/>
    <cellStyle name="Normal 5 3 22 2 5" xfId="17207"/>
    <cellStyle name="Normal 5 3 22 3" xfId="17208"/>
    <cellStyle name="Normal 5 3 22 3 2" xfId="17209"/>
    <cellStyle name="Normal 5 3 22 3 3" xfId="17210"/>
    <cellStyle name="Normal 5 3 22 4" xfId="17211"/>
    <cellStyle name="Normal 5 3 22 4 2" xfId="32690"/>
    <cellStyle name="Normal 5 3 22 5" xfId="17212"/>
    <cellStyle name="Normal 5 3 22 6" xfId="17213"/>
    <cellStyle name="Normal 5 3 23" xfId="17214"/>
    <cellStyle name="Normal 5 3 23 2" xfId="17215"/>
    <cellStyle name="Normal 5 3 23 2 2" xfId="17216"/>
    <cellStyle name="Normal 5 3 23 2 3" xfId="17217"/>
    <cellStyle name="Normal 5 3 23 3" xfId="17218"/>
    <cellStyle name="Normal 5 3 23 3 2" xfId="34019"/>
    <cellStyle name="Normal 5 3 23 4" xfId="17219"/>
    <cellStyle name="Normal 5 3 23 5" xfId="17220"/>
    <cellStyle name="Normal 5 3 24" xfId="17221"/>
    <cellStyle name="Normal 5 3 24 2" xfId="17222"/>
    <cellStyle name="Normal 5 3 24 3" xfId="17223"/>
    <cellStyle name="Normal 5 3 25" xfId="17224"/>
    <cellStyle name="Normal 5 3 25 2" xfId="32646"/>
    <cellStyle name="Normal 5 3 26" xfId="17225"/>
    <cellStyle name="Normal 5 3 26 2" xfId="17226"/>
    <cellStyle name="Normal 5 3 27" xfId="17227"/>
    <cellStyle name="Normal 5 3 3" xfId="17228"/>
    <cellStyle name="Normal 5 3 3 10" xfId="17229"/>
    <cellStyle name="Normal 5 3 3 11" xfId="17230"/>
    <cellStyle name="Normal 5 3 3 2" xfId="17231"/>
    <cellStyle name="Normal 5 3 3 2 2" xfId="17232"/>
    <cellStyle name="Normal 5 3 3 2 2 2" xfId="17233"/>
    <cellStyle name="Normal 5 3 3 2 2 2 2" xfId="17234"/>
    <cellStyle name="Normal 5 3 3 2 2 2 3" xfId="17235"/>
    <cellStyle name="Normal 5 3 3 2 2 3" xfId="17236"/>
    <cellStyle name="Normal 5 3 3 2 2 3 2" xfId="35289"/>
    <cellStyle name="Normal 5 3 3 2 2 4" xfId="17237"/>
    <cellStyle name="Normal 5 3 3 2 2 5" xfId="17238"/>
    <cellStyle name="Normal 5 3 3 2 3" xfId="17239"/>
    <cellStyle name="Normal 5 3 3 2 3 2" xfId="17240"/>
    <cellStyle name="Normal 5 3 3 2 3 3" xfId="17241"/>
    <cellStyle name="Normal 5 3 3 2 4" xfId="17242"/>
    <cellStyle name="Normal 5 3 3 2 4 2" xfId="33624"/>
    <cellStyle name="Normal 5 3 3 2 5" xfId="17243"/>
    <cellStyle name="Normal 5 3 3 2 6" xfId="17244"/>
    <cellStyle name="Normal 5 3 3 2 7" xfId="17245"/>
    <cellStyle name="Normal 5 3 3 3" xfId="17246"/>
    <cellStyle name="Normal 5 3 3 3 2" xfId="17247"/>
    <cellStyle name="Normal 5 3 3 3 2 2" xfId="17248"/>
    <cellStyle name="Normal 5 3 3 3 2 3" xfId="17249"/>
    <cellStyle name="Normal 5 3 3 3 3" xfId="17250"/>
    <cellStyle name="Normal 5 3 3 3 3 2" xfId="33966"/>
    <cellStyle name="Normal 5 3 3 3 4" xfId="17251"/>
    <cellStyle name="Normal 5 3 3 3 5" xfId="17252"/>
    <cellStyle name="Normal 5 3 3 3 6" xfId="17253"/>
    <cellStyle name="Normal 5 3 3 4" xfId="17254"/>
    <cellStyle name="Normal 5 3 3 4 2" xfId="17255"/>
    <cellStyle name="Normal 5 3 3 4 2 2" xfId="17256"/>
    <cellStyle name="Normal 5 3 3 4 2 2 2" xfId="17257"/>
    <cellStyle name="Normal 5 3 3 4 2 2 3" xfId="17258"/>
    <cellStyle name="Normal 5 3 3 4 2 3" xfId="17259"/>
    <cellStyle name="Normal 5 3 3 4 2 3 2" xfId="35110"/>
    <cellStyle name="Normal 5 3 3 4 2 4" xfId="17260"/>
    <cellStyle name="Normal 5 3 3 4 2 5" xfId="17261"/>
    <cellStyle name="Normal 5 3 3 4 3" xfId="17262"/>
    <cellStyle name="Normal 5 3 3 4 3 2" xfId="17263"/>
    <cellStyle name="Normal 5 3 3 4 3 3" xfId="17264"/>
    <cellStyle name="Normal 5 3 3 4 4" xfId="17265"/>
    <cellStyle name="Normal 5 3 3 4 4 2" xfId="34021"/>
    <cellStyle name="Normal 5 3 3 4 5" xfId="17266"/>
    <cellStyle name="Normal 5 3 3 4 6" xfId="17267"/>
    <cellStyle name="Normal 5 3 3 4 7" xfId="17268"/>
    <cellStyle name="Normal 5 3 3 5" xfId="17269"/>
    <cellStyle name="Normal 5 3 3 5 2" xfId="17270"/>
    <cellStyle name="Normal 5 3 3 5 2 2" xfId="17271"/>
    <cellStyle name="Normal 5 3 3 5 2 2 2" xfId="17272"/>
    <cellStyle name="Normal 5 3 3 5 2 2 3" xfId="17273"/>
    <cellStyle name="Normal 5 3 3 5 2 3" xfId="17274"/>
    <cellStyle name="Normal 5 3 3 5 2 3 2" xfId="35111"/>
    <cellStyle name="Normal 5 3 3 5 2 4" xfId="17275"/>
    <cellStyle name="Normal 5 3 3 5 2 5" xfId="17276"/>
    <cellStyle name="Normal 5 3 3 5 3" xfId="17277"/>
    <cellStyle name="Normal 5 3 3 5 3 2" xfId="17278"/>
    <cellStyle name="Normal 5 3 3 5 3 3" xfId="17279"/>
    <cellStyle name="Normal 5 3 3 5 4" xfId="17280"/>
    <cellStyle name="Normal 5 3 3 5 4 2" xfId="34957"/>
    <cellStyle name="Normal 5 3 3 5 5" xfId="17281"/>
    <cellStyle name="Normal 5 3 3 5 6" xfId="17282"/>
    <cellStyle name="Normal 5 3 3 5 7" xfId="17283"/>
    <cellStyle name="Normal 5 3 3 6" xfId="17284"/>
    <cellStyle name="Normal 5 3 3 6 2" xfId="17285"/>
    <cellStyle name="Normal 5 3 3 6 2 2" xfId="17286"/>
    <cellStyle name="Normal 5 3 3 6 2 3" xfId="17287"/>
    <cellStyle name="Normal 5 3 3 6 3" xfId="17288"/>
    <cellStyle name="Normal 5 3 3 6 3 2" xfId="35228"/>
    <cellStyle name="Normal 5 3 3 6 4" xfId="17289"/>
    <cellStyle name="Normal 5 3 3 6 5" xfId="17290"/>
    <cellStyle name="Normal 5 3 3 6 6" xfId="17291"/>
    <cellStyle name="Normal 5 3 3 7" xfId="17292"/>
    <cellStyle name="Normal 5 3 3 7 2" xfId="17293"/>
    <cellStyle name="Normal 5 3 3 7 3" xfId="17294"/>
    <cellStyle name="Normal 5 3 3 8" xfId="17295"/>
    <cellStyle name="Normal 5 3 3 8 2" xfId="32692"/>
    <cellStyle name="Normal 5 3 3 9" xfId="17296"/>
    <cellStyle name="Normal 5 3 4" xfId="17297"/>
    <cellStyle name="Normal 5 3 4 10" xfId="17298"/>
    <cellStyle name="Normal 5 3 4 11" xfId="17299"/>
    <cellStyle name="Normal 5 3 4 2" xfId="17300"/>
    <cellStyle name="Normal 5 3 4 2 2" xfId="17301"/>
    <cellStyle name="Normal 5 3 4 2 2 2" xfId="17302"/>
    <cellStyle name="Normal 5 3 4 2 2 3" xfId="17303"/>
    <cellStyle name="Normal 5 3 4 2 3" xfId="17304"/>
    <cellStyle name="Normal 5 3 4 2 3 2" xfId="33967"/>
    <cellStyle name="Normal 5 3 4 2 4" xfId="17305"/>
    <cellStyle name="Normal 5 3 4 2 5" xfId="17306"/>
    <cellStyle name="Normal 5 3 4 2 6" xfId="17307"/>
    <cellStyle name="Normal 5 3 4 3" xfId="17308"/>
    <cellStyle name="Normal 5 3 4 3 2" xfId="17309"/>
    <cellStyle name="Normal 5 3 4 3 2 2" xfId="17310"/>
    <cellStyle name="Normal 5 3 4 3 2 2 2" xfId="17311"/>
    <cellStyle name="Normal 5 3 4 3 2 2 3" xfId="17312"/>
    <cellStyle name="Normal 5 3 4 3 2 3" xfId="17313"/>
    <cellStyle name="Normal 5 3 4 3 2 3 2" xfId="35223"/>
    <cellStyle name="Normal 5 3 4 3 2 4" xfId="17314"/>
    <cellStyle name="Normal 5 3 4 3 2 5" xfId="17315"/>
    <cellStyle name="Normal 5 3 4 3 3" xfId="17316"/>
    <cellStyle name="Normal 5 3 4 3 3 2" xfId="17317"/>
    <cellStyle name="Normal 5 3 4 3 3 3" xfId="17318"/>
    <cellStyle name="Normal 5 3 4 3 4" xfId="17319"/>
    <cellStyle name="Normal 5 3 4 3 4 2" xfId="34022"/>
    <cellStyle name="Normal 5 3 4 3 5" xfId="17320"/>
    <cellStyle name="Normal 5 3 4 3 6" xfId="17321"/>
    <cellStyle name="Normal 5 3 4 3 7" xfId="17322"/>
    <cellStyle name="Normal 5 3 4 4" xfId="17323"/>
    <cellStyle name="Normal 5 3 4 4 2" xfId="17324"/>
    <cellStyle name="Normal 5 3 4 4 2 2" xfId="17325"/>
    <cellStyle name="Normal 5 3 4 4 2 3" xfId="17326"/>
    <cellStyle name="Normal 5 3 4 4 3" xfId="17327"/>
    <cellStyle name="Normal 5 3 4 4 3 2" xfId="35290"/>
    <cellStyle name="Normal 5 3 4 4 4" xfId="17328"/>
    <cellStyle name="Normal 5 3 4 4 5" xfId="17329"/>
    <cellStyle name="Normal 5 3 4 4 6" xfId="17330"/>
    <cellStyle name="Normal 5 3 4 5" xfId="17331"/>
    <cellStyle name="Normal 5 3 4 5 2" xfId="17332"/>
    <cellStyle name="Normal 5 3 4 5 2 2" xfId="17333"/>
    <cellStyle name="Normal 5 3 4 5 2 3" xfId="17334"/>
    <cellStyle name="Normal 5 3 4 5 3" xfId="17335"/>
    <cellStyle name="Normal 5 3 4 5 3 2" xfId="35312"/>
    <cellStyle name="Normal 5 3 4 5 4" xfId="17336"/>
    <cellStyle name="Normal 5 3 4 5 5" xfId="17337"/>
    <cellStyle name="Normal 5 3 4 5 6" xfId="17338"/>
    <cellStyle name="Normal 5 3 4 6" xfId="17339"/>
    <cellStyle name="Normal 5 3 4 6 2" xfId="17340"/>
    <cellStyle name="Normal 5 3 4 6 2 2" xfId="17341"/>
    <cellStyle name="Normal 5 3 4 6 2 3" xfId="17342"/>
    <cellStyle name="Normal 5 3 4 6 3" xfId="17343"/>
    <cellStyle name="Normal 5 3 4 6 3 2" xfId="35112"/>
    <cellStyle name="Normal 5 3 4 6 4" xfId="17344"/>
    <cellStyle name="Normal 5 3 4 6 5" xfId="17345"/>
    <cellStyle name="Normal 5 3 4 6 6" xfId="17346"/>
    <cellStyle name="Normal 5 3 4 7" xfId="17347"/>
    <cellStyle name="Normal 5 3 4 7 2" xfId="17348"/>
    <cellStyle name="Normal 5 3 4 7 3" xfId="17349"/>
    <cellStyle name="Normal 5 3 4 8" xfId="17350"/>
    <cellStyle name="Normal 5 3 4 8 2" xfId="32693"/>
    <cellStyle name="Normal 5 3 4 9" xfId="17351"/>
    <cellStyle name="Normal 5 3 5" xfId="17352"/>
    <cellStyle name="Normal 5 3 5 10" xfId="17353"/>
    <cellStyle name="Normal 5 3 5 11" xfId="17354"/>
    <cellStyle name="Normal 5 3 5 2" xfId="17355"/>
    <cellStyle name="Normal 5 3 5 2 2" xfId="17356"/>
    <cellStyle name="Normal 5 3 5 2 2 2" xfId="17357"/>
    <cellStyle name="Normal 5 3 5 2 2 3" xfId="17358"/>
    <cellStyle name="Normal 5 3 5 2 3" xfId="17359"/>
    <cellStyle name="Normal 5 3 5 2 3 2" xfId="33968"/>
    <cellStyle name="Normal 5 3 5 2 4" xfId="17360"/>
    <cellStyle name="Normal 5 3 5 2 5" xfId="17361"/>
    <cellStyle name="Normal 5 3 5 2 6" xfId="17362"/>
    <cellStyle name="Normal 5 3 5 3" xfId="17363"/>
    <cellStyle name="Normal 5 3 5 3 2" xfId="17364"/>
    <cellStyle name="Normal 5 3 5 3 2 2" xfId="17365"/>
    <cellStyle name="Normal 5 3 5 3 2 2 2" xfId="17366"/>
    <cellStyle name="Normal 5 3 5 3 2 2 3" xfId="17367"/>
    <cellStyle name="Normal 5 3 5 3 2 3" xfId="17368"/>
    <cellStyle name="Normal 5 3 5 3 2 3 2" xfId="35222"/>
    <cellStyle name="Normal 5 3 5 3 2 4" xfId="17369"/>
    <cellStyle name="Normal 5 3 5 3 2 5" xfId="17370"/>
    <cellStyle name="Normal 5 3 5 3 3" xfId="17371"/>
    <cellStyle name="Normal 5 3 5 3 3 2" xfId="17372"/>
    <cellStyle name="Normal 5 3 5 3 3 3" xfId="17373"/>
    <cellStyle name="Normal 5 3 5 3 4" xfId="17374"/>
    <cellStyle name="Normal 5 3 5 3 4 2" xfId="34023"/>
    <cellStyle name="Normal 5 3 5 3 5" xfId="17375"/>
    <cellStyle name="Normal 5 3 5 3 6" xfId="17376"/>
    <cellStyle name="Normal 5 3 5 3 7" xfId="17377"/>
    <cellStyle name="Normal 5 3 5 4" xfId="17378"/>
    <cellStyle name="Normal 5 3 5 4 2" xfId="17379"/>
    <cellStyle name="Normal 5 3 5 4 2 2" xfId="17380"/>
    <cellStyle name="Normal 5 3 5 4 2 3" xfId="17381"/>
    <cellStyle name="Normal 5 3 5 4 3" xfId="17382"/>
    <cellStyle name="Normal 5 3 5 4 3 2" xfId="35113"/>
    <cellStyle name="Normal 5 3 5 4 4" xfId="17383"/>
    <cellStyle name="Normal 5 3 5 4 5" xfId="17384"/>
    <cellStyle name="Normal 5 3 5 4 6" xfId="17385"/>
    <cellStyle name="Normal 5 3 5 5" xfId="17386"/>
    <cellStyle name="Normal 5 3 5 5 2" xfId="17387"/>
    <cellStyle name="Normal 5 3 5 5 2 2" xfId="17388"/>
    <cellStyle name="Normal 5 3 5 5 2 3" xfId="17389"/>
    <cellStyle name="Normal 5 3 5 5 3" xfId="17390"/>
    <cellStyle name="Normal 5 3 5 5 3 2" xfId="35114"/>
    <cellStyle name="Normal 5 3 5 5 4" xfId="17391"/>
    <cellStyle name="Normal 5 3 5 5 5" xfId="17392"/>
    <cellStyle name="Normal 5 3 5 5 6" xfId="17393"/>
    <cellStyle name="Normal 5 3 5 6" xfId="17394"/>
    <cellStyle name="Normal 5 3 5 6 2" xfId="17395"/>
    <cellStyle name="Normal 5 3 5 6 2 2" xfId="17396"/>
    <cellStyle name="Normal 5 3 5 6 2 3" xfId="17397"/>
    <cellStyle name="Normal 5 3 5 6 3" xfId="17398"/>
    <cellStyle name="Normal 5 3 5 6 3 2" xfId="35115"/>
    <cellStyle name="Normal 5 3 5 6 4" xfId="17399"/>
    <cellStyle name="Normal 5 3 5 6 5" xfId="17400"/>
    <cellStyle name="Normal 5 3 5 6 6" xfId="17401"/>
    <cellStyle name="Normal 5 3 5 7" xfId="17402"/>
    <cellStyle name="Normal 5 3 5 7 2" xfId="17403"/>
    <cellStyle name="Normal 5 3 5 7 3" xfId="17404"/>
    <cellStyle name="Normal 5 3 5 8" xfId="17405"/>
    <cellStyle name="Normal 5 3 5 8 2" xfId="32694"/>
    <cellStyle name="Normal 5 3 5 9" xfId="17406"/>
    <cellStyle name="Normal 5 3 6" xfId="17407"/>
    <cellStyle name="Normal 5 3 6 10" xfId="17408"/>
    <cellStyle name="Normal 5 3 6 11" xfId="17409"/>
    <cellStyle name="Normal 5 3 6 2" xfId="17410"/>
    <cellStyle name="Normal 5 3 6 2 2" xfId="17411"/>
    <cellStyle name="Normal 5 3 6 2 2 2" xfId="17412"/>
    <cellStyle name="Normal 5 3 6 2 2 3" xfId="17413"/>
    <cellStyle name="Normal 5 3 6 2 3" xfId="17414"/>
    <cellStyle name="Normal 5 3 6 2 3 2" xfId="33969"/>
    <cellStyle name="Normal 5 3 6 2 4" xfId="17415"/>
    <cellStyle name="Normal 5 3 6 2 5" xfId="17416"/>
    <cellStyle name="Normal 5 3 6 2 6" xfId="17417"/>
    <cellStyle name="Normal 5 3 6 3" xfId="17418"/>
    <cellStyle name="Normal 5 3 6 3 2" xfId="17419"/>
    <cellStyle name="Normal 5 3 6 3 2 2" xfId="17420"/>
    <cellStyle name="Normal 5 3 6 3 2 2 2" xfId="17421"/>
    <cellStyle name="Normal 5 3 6 3 2 2 3" xfId="17422"/>
    <cellStyle name="Normal 5 3 6 3 2 3" xfId="17423"/>
    <cellStyle name="Normal 5 3 6 3 2 3 2" xfId="35326"/>
    <cellStyle name="Normal 5 3 6 3 2 4" xfId="17424"/>
    <cellStyle name="Normal 5 3 6 3 2 5" xfId="17425"/>
    <cellStyle name="Normal 5 3 6 3 3" xfId="17426"/>
    <cellStyle name="Normal 5 3 6 3 3 2" xfId="17427"/>
    <cellStyle name="Normal 5 3 6 3 3 3" xfId="17428"/>
    <cellStyle name="Normal 5 3 6 3 4" xfId="17429"/>
    <cellStyle name="Normal 5 3 6 3 4 2" xfId="34024"/>
    <cellStyle name="Normal 5 3 6 3 5" xfId="17430"/>
    <cellStyle name="Normal 5 3 6 3 6" xfId="17431"/>
    <cellStyle name="Normal 5 3 6 3 7" xfId="17432"/>
    <cellStyle name="Normal 5 3 6 4" xfId="17433"/>
    <cellStyle name="Normal 5 3 6 4 2" xfId="17434"/>
    <cellStyle name="Normal 5 3 6 4 2 2" xfId="17435"/>
    <cellStyle name="Normal 5 3 6 4 2 3" xfId="17436"/>
    <cellStyle name="Normal 5 3 6 4 3" xfId="17437"/>
    <cellStyle name="Normal 5 3 6 4 3 2" xfId="35025"/>
    <cellStyle name="Normal 5 3 6 4 4" xfId="17438"/>
    <cellStyle name="Normal 5 3 6 4 5" xfId="17439"/>
    <cellStyle name="Normal 5 3 6 4 6" xfId="17440"/>
    <cellStyle name="Normal 5 3 6 5" xfId="17441"/>
    <cellStyle name="Normal 5 3 6 5 2" xfId="17442"/>
    <cellStyle name="Normal 5 3 6 5 2 2" xfId="17443"/>
    <cellStyle name="Normal 5 3 6 5 2 3" xfId="17444"/>
    <cellStyle name="Normal 5 3 6 5 3" xfId="17445"/>
    <cellStyle name="Normal 5 3 6 5 3 2" xfId="35116"/>
    <cellStyle name="Normal 5 3 6 5 4" xfId="17446"/>
    <cellStyle name="Normal 5 3 6 5 5" xfId="17447"/>
    <cellStyle name="Normal 5 3 6 5 6" xfId="17448"/>
    <cellStyle name="Normal 5 3 6 6" xfId="17449"/>
    <cellStyle name="Normal 5 3 6 6 2" xfId="17450"/>
    <cellStyle name="Normal 5 3 6 6 2 2" xfId="17451"/>
    <cellStyle name="Normal 5 3 6 6 2 3" xfId="17452"/>
    <cellStyle name="Normal 5 3 6 6 3" xfId="17453"/>
    <cellStyle name="Normal 5 3 6 6 3 2" xfId="35117"/>
    <cellStyle name="Normal 5 3 6 6 4" xfId="17454"/>
    <cellStyle name="Normal 5 3 6 6 5" xfId="17455"/>
    <cellStyle name="Normal 5 3 6 6 6" xfId="17456"/>
    <cellStyle name="Normal 5 3 6 7" xfId="17457"/>
    <cellStyle name="Normal 5 3 6 7 2" xfId="17458"/>
    <cellStyle name="Normal 5 3 6 7 3" xfId="17459"/>
    <cellStyle name="Normal 5 3 6 8" xfId="17460"/>
    <cellStyle name="Normal 5 3 6 8 2" xfId="32695"/>
    <cellStyle name="Normal 5 3 6 9" xfId="17461"/>
    <cellStyle name="Normal 5 3 7" xfId="17462"/>
    <cellStyle name="Normal 5 3 7 10" xfId="17463"/>
    <cellStyle name="Normal 5 3 7 11" xfId="17464"/>
    <cellStyle name="Normal 5 3 7 2" xfId="17465"/>
    <cellStyle name="Normal 5 3 7 2 2" xfId="17466"/>
    <cellStyle name="Normal 5 3 7 2 2 2" xfId="17467"/>
    <cellStyle name="Normal 5 3 7 2 2 3" xfId="17468"/>
    <cellStyle name="Normal 5 3 7 2 3" xfId="17469"/>
    <cellStyle name="Normal 5 3 7 2 3 2" xfId="33970"/>
    <cellStyle name="Normal 5 3 7 2 4" xfId="17470"/>
    <cellStyle name="Normal 5 3 7 2 5" xfId="17471"/>
    <cellStyle name="Normal 5 3 7 2 6" xfId="17472"/>
    <cellStyle name="Normal 5 3 7 3" xfId="17473"/>
    <cellStyle name="Normal 5 3 7 3 2" xfId="17474"/>
    <cellStyle name="Normal 5 3 7 3 2 2" xfId="17475"/>
    <cellStyle name="Normal 5 3 7 3 2 2 2" xfId="17476"/>
    <cellStyle name="Normal 5 3 7 3 2 2 3" xfId="17477"/>
    <cellStyle name="Normal 5 3 7 3 2 3" xfId="17478"/>
    <cellStyle name="Normal 5 3 7 3 2 3 2" xfId="35291"/>
    <cellStyle name="Normal 5 3 7 3 2 4" xfId="17479"/>
    <cellStyle name="Normal 5 3 7 3 2 5" xfId="17480"/>
    <cellStyle name="Normal 5 3 7 3 3" xfId="17481"/>
    <cellStyle name="Normal 5 3 7 3 3 2" xfId="17482"/>
    <cellStyle name="Normal 5 3 7 3 3 3" xfId="17483"/>
    <cellStyle name="Normal 5 3 7 3 4" xfId="17484"/>
    <cellStyle name="Normal 5 3 7 3 4 2" xfId="34025"/>
    <cellStyle name="Normal 5 3 7 3 5" xfId="17485"/>
    <cellStyle name="Normal 5 3 7 3 6" xfId="17486"/>
    <cellStyle name="Normal 5 3 7 3 7" xfId="17487"/>
    <cellStyle name="Normal 5 3 7 4" xfId="17488"/>
    <cellStyle name="Normal 5 3 7 4 2" xfId="17489"/>
    <cellStyle name="Normal 5 3 7 4 2 2" xfId="17490"/>
    <cellStyle name="Normal 5 3 7 4 2 3" xfId="17491"/>
    <cellStyle name="Normal 5 3 7 4 3" xfId="17492"/>
    <cellStyle name="Normal 5 3 7 4 3 2" xfId="35118"/>
    <cellStyle name="Normal 5 3 7 4 4" xfId="17493"/>
    <cellStyle name="Normal 5 3 7 4 5" xfId="17494"/>
    <cellStyle name="Normal 5 3 7 4 6" xfId="17495"/>
    <cellStyle name="Normal 5 3 7 5" xfId="17496"/>
    <cellStyle name="Normal 5 3 7 5 2" xfId="17497"/>
    <cellStyle name="Normal 5 3 7 5 2 2" xfId="17498"/>
    <cellStyle name="Normal 5 3 7 5 2 3" xfId="17499"/>
    <cellStyle name="Normal 5 3 7 5 3" xfId="17500"/>
    <cellStyle name="Normal 5 3 7 5 3 2" xfId="35292"/>
    <cellStyle name="Normal 5 3 7 5 4" xfId="17501"/>
    <cellStyle name="Normal 5 3 7 5 5" xfId="17502"/>
    <cellStyle name="Normal 5 3 7 5 6" xfId="17503"/>
    <cellStyle name="Normal 5 3 7 6" xfId="17504"/>
    <cellStyle name="Normal 5 3 7 6 2" xfId="17505"/>
    <cellStyle name="Normal 5 3 7 6 2 2" xfId="17506"/>
    <cellStyle name="Normal 5 3 7 6 2 3" xfId="17507"/>
    <cellStyle name="Normal 5 3 7 6 3" xfId="17508"/>
    <cellStyle name="Normal 5 3 7 6 3 2" xfId="35293"/>
    <cellStyle name="Normal 5 3 7 6 4" xfId="17509"/>
    <cellStyle name="Normal 5 3 7 6 5" xfId="17510"/>
    <cellStyle name="Normal 5 3 7 6 6" xfId="17511"/>
    <cellStyle name="Normal 5 3 7 7" xfId="17512"/>
    <cellStyle name="Normal 5 3 7 7 2" xfId="17513"/>
    <cellStyle name="Normal 5 3 7 7 3" xfId="17514"/>
    <cellStyle name="Normal 5 3 7 8" xfId="17515"/>
    <cellStyle name="Normal 5 3 7 8 2" xfId="32696"/>
    <cellStyle name="Normal 5 3 7 9" xfId="17516"/>
    <cellStyle name="Normal 5 3 8" xfId="17517"/>
    <cellStyle name="Normal 5 3 8 10" xfId="17518"/>
    <cellStyle name="Normal 5 3 8 11" xfId="17519"/>
    <cellStyle name="Normal 5 3 8 2" xfId="17520"/>
    <cellStyle name="Normal 5 3 8 2 2" xfId="17521"/>
    <cellStyle name="Normal 5 3 8 2 2 2" xfId="17522"/>
    <cellStyle name="Normal 5 3 8 2 2 2 2" xfId="17523"/>
    <cellStyle name="Normal 5 3 8 2 2 2 3" xfId="17524"/>
    <cellStyle name="Normal 5 3 8 2 2 3" xfId="17525"/>
    <cellStyle name="Normal 5 3 8 2 2 3 2" xfId="35119"/>
    <cellStyle name="Normal 5 3 8 2 2 4" xfId="17526"/>
    <cellStyle name="Normal 5 3 8 2 2 5" xfId="17527"/>
    <cellStyle name="Normal 5 3 8 2 3" xfId="17528"/>
    <cellStyle name="Normal 5 3 8 2 3 2" xfId="17529"/>
    <cellStyle name="Normal 5 3 8 2 3 3" xfId="17530"/>
    <cellStyle name="Normal 5 3 8 2 4" xfId="17531"/>
    <cellStyle name="Normal 5 3 8 2 4 2" xfId="32698"/>
    <cellStyle name="Normal 5 3 8 2 5" xfId="17532"/>
    <cellStyle name="Normal 5 3 8 2 6" xfId="17533"/>
    <cellStyle name="Normal 5 3 8 2 7" xfId="17534"/>
    <cellStyle name="Normal 5 3 8 3" xfId="17535"/>
    <cellStyle name="Normal 5 3 8 3 2" xfId="17536"/>
    <cellStyle name="Normal 5 3 8 3 2 2" xfId="17537"/>
    <cellStyle name="Normal 5 3 8 3 2 3" xfId="17538"/>
    <cellStyle name="Normal 5 3 8 3 3" xfId="17539"/>
    <cellStyle name="Normal 5 3 8 3 3 2" xfId="33971"/>
    <cellStyle name="Normal 5 3 8 3 4" xfId="17540"/>
    <cellStyle name="Normal 5 3 8 3 5" xfId="17541"/>
    <cellStyle name="Normal 5 3 8 3 6" xfId="17542"/>
    <cellStyle name="Normal 5 3 8 4" xfId="17543"/>
    <cellStyle name="Normal 5 3 8 4 2" xfId="17544"/>
    <cellStyle name="Normal 5 3 8 4 2 2" xfId="17545"/>
    <cellStyle name="Normal 5 3 8 4 2 2 2" xfId="17546"/>
    <cellStyle name="Normal 5 3 8 4 2 2 3" xfId="17547"/>
    <cellStyle name="Normal 5 3 8 4 2 3" xfId="17548"/>
    <cellStyle name="Normal 5 3 8 4 2 3 2" xfId="35294"/>
    <cellStyle name="Normal 5 3 8 4 2 4" xfId="17549"/>
    <cellStyle name="Normal 5 3 8 4 2 5" xfId="17550"/>
    <cellStyle name="Normal 5 3 8 4 3" xfId="17551"/>
    <cellStyle name="Normal 5 3 8 4 3 2" xfId="17552"/>
    <cellStyle name="Normal 5 3 8 4 3 3" xfId="17553"/>
    <cellStyle name="Normal 5 3 8 4 4" xfId="17554"/>
    <cellStyle name="Normal 5 3 8 4 4 2" xfId="34026"/>
    <cellStyle name="Normal 5 3 8 4 5" xfId="17555"/>
    <cellStyle name="Normal 5 3 8 4 6" xfId="17556"/>
    <cellStyle name="Normal 5 3 8 4 7" xfId="17557"/>
    <cellStyle name="Normal 5 3 8 5" xfId="17558"/>
    <cellStyle name="Normal 5 3 8 5 2" xfId="17559"/>
    <cellStyle name="Normal 5 3 8 5 2 2" xfId="17560"/>
    <cellStyle name="Normal 5 3 8 5 2 3" xfId="17561"/>
    <cellStyle name="Normal 5 3 8 5 3" xfId="17562"/>
    <cellStyle name="Normal 5 3 8 5 3 2" xfId="35295"/>
    <cellStyle name="Normal 5 3 8 5 4" xfId="17563"/>
    <cellStyle name="Normal 5 3 8 5 5" xfId="17564"/>
    <cellStyle name="Normal 5 3 8 5 6" xfId="17565"/>
    <cellStyle name="Normal 5 3 8 6" xfId="17566"/>
    <cellStyle name="Normal 5 3 8 6 2" xfId="17567"/>
    <cellStyle name="Normal 5 3 8 6 2 2" xfId="17568"/>
    <cellStyle name="Normal 5 3 8 6 2 3" xfId="17569"/>
    <cellStyle name="Normal 5 3 8 6 3" xfId="17570"/>
    <cellStyle name="Normal 5 3 8 6 3 2" xfId="35120"/>
    <cellStyle name="Normal 5 3 8 6 4" xfId="17571"/>
    <cellStyle name="Normal 5 3 8 6 5" xfId="17572"/>
    <cellStyle name="Normal 5 3 8 6 6" xfId="17573"/>
    <cellStyle name="Normal 5 3 8 7" xfId="17574"/>
    <cellStyle name="Normal 5 3 8 7 2" xfId="17575"/>
    <cellStyle name="Normal 5 3 8 7 3" xfId="17576"/>
    <cellStyle name="Normal 5 3 8 8" xfId="17577"/>
    <cellStyle name="Normal 5 3 8 8 2" xfId="32697"/>
    <cellStyle name="Normal 5 3 8 9" xfId="17578"/>
    <cellStyle name="Normal 5 3 9" xfId="17579"/>
    <cellStyle name="Normal 5 3 9 2" xfId="17580"/>
    <cellStyle name="Normal 5 3 9 2 2" xfId="17581"/>
    <cellStyle name="Normal 5 3 9 2 2 2" xfId="17582"/>
    <cellStyle name="Normal 5 3 9 2 2 3" xfId="17583"/>
    <cellStyle name="Normal 5 3 9 2 3" xfId="17584"/>
    <cellStyle name="Normal 5 3 9 2 3 2" xfId="32700"/>
    <cellStyle name="Normal 5 3 9 2 4" xfId="17585"/>
    <cellStyle name="Normal 5 3 9 2 5" xfId="17586"/>
    <cellStyle name="Normal 5 3 9 3" xfId="17587"/>
    <cellStyle name="Normal 5 3 9 3 2" xfId="17588"/>
    <cellStyle name="Normal 5 3 9 3 2 2" xfId="17589"/>
    <cellStyle name="Normal 5 3 9 3 2 3" xfId="17590"/>
    <cellStyle name="Normal 5 3 9 3 3" xfId="17591"/>
    <cellStyle name="Normal 5 3 9 3 3 2" xfId="35296"/>
    <cellStyle name="Normal 5 3 9 3 4" xfId="17592"/>
    <cellStyle name="Normal 5 3 9 3 5" xfId="17593"/>
    <cellStyle name="Normal 5 3 9 4" xfId="17594"/>
    <cellStyle name="Normal 5 3 9 4 2" xfId="17595"/>
    <cellStyle name="Normal 5 3 9 4 3" xfId="17596"/>
    <cellStyle name="Normal 5 3 9 5" xfId="17597"/>
    <cellStyle name="Normal 5 3 9 5 2" xfId="32699"/>
    <cellStyle name="Normal 5 3 9 6" xfId="17598"/>
    <cellStyle name="Normal 5 3 9 7" xfId="17599"/>
    <cellStyle name="Normal 5 3 9 8" xfId="17600"/>
    <cellStyle name="Normal 5 4" xfId="17601"/>
    <cellStyle name="Normal 5 4 10" xfId="17602"/>
    <cellStyle name="Normal 5 4 10 2" xfId="17603"/>
    <cellStyle name="Normal 5 4 10 2 2" xfId="17604"/>
    <cellStyle name="Normal 5 4 10 2 3" xfId="17605"/>
    <cellStyle name="Normal 5 4 10 3" xfId="17606"/>
    <cellStyle name="Normal 5 4 10 4" xfId="17607"/>
    <cellStyle name="Normal 5 4 10 5" xfId="17608"/>
    <cellStyle name="Normal 5 4 11" xfId="17609"/>
    <cellStyle name="Normal 5 4 11 2" xfId="17610"/>
    <cellStyle name="Normal 5 4 11 2 2" xfId="17611"/>
    <cellStyle name="Normal 5 4 11 2 3" xfId="17612"/>
    <cellStyle name="Normal 5 4 11 3" xfId="17613"/>
    <cellStyle name="Normal 5 4 11 4" xfId="17614"/>
    <cellStyle name="Normal 5 4 11 5" xfId="17615"/>
    <cellStyle name="Normal 5 4 12" xfId="17616"/>
    <cellStyle name="Normal 5 4 12 2" xfId="17617"/>
    <cellStyle name="Normal 5 4 12 2 2" xfId="17618"/>
    <cellStyle name="Normal 5 4 12 2 3" xfId="17619"/>
    <cellStyle name="Normal 5 4 12 3" xfId="17620"/>
    <cellStyle name="Normal 5 4 12 4" xfId="17621"/>
    <cellStyle name="Normal 5 4 12 5" xfId="17622"/>
    <cellStyle name="Normal 5 4 13" xfId="17623"/>
    <cellStyle name="Normal 5 4 13 2" xfId="17624"/>
    <cellStyle name="Normal 5 4 13 2 2" xfId="17625"/>
    <cellStyle name="Normal 5 4 13 2 3" xfId="17626"/>
    <cellStyle name="Normal 5 4 13 3" xfId="17627"/>
    <cellStyle name="Normal 5 4 13 4" xfId="17628"/>
    <cellStyle name="Normal 5 4 13 5" xfId="17629"/>
    <cellStyle name="Normal 5 4 14" xfId="17630"/>
    <cellStyle name="Normal 5 4 14 2" xfId="17631"/>
    <cellStyle name="Normal 5 4 14 2 2" xfId="17632"/>
    <cellStyle name="Normal 5 4 14 2 3" xfId="17633"/>
    <cellStyle name="Normal 5 4 14 3" xfId="17634"/>
    <cellStyle name="Normal 5 4 14 3 2" xfId="33626"/>
    <cellStyle name="Normal 5 4 14 4" xfId="17635"/>
    <cellStyle name="Normal 5 4 14 5" xfId="17636"/>
    <cellStyle name="Normal 5 4 15" xfId="17637"/>
    <cellStyle name="Normal 5 4 15 2" xfId="17638"/>
    <cellStyle name="Normal 5 4 15 3" xfId="17639"/>
    <cellStyle name="Normal 5 4 16" xfId="17640"/>
    <cellStyle name="Normal 5 4 16 2" xfId="17641"/>
    <cellStyle name="Normal 5 4 16 2 2" xfId="17642"/>
    <cellStyle name="Normal 5 4 16 2 3" xfId="17643"/>
    <cellStyle name="Normal 5 4 16 3" xfId="17644"/>
    <cellStyle name="Normal 5 4 16 3 2" xfId="34082"/>
    <cellStyle name="Normal 5 4 16 4" xfId="17645"/>
    <cellStyle name="Normal 5 4 16 5" xfId="17646"/>
    <cellStyle name="Normal 5 4 17" xfId="17647"/>
    <cellStyle name="Normal 5 4 17 2" xfId="33625"/>
    <cellStyle name="Normal 5 4 18" xfId="17648"/>
    <cellStyle name="Normal 5 4 18 2" xfId="17649"/>
    <cellStyle name="Normal 5 4 19" xfId="17650"/>
    <cellStyle name="Normal 5 4 2" xfId="17651"/>
    <cellStyle name="Normal 5 4 2 2" xfId="17652"/>
    <cellStyle name="Normal 5 4 2 2 2" xfId="17653"/>
    <cellStyle name="Normal 5 4 2 2 2 2" xfId="17654"/>
    <cellStyle name="Normal 5 4 2 2 2 3" xfId="17655"/>
    <cellStyle name="Normal 5 4 2 2 3" xfId="17656"/>
    <cellStyle name="Normal 5 4 2 2 4" xfId="17657"/>
    <cellStyle name="Normal 5 4 2 2 5" xfId="17658"/>
    <cellStyle name="Normal 5 4 2 3" xfId="17659"/>
    <cellStyle name="Normal 5 4 2 3 2" xfId="17660"/>
    <cellStyle name="Normal 5 4 2 3 2 2" xfId="17661"/>
    <cellStyle name="Normal 5 4 2 3 2 3" xfId="17662"/>
    <cellStyle name="Normal 5 4 2 3 3" xfId="17663"/>
    <cellStyle name="Normal 5 4 2 3 3 2" xfId="34274"/>
    <cellStyle name="Normal 5 4 2 3 4" xfId="17664"/>
    <cellStyle name="Normal 5 4 2 3 5" xfId="17665"/>
    <cellStyle name="Normal 5 4 2 4" xfId="17666"/>
    <cellStyle name="Normal 5 4 2 4 2" xfId="17667"/>
    <cellStyle name="Normal 5 4 2 4 3" xfId="17668"/>
    <cellStyle name="Normal 5 4 2 5" xfId="17669"/>
    <cellStyle name="Normal 5 4 2 5 2" xfId="33627"/>
    <cellStyle name="Normal 5 4 2 6" xfId="17670"/>
    <cellStyle name="Normal 5 4 2 7" xfId="17671"/>
    <cellStyle name="Normal 5 4 2 8" xfId="17672"/>
    <cellStyle name="Normal 5 4 3" xfId="17673"/>
    <cellStyle name="Normal 5 4 3 2" xfId="17674"/>
    <cellStyle name="Normal 5 4 3 2 2" xfId="17675"/>
    <cellStyle name="Normal 5 4 3 2 3" xfId="17676"/>
    <cellStyle name="Normal 5 4 3 3" xfId="17677"/>
    <cellStyle name="Normal 5 4 3 4" xfId="17678"/>
    <cellStyle name="Normal 5 4 3 5" xfId="17679"/>
    <cellStyle name="Normal 5 4 4" xfId="17680"/>
    <cellStyle name="Normal 5 4 4 2" xfId="17681"/>
    <cellStyle name="Normal 5 4 4 2 2" xfId="17682"/>
    <cellStyle name="Normal 5 4 4 2 3" xfId="17683"/>
    <cellStyle name="Normal 5 4 4 3" xfId="17684"/>
    <cellStyle name="Normal 5 4 4 4" xfId="17685"/>
    <cellStyle name="Normal 5 4 4 5" xfId="17686"/>
    <cellStyle name="Normal 5 4 5" xfId="17687"/>
    <cellStyle name="Normal 5 4 5 2" xfId="17688"/>
    <cellStyle name="Normal 5 4 5 2 2" xfId="17689"/>
    <cellStyle name="Normal 5 4 5 2 3" xfId="17690"/>
    <cellStyle name="Normal 5 4 5 3" xfId="17691"/>
    <cellStyle name="Normal 5 4 5 4" xfId="17692"/>
    <cellStyle name="Normal 5 4 5 5" xfId="17693"/>
    <cellStyle name="Normal 5 4 6" xfId="17694"/>
    <cellStyle name="Normal 5 4 6 2" xfId="17695"/>
    <cellStyle name="Normal 5 4 6 2 2" xfId="17696"/>
    <cellStyle name="Normal 5 4 6 2 3" xfId="17697"/>
    <cellStyle name="Normal 5 4 6 3" xfId="17698"/>
    <cellStyle name="Normal 5 4 6 4" xfId="17699"/>
    <cellStyle name="Normal 5 4 6 5" xfId="17700"/>
    <cellStyle name="Normal 5 4 7" xfId="17701"/>
    <cellStyle name="Normal 5 4 7 2" xfId="17702"/>
    <cellStyle name="Normal 5 4 7 2 2" xfId="17703"/>
    <cellStyle name="Normal 5 4 7 2 3" xfId="17704"/>
    <cellStyle name="Normal 5 4 7 3" xfId="17705"/>
    <cellStyle name="Normal 5 4 7 4" xfId="17706"/>
    <cellStyle name="Normal 5 4 7 5" xfId="17707"/>
    <cellStyle name="Normal 5 4 8" xfId="17708"/>
    <cellStyle name="Normal 5 4 8 2" xfId="17709"/>
    <cellStyle name="Normal 5 4 8 2 2" xfId="17710"/>
    <cellStyle name="Normal 5 4 8 2 3" xfId="17711"/>
    <cellStyle name="Normal 5 4 8 3" xfId="17712"/>
    <cellStyle name="Normal 5 4 8 4" xfId="17713"/>
    <cellStyle name="Normal 5 4 8 5" xfId="17714"/>
    <cellStyle name="Normal 5 4 9" xfId="17715"/>
    <cellStyle name="Normal 5 4 9 2" xfId="17716"/>
    <cellStyle name="Normal 5 4 9 2 2" xfId="17717"/>
    <cellStyle name="Normal 5 4 9 2 3" xfId="17718"/>
    <cellStyle name="Normal 5 4 9 3" xfId="17719"/>
    <cellStyle name="Normal 5 4 9 4" xfId="17720"/>
    <cellStyle name="Normal 5 4 9 5" xfId="17721"/>
    <cellStyle name="Normal 5 5" xfId="17722"/>
    <cellStyle name="Normal 5 5 10" xfId="17723"/>
    <cellStyle name="Normal 5 5 10 2" xfId="17724"/>
    <cellStyle name="Normal 5 5 10 2 2" xfId="17725"/>
    <cellStyle name="Normal 5 5 10 2 3" xfId="17726"/>
    <cellStyle name="Normal 5 5 10 3" xfId="17727"/>
    <cellStyle name="Normal 5 5 10 4" xfId="17728"/>
    <cellStyle name="Normal 5 5 10 5" xfId="17729"/>
    <cellStyle name="Normal 5 5 11" xfId="17730"/>
    <cellStyle name="Normal 5 5 11 2" xfId="17731"/>
    <cellStyle name="Normal 5 5 11 2 2" xfId="17732"/>
    <cellStyle name="Normal 5 5 11 2 3" xfId="17733"/>
    <cellStyle name="Normal 5 5 11 3" xfId="17734"/>
    <cellStyle name="Normal 5 5 11 4" xfId="17735"/>
    <cellStyle name="Normal 5 5 11 5" xfId="17736"/>
    <cellStyle name="Normal 5 5 12" xfId="17737"/>
    <cellStyle name="Normal 5 5 12 2" xfId="17738"/>
    <cellStyle name="Normal 5 5 12 2 2" xfId="17739"/>
    <cellStyle name="Normal 5 5 12 2 3" xfId="17740"/>
    <cellStyle name="Normal 5 5 12 3" xfId="17741"/>
    <cellStyle name="Normal 5 5 12 4" xfId="17742"/>
    <cellStyle name="Normal 5 5 12 5" xfId="17743"/>
    <cellStyle name="Normal 5 5 13" xfId="17744"/>
    <cellStyle name="Normal 5 5 13 2" xfId="17745"/>
    <cellStyle name="Normal 5 5 13 2 2" xfId="17746"/>
    <cellStyle name="Normal 5 5 13 2 3" xfId="17747"/>
    <cellStyle name="Normal 5 5 13 3" xfId="17748"/>
    <cellStyle name="Normal 5 5 13 4" xfId="17749"/>
    <cellStyle name="Normal 5 5 13 5" xfId="17750"/>
    <cellStyle name="Normal 5 5 14" xfId="17751"/>
    <cellStyle name="Normal 5 5 14 2" xfId="17752"/>
    <cellStyle name="Normal 5 5 14 2 2" xfId="17753"/>
    <cellStyle name="Normal 5 5 14 2 3" xfId="17754"/>
    <cellStyle name="Normal 5 5 14 3" xfId="17755"/>
    <cellStyle name="Normal 5 5 14 4" xfId="17756"/>
    <cellStyle name="Normal 5 5 14 5" xfId="17757"/>
    <cellStyle name="Normal 5 5 15" xfId="17758"/>
    <cellStyle name="Normal 5 5 15 2" xfId="17759"/>
    <cellStyle name="Normal 5 5 15 2 2" xfId="17760"/>
    <cellStyle name="Normal 5 5 15 2 3" xfId="17761"/>
    <cellStyle name="Normal 5 5 15 3" xfId="17762"/>
    <cellStyle name="Normal 5 5 15 3 2" xfId="17763"/>
    <cellStyle name="Normal 5 5 15 3 2 2" xfId="17764"/>
    <cellStyle name="Normal 5 5 15 3 2 3" xfId="17765"/>
    <cellStyle name="Normal 5 5 15 3 3" xfId="17766"/>
    <cellStyle name="Normal 5 5 15 3 3 2" xfId="34217"/>
    <cellStyle name="Normal 5 5 15 3 4" xfId="17767"/>
    <cellStyle name="Normal 5 5 15 3 5" xfId="17768"/>
    <cellStyle name="Normal 5 5 15 4" xfId="17769"/>
    <cellStyle name="Normal 5 5 15 5" xfId="17770"/>
    <cellStyle name="Normal 5 5 16" xfId="17771"/>
    <cellStyle name="Normal 5 5 16 2" xfId="17772"/>
    <cellStyle name="Normal 5 5 16 2 2" xfId="17773"/>
    <cellStyle name="Normal 5 5 16 2 3" xfId="17774"/>
    <cellStyle name="Normal 5 5 16 3" xfId="17775"/>
    <cellStyle name="Normal 5 5 16 3 2" xfId="34083"/>
    <cellStyle name="Normal 5 5 16 4" xfId="17776"/>
    <cellStyle name="Normal 5 5 16 5" xfId="17777"/>
    <cellStyle name="Normal 5 5 17" xfId="17778"/>
    <cellStyle name="Normal 5 5 17 2" xfId="33628"/>
    <cellStyle name="Normal 5 5 18" xfId="17779"/>
    <cellStyle name="Normal 5 5 18 2" xfId="17780"/>
    <cellStyle name="Normal 5 5 19" xfId="17781"/>
    <cellStyle name="Normal 5 5 2" xfId="17782"/>
    <cellStyle name="Normal 5 5 2 2" xfId="17783"/>
    <cellStyle name="Normal 5 5 2 2 2" xfId="17784"/>
    <cellStyle name="Normal 5 5 2 2 2 2" xfId="17785"/>
    <cellStyle name="Normal 5 5 2 2 2 3" xfId="17786"/>
    <cellStyle name="Normal 5 5 2 2 3" xfId="17787"/>
    <cellStyle name="Normal 5 5 2 2 4" xfId="17788"/>
    <cellStyle name="Normal 5 5 2 2 5" xfId="17789"/>
    <cellStyle name="Normal 5 5 2 3" xfId="17790"/>
    <cellStyle name="Normal 5 5 2 3 2" xfId="17791"/>
    <cellStyle name="Normal 5 5 2 3 2 2" xfId="17792"/>
    <cellStyle name="Normal 5 5 2 3 2 3" xfId="17793"/>
    <cellStyle name="Normal 5 5 2 3 3" xfId="17794"/>
    <cellStyle name="Normal 5 5 2 3 3 2" xfId="34493"/>
    <cellStyle name="Normal 5 5 2 3 4" xfId="17795"/>
    <cellStyle name="Normal 5 5 2 3 5" xfId="17796"/>
    <cellStyle name="Normal 5 5 2 4" xfId="17797"/>
    <cellStyle name="Normal 5 5 2 4 2" xfId="17798"/>
    <cellStyle name="Normal 5 5 2 4 3" xfId="17799"/>
    <cellStyle name="Normal 5 5 2 5" xfId="17800"/>
    <cellStyle name="Normal 5 5 2 5 2" xfId="33629"/>
    <cellStyle name="Normal 5 5 2 6" xfId="17801"/>
    <cellStyle name="Normal 5 5 2 7" xfId="17802"/>
    <cellStyle name="Normal 5 5 2 8" xfId="17803"/>
    <cellStyle name="Normal 5 5 3" xfId="17804"/>
    <cellStyle name="Normal 5 5 3 2" xfId="17805"/>
    <cellStyle name="Normal 5 5 3 2 2" xfId="17806"/>
    <cellStyle name="Normal 5 5 3 2 3" xfId="17807"/>
    <cellStyle name="Normal 5 5 3 3" xfId="17808"/>
    <cellStyle name="Normal 5 5 3 4" xfId="17809"/>
    <cellStyle name="Normal 5 5 3 5" xfId="17810"/>
    <cellStyle name="Normal 5 5 4" xfId="17811"/>
    <cellStyle name="Normal 5 5 4 2" xfId="17812"/>
    <cellStyle name="Normal 5 5 4 2 2" xfId="17813"/>
    <cellStyle name="Normal 5 5 4 2 3" xfId="17814"/>
    <cellStyle name="Normal 5 5 4 3" xfId="17815"/>
    <cellStyle name="Normal 5 5 4 4" xfId="17816"/>
    <cellStyle name="Normal 5 5 4 5" xfId="17817"/>
    <cellStyle name="Normal 5 5 5" xfId="17818"/>
    <cellStyle name="Normal 5 5 5 2" xfId="17819"/>
    <cellStyle name="Normal 5 5 5 2 2" xfId="17820"/>
    <cellStyle name="Normal 5 5 5 2 3" xfId="17821"/>
    <cellStyle name="Normal 5 5 5 3" xfId="17822"/>
    <cellStyle name="Normal 5 5 5 4" xfId="17823"/>
    <cellStyle name="Normal 5 5 5 5" xfId="17824"/>
    <cellStyle name="Normal 5 5 6" xfId="17825"/>
    <cellStyle name="Normal 5 5 6 2" xfId="17826"/>
    <cellStyle name="Normal 5 5 6 2 2" xfId="17827"/>
    <cellStyle name="Normal 5 5 6 2 3" xfId="17828"/>
    <cellStyle name="Normal 5 5 6 3" xfId="17829"/>
    <cellStyle name="Normal 5 5 6 4" xfId="17830"/>
    <cellStyle name="Normal 5 5 6 5" xfId="17831"/>
    <cellStyle name="Normal 5 5 7" xfId="17832"/>
    <cellStyle name="Normal 5 5 7 2" xfId="17833"/>
    <cellStyle name="Normal 5 5 7 2 2" xfId="17834"/>
    <cellStyle name="Normal 5 5 7 2 3" xfId="17835"/>
    <cellStyle name="Normal 5 5 7 3" xfId="17836"/>
    <cellStyle name="Normal 5 5 7 4" xfId="17837"/>
    <cellStyle name="Normal 5 5 7 5" xfId="17838"/>
    <cellStyle name="Normal 5 5 8" xfId="17839"/>
    <cellStyle name="Normal 5 5 8 2" xfId="17840"/>
    <cellStyle name="Normal 5 5 8 2 2" xfId="17841"/>
    <cellStyle name="Normal 5 5 8 2 3" xfId="17842"/>
    <cellStyle name="Normal 5 5 8 3" xfId="17843"/>
    <cellStyle name="Normal 5 5 8 4" xfId="17844"/>
    <cellStyle name="Normal 5 5 8 5" xfId="17845"/>
    <cellStyle name="Normal 5 5 9" xfId="17846"/>
    <cellStyle name="Normal 5 5 9 2" xfId="17847"/>
    <cellStyle name="Normal 5 5 9 2 2" xfId="17848"/>
    <cellStyle name="Normal 5 5 9 2 3" xfId="17849"/>
    <cellStyle name="Normal 5 5 9 3" xfId="17850"/>
    <cellStyle name="Normal 5 5 9 4" xfId="17851"/>
    <cellStyle name="Normal 5 5 9 5" xfId="17852"/>
    <cellStyle name="Normal 5 6" xfId="17853"/>
    <cellStyle name="Normal 5 6 2" xfId="17854"/>
    <cellStyle name="Normal 5 6 2 2" xfId="17855"/>
    <cellStyle name="Normal 5 6 2 2 2" xfId="17856"/>
    <cellStyle name="Normal 5 6 2 2 2 2" xfId="17857"/>
    <cellStyle name="Normal 5 6 2 2 2 3" xfId="17858"/>
    <cellStyle name="Normal 5 6 2 2 3" xfId="17859"/>
    <cellStyle name="Normal 5 6 2 2 3 2" xfId="34457"/>
    <cellStyle name="Normal 5 6 2 2 4" xfId="17860"/>
    <cellStyle name="Normal 5 6 2 2 5" xfId="17861"/>
    <cellStyle name="Normal 5 6 2 3" xfId="17862"/>
    <cellStyle name="Normal 5 6 2 3 2" xfId="17863"/>
    <cellStyle name="Normal 5 6 2 3 3" xfId="17864"/>
    <cellStyle name="Normal 5 6 2 4" xfId="17865"/>
    <cellStyle name="Normal 5 6 2 4 2" xfId="33631"/>
    <cellStyle name="Normal 5 6 2 5" xfId="17866"/>
    <cellStyle name="Normal 5 6 2 6" xfId="17867"/>
    <cellStyle name="Normal 5 6 3" xfId="17868"/>
    <cellStyle name="Normal 5 6 3 2" xfId="17869"/>
    <cellStyle name="Normal 5 6 3 2 2" xfId="17870"/>
    <cellStyle name="Normal 5 6 3 2 3" xfId="17871"/>
    <cellStyle name="Normal 5 6 3 3" xfId="17872"/>
    <cellStyle name="Normal 5 6 3 4" xfId="17873"/>
    <cellStyle name="Normal 5 6 3 5" xfId="17874"/>
    <cellStyle name="Normal 5 6 4" xfId="17875"/>
    <cellStyle name="Normal 5 6 4 2" xfId="17876"/>
    <cellStyle name="Normal 5 6 4 2 2" xfId="17877"/>
    <cellStyle name="Normal 5 6 4 2 3" xfId="17878"/>
    <cellStyle name="Normal 5 6 4 3" xfId="17879"/>
    <cellStyle name="Normal 5 6 4 3 2" xfId="17880"/>
    <cellStyle name="Normal 5 6 4 3 2 2" xfId="17881"/>
    <cellStyle name="Normal 5 6 4 3 2 3" xfId="17882"/>
    <cellStyle name="Normal 5 6 4 3 3" xfId="17883"/>
    <cellStyle name="Normal 5 6 4 3 3 2" xfId="34275"/>
    <cellStyle name="Normal 5 6 4 3 4" xfId="17884"/>
    <cellStyle name="Normal 5 6 4 3 5" xfId="17885"/>
    <cellStyle name="Normal 5 6 4 4" xfId="17886"/>
    <cellStyle name="Normal 5 6 4 5" xfId="17887"/>
    <cellStyle name="Normal 5 6 5" xfId="17888"/>
    <cellStyle name="Normal 5 6 5 2" xfId="17889"/>
    <cellStyle name="Normal 5 6 5 2 2" xfId="17890"/>
    <cellStyle name="Normal 5 6 5 2 3" xfId="17891"/>
    <cellStyle name="Normal 5 6 5 3" xfId="17892"/>
    <cellStyle name="Normal 5 6 5 3 2" xfId="34084"/>
    <cellStyle name="Normal 5 6 5 4" xfId="17893"/>
    <cellStyle name="Normal 5 6 5 5" xfId="17894"/>
    <cellStyle name="Normal 5 6 6" xfId="17895"/>
    <cellStyle name="Normal 5 6 6 2" xfId="33630"/>
    <cellStyle name="Normal 5 6 7" xfId="17896"/>
    <cellStyle name="Normal 5 6 8" xfId="17897"/>
    <cellStyle name="Normal 5 6 9" xfId="17898"/>
    <cellStyle name="Normal 5 7" xfId="17899"/>
    <cellStyle name="Normal 5 7 2" xfId="17900"/>
    <cellStyle name="Normal 5 7 2 2" xfId="17901"/>
    <cellStyle name="Normal 5 7 2 2 2" xfId="17902"/>
    <cellStyle name="Normal 5 7 2 2 2 2" xfId="17903"/>
    <cellStyle name="Normal 5 7 2 2 2 3" xfId="17904"/>
    <cellStyle name="Normal 5 7 2 2 3" xfId="17905"/>
    <cellStyle name="Normal 5 7 2 2 3 2" xfId="34276"/>
    <cellStyle name="Normal 5 7 2 2 4" xfId="17906"/>
    <cellStyle name="Normal 5 7 2 2 5" xfId="17907"/>
    <cellStyle name="Normal 5 7 2 3" xfId="17908"/>
    <cellStyle name="Normal 5 7 2 3 2" xfId="17909"/>
    <cellStyle name="Normal 5 7 2 3 3" xfId="17910"/>
    <cellStyle name="Normal 5 7 2 4" xfId="17911"/>
    <cellStyle name="Normal 5 7 2 4 2" xfId="33633"/>
    <cellStyle name="Normal 5 7 2 5" xfId="17912"/>
    <cellStyle name="Normal 5 7 2 6" xfId="17913"/>
    <cellStyle name="Normal 5 7 3" xfId="17914"/>
    <cellStyle name="Normal 5 7 3 2" xfId="17915"/>
    <cellStyle name="Normal 5 7 3 2 2" xfId="17916"/>
    <cellStyle name="Normal 5 7 3 2 3" xfId="17917"/>
    <cellStyle name="Normal 5 7 3 3" xfId="17918"/>
    <cellStyle name="Normal 5 7 3 4" xfId="17919"/>
    <cellStyle name="Normal 5 7 3 5" xfId="17920"/>
    <cellStyle name="Normal 5 7 4" xfId="17921"/>
    <cellStyle name="Normal 5 7 4 2" xfId="17922"/>
    <cellStyle name="Normal 5 7 4 2 2" xfId="17923"/>
    <cellStyle name="Normal 5 7 4 2 3" xfId="17924"/>
    <cellStyle name="Normal 5 7 4 3" xfId="17925"/>
    <cellStyle name="Normal 5 7 4 3 2" xfId="17926"/>
    <cellStyle name="Normal 5 7 4 3 2 2" xfId="17927"/>
    <cellStyle name="Normal 5 7 4 3 2 3" xfId="17928"/>
    <cellStyle name="Normal 5 7 4 3 3" xfId="17929"/>
    <cellStyle name="Normal 5 7 4 3 3 2" xfId="34218"/>
    <cellStyle name="Normal 5 7 4 3 4" xfId="17930"/>
    <cellStyle name="Normal 5 7 4 3 5" xfId="17931"/>
    <cellStyle name="Normal 5 7 4 4" xfId="17932"/>
    <cellStyle name="Normal 5 7 4 5" xfId="17933"/>
    <cellStyle name="Normal 5 7 5" xfId="17934"/>
    <cellStyle name="Normal 5 7 5 2" xfId="17935"/>
    <cellStyle name="Normal 5 7 5 2 2" xfId="17936"/>
    <cellStyle name="Normal 5 7 5 2 3" xfId="17937"/>
    <cellStyle name="Normal 5 7 5 3" xfId="17938"/>
    <cellStyle name="Normal 5 7 5 3 2" xfId="34085"/>
    <cellStyle name="Normal 5 7 5 4" xfId="17939"/>
    <cellStyle name="Normal 5 7 5 5" xfId="17940"/>
    <cellStyle name="Normal 5 7 6" xfId="17941"/>
    <cellStyle name="Normal 5 7 6 2" xfId="33632"/>
    <cellStyle name="Normal 5 7 7" xfId="17942"/>
    <cellStyle name="Normal 5 7 8" xfId="17943"/>
    <cellStyle name="Normal 5 7 9" xfId="17944"/>
    <cellStyle name="Normal 5 8" xfId="17945"/>
    <cellStyle name="Normal 5 8 2" xfId="17946"/>
    <cellStyle name="Normal 5 8 2 2" xfId="17947"/>
    <cellStyle name="Normal 5 8 2 2 2" xfId="17948"/>
    <cellStyle name="Normal 5 8 2 2 3" xfId="17949"/>
    <cellStyle name="Normal 5 8 2 3" xfId="17950"/>
    <cellStyle name="Normal 5 8 2 4" xfId="17951"/>
    <cellStyle name="Normal 5 8 2 5" xfId="17952"/>
    <cellStyle name="Normal 5 8 3" xfId="17953"/>
    <cellStyle name="Normal 5 8 3 2" xfId="17954"/>
    <cellStyle name="Normal 5 8 3 2 2" xfId="17955"/>
    <cellStyle name="Normal 5 8 3 2 3" xfId="17956"/>
    <cellStyle name="Normal 5 8 3 3" xfId="17957"/>
    <cellStyle name="Normal 5 8 3 3 2" xfId="17958"/>
    <cellStyle name="Normal 5 8 3 3 2 2" xfId="17959"/>
    <cellStyle name="Normal 5 8 3 3 2 3" xfId="17960"/>
    <cellStyle name="Normal 5 8 3 3 3" xfId="17961"/>
    <cellStyle name="Normal 5 8 3 3 3 2" xfId="34221"/>
    <cellStyle name="Normal 5 8 3 3 4" xfId="17962"/>
    <cellStyle name="Normal 5 8 3 3 5" xfId="17963"/>
    <cellStyle name="Normal 5 8 3 4" xfId="17964"/>
    <cellStyle name="Normal 5 8 3 5" xfId="17965"/>
    <cellStyle name="Normal 5 8 4" xfId="17966"/>
    <cellStyle name="Normal 5 8 4 2" xfId="17967"/>
    <cellStyle name="Normal 5 8 4 2 2" xfId="17968"/>
    <cellStyle name="Normal 5 8 4 2 3" xfId="17969"/>
    <cellStyle name="Normal 5 8 4 3" xfId="17970"/>
    <cellStyle name="Normal 5 8 4 3 2" xfId="34086"/>
    <cellStyle name="Normal 5 8 4 4" xfId="17971"/>
    <cellStyle name="Normal 5 8 4 5" xfId="17972"/>
    <cellStyle name="Normal 5 8 5" xfId="17973"/>
    <cellStyle name="Normal 5 8 5 2" xfId="33634"/>
    <cellStyle name="Normal 5 8 6" xfId="17974"/>
    <cellStyle name="Normal 5 8 7" xfId="17975"/>
    <cellStyle name="Normal 5 8 8" xfId="17976"/>
    <cellStyle name="Normal 5 9" xfId="17977"/>
    <cellStyle name="Normal 5 9 2" xfId="17978"/>
    <cellStyle name="Normal 5 9 2 2" xfId="17979"/>
    <cellStyle name="Normal 5 9 2 2 2" xfId="17980"/>
    <cellStyle name="Normal 5 9 2 2 3" xfId="17981"/>
    <cellStyle name="Normal 5 9 2 3" xfId="17982"/>
    <cellStyle name="Normal 5 9 2 4" xfId="17983"/>
    <cellStyle name="Normal 5 9 2 5" xfId="17984"/>
    <cellStyle name="Normal 5 9 3" xfId="17985"/>
    <cellStyle name="Normal 5 9 3 2" xfId="17986"/>
    <cellStyle name="Normal 5 9 3 2 2" xfId="17987"/>
    <cellStyle name="Normal 5 9 3 2 3" xfId="17988"/>
    <cellStyle name="Normal 5 9 3 3" xfId="17989"/>
    <cellStyle name="Normal 5 9 3 3 2" xfId="17990"/>
    <cellStyle name="Normal 5 9 3 3 2 2" xfId="17991"/>
    <cellStyle name="Normal 5 9 3 3 2 3" xfId="17992"/>
    <cellStyle name="Normal 5 9 3 3 3" xfId="17993"/>
    <cellStyle name="Normal 5 9 3 3 3 2" xfId="34219"/>
    <cellStyle name="Normal 5 9 3 3 4" xfId="17994"/>
    <cellStyle name="Normal 5 9 3 3 5" xfId="17995"/>
    <cellStyle name="Normal 5 9 3 4" xfId="17996"/>
    <cellStyle name="Normal 5 9 3 5" xfId="17997"/>
    <cellStyle name="Normal 5 9 4" xfId="17998"/>
    <cellStyle name="Normal 5 9 4 2" xfId="17999"/>
    <cellStyle name="Normal 5 9 4 2 2" xfId="18000"/>
    <cellStyle name="Normal 5 9 4 2 3" xfId="18001"/>
    <cellStyle name="Normal 5 9 4 3" xfId="18002"/>
    <cellStyle name="Normal 5 9 4 3 2" xfId="34087"/>
    <cellStyle name="Normal 5 9 4 4" xfId="18003"/>
    <cellStyle name="Normal 5 9 4 5" xfId="18004"/>
    <cellStyle name="Normal 5 9 5" xfId="18005"/>
    <cellStyle name="Normal 5 9 5 2" xfId="33635"/>
    <cellStyle name="Normal 5 9 6" xfId="18006"/>
    <cellStyle name="Normal 5 9 7" xfId="18007"/>
    <cellStyle name="Normal 5 9 8" xfId="18008"/>
    <cellStyle name="Normal 6" xfId="44"/>
    <cellStyle name="Normal 6 10" xfId="18009"/>
    <cellStyle name="Normal 6 10 10" xfId="18010"/>
    <cellStyle name="Normal 6 10 11" xfId="18011"/>
    <cellStyle name="Normal 6 10 2" xfId="18012"/>
    <cellStyle name="Normal 6 10 2 2" xfId="18013"/>
    <cellStyle name="Normal 6 10 2 2 2" xfId="18014"/>
    <cellStyle name="Normal 6 10 2 2 2 2" xfId="18015"/>
    <cellStyle name="Normal 6 10 2 2 2 3" xfId="18016"/>
    <cellStyle name="Normal 6 10 2 2 3" xfId="18017"/>
    <cellStyle name="Normal 6 10 2 2 3 2" xfId="34222"/>
    <cellStyle name="Normal 6 10 2 2 4" xfId="18018"/>
    <cellStyle name="Normal 6 10 2 2 5" xfId="18019"/>
    <cellStyle name="Normal 6 10 2 3" xfId="18020"/>
    <cellStyle name="Normal 6 10 2 3 2" xfId="18021"/>
    <cellStyle name="Normal 6 10 2 3 2 2" xfId="18022"/>
    <cellStyle name="Normal 6 10 2 3 2 3" xfId="18023"/>
    <cellStyle name="Normal 6 10 2 3 3" xfId="18024"/>
    <cellStyle name="Normal 6 10 2 3 3 2" xfId="35121"/>
    <cellStyle name="Normal 6 10 2 3 4" xfId="18025"/>
    <cellStyle name="Normal 6 10 2 3 5" xfId="18026"/>
    <cellStyle name="Normal 6 10 2 4" xfId="18027"/>
    <cellStyle name="Normal 6 10 2 4 2" xfId="18028"/>
    <cellStyle name="Normal 6 10 2 4 3" xfId="18029"/>
    <cellStyle name="Normal 6 10 2 5" xfId="18030"/>
    <cellStyle name="Normal 6 10 2 5 2" xfId="33637"/>
    <cellStyle name="Normal 6 10 2 6" xfId="18031"/>
    <cellStyle name="Normal 6 10 2 7" xfId="18032"/>
    <cellStyle name="Normal 6 10 2 8" xfId="18033"/>
    <cellStyle name="Normal 6 10 3" xfId="18034"/>
    <cellStyle name="Normal 6 10 3 2" xfId="18035"/>
    <cellStyle name="Normal 6 10 3 2 2" xfId="18036"/>
    <cellStyle name="Normal 6 10 3 2 2 2" xfId="18037"/>
    <cellStyle name="Normal 6 10 3 2 2 3" xfId="18038"/>
    <cellStyle name="Normal 6 10 3 2 3" xfId="18039"/>
    <cellStyle name="Normal 6 10 3 2 3 2" xfId="35269"/>
    <cellStyle name="Normal 6 10 3 2 4" xfId="18040"/>
    <cellStyle name="Normal 6 10 3 2 5" xfId="18041"/>
    <cellStyle name="Normal 6 10 3 3" xfId="18042"/>
    <cellStyle name="Normal 6 10 3 3 2" xfId="18043"/>
    <cellStyle name="Normal 6 10 3 3 3" xfId="18044"/>
    <cellStyle name="Normal 6 10 3 4" xfId="18045"/>
    <cellStyle name="Normal 6 10 3 5" xfId="18046"/>
    <cellStyle name="Normal 6 10 3 6" xfId="18047"/>
    <cellStyle name="Normal 6 10 3 7" xfId="18048"/>
    <cellStyle name="Normal 6 10 4" xfId="18049"/>
    <cellStyle name="Normal 6 10 4 2" xfId="18050"/>
    <cellStyle name="Normal 6 10 4 2 2" xfId="18051"/>
    <cellStyle name="Normal 6 10 4 2 2 2" xfId="18052"/>
    <cellStyle name="Normal 6 10 4 2 2 3" xfId="18053"/>
    <cellStyle name="Normal 6 10 4 2 3" xfId="18054"/>
    <cellStyle name="Normal 6 10 4 2 3 2" xfId="34987"/>
    <cellStyle name="Normal 6 10 4 2 4" xfId="18055"/>
    <cellStyle name="Normal 6 10 4 2 5" xfId="18056"/>
    <cellStyle name="Normal 6 10 4 3" xfId="18057"/>
    <cellStyle name="Normal 6 10 4 3 2" xfId="18058"/>
    <cellStyle name="Normal 6 10 4 3 2 2" xfId="18059"/>
    <cellStyle name="Normal 6 10 4 3 2 3" xfId="18060"/>
    <cellStyle name="Normal 6 10 4 3 3" xfId="18061"/>
    <cellStyle name="Normal 6 10 4 3 3 2" xfId="34277"/>
    <cellStyle name="Normal 6 10 4 3 4" xfId="18062"/>
    <cellStyle name="Normal 6 10 4 3 5" xfId="18063"/>
    <cellStyle name="Normal 6 10 4 4" xfId="18064"/>
    <cellStyle name="Normal 6 10 4 4 2" xfId="18065"/>
    <cellStyle name="Normal 6 10 4 4 3" xfId="18066"/>
    <cellStyle name="Normal 6 10 4 5" xfId="18067"/>
    <cellStyle name="Normal 6 10 4 5 2" xfId="33973"/>
    <cellStyle name="Normal 6 10 4 6" xfId="18068"/>
    <cellStyle name="Normal 6 10 4 7" xfId="18069"/>
    <cellStyle name="Normal 6 10 4 8" xfId="18070"/>
    <cellStyle name="Normal 6 10 5" xfId="18071"/>
    <cellStyle name="Normal 6 10 5 2" xfId="18072"/>
    <cellStyle name="Normal 6 10 5 2 2" xfId="18073"/>
    <cellStyle name="Normal 6 10 5 2 2 2" xfId="18074"/>
    <cellStyle name="Normal 6 10 5 2 2 3" xfId="18075"/>
    <cellStyle name="Normal 6 10 5 2 3" xfId="18076"/>
    <cellStyle name="Normal 6 10 5 2 3 2" xfId="35122"/>
    <cellStyle name="Normal 6 10 5 2 4" xfId="18077"/>
    <cellStyle name="Normal 6 10 5 2 5" xfId="18078"/>
    <cellStyle name="Normal 6 10 5 3" xfId="18079"/>
    <cellStyle name="Normal 6 10 5 3 2" xfId="18080"/>
    <cellStyle name="Normal 6 10 5 3 3" xfId="18081"/>
    <cellStyle name="Normal 6 10 5 4" xfId="18082"/>
    <cellStyle name="Normal 6 10 5 4 2" xfId="34088"/>
    <cellStyle name="Normal 6 10 5 5" xfId="18083"/>
    <cellStyle name="Normal 6 10 5 6" xfId="18084"/>
    <cellStyle name="Normal 6 10 5 7" xfId="18085"/>
    <cellStyle name="Normal 6 10 6" xfId="18086"/>
    <cellStyle name="Normal 6 10 6 2" xfId="18087"/>
    <cellStyle name="Normal 6 10 6 2 2" xfId="18088"/>
    <cellStyle name="Normal 6 10 6 2 3" xfId="18089"/>
    <cellStyle name="Normal 6 10 6 3" xfId="18090"/>
    <cellStyle name="Normal 6 10 6 3 2" xfId="35123"/>
    <cellStyle name="Normal 6 10 6 4" xfId="18091"/>
    <cellStyle name="Normal 6 10 6 5" xfId="18092"/>
    <cellStyle name="Normal 6 10 6 6" xfId="18093"/>
    <cellStyle name="Normal 6 10 7" xfId="18094"/>
    <cellStyle name="Normal 6 10 7 2" xfId="18095"/>
    <cellStyle name="Normal 6 10 7 3" xfId="18096"/>
    <cellStyle name="Normal 6 10 8" xfId="18097"/>
    <cellStyle name="Normal 6 10 8 2" xfId="33636"/>
    <cellStyle name="Normal 6 10 9" xfId="18098"/>
    <cellStyle name="Normal 6 11" xfId="18099"/>
    <cellStyle name="Normal 6 11 10" xfId="18100"/>
    <cellStyle name="Normal 6 11 11" xfId="18101"/>
    <cellStyle name="Normal 6 11 2" xfId="18102"/>
    <cellStyle name="Normal 6 11 2 2" xfId="18103"/>
    <cellStyle name="Normal 6 11 2 2 2" xfId="18104"/>
    <cellStyle name="Normal 6 11 2 2 2 2" xfId="18105"/>
    <cellStyle name="Normal 6 11 2 2 2 3" xfId="18106"/>
    <cellStyle name="Normal 6 11 2 2 3" xfId="18107"/>
    <cellStyle name="Normal 6 11 2 2 3 2" xfId="35297"/>
    <cellStyle name="Normal 6 11 2 2 4" xfId="18108"/>
    <cellStyle name="Normal 6 11 2 2 5" xfId="18109"/>
    <cellStyle name="Normal 6 11 2 3" xfId="18110"/>
    <cellStyle name="Normal 6 11 2 3 2" xfId="18111"/>
    <cellStyle name="Normal 6 11 2 3 3" xfId="18112"/>
    <cellStyle name="Normal 6 11 2 4" xfId="18113"/>
    <cellStyle name="Normal 6 11 2 5" xfId="18114"/>
    <cellStyle name="Normal 6 11 2 6" xfId="18115"/>
    <cellStyle name="Normal 6 11 2 7" xfId="18116"/>
    <cellStyle name="Normal 6 11 3" xfId="18117"/>
    <cellStyle name="Normal 6 11 3 2" xfId="18118"/>
    <cellStyle name="Normal 6 11 3 2 2" xfId="18119"/>
    <cellStyle name="Normal 6 11 3 2 2 2" xfId="18120"/>
    <cellStyle name="Normal 6 11 3 2 2 3" xfId="18121"/>
    <cellStyle name="Normal 6 11 3 2 3" xfId="18122"/>
    <cellStyle name="Normal 6 11 3 2 3 2" xfId="34988"/>
    <cellStyle name="Normal 6 11 3 2 4" xfId="18123"/>
    <cellStyle name="Normal 6 11 3 2 5" xfId="18124"/>
    <cellStyle name="Normal 6 11 3 3" xfId="18125"/>
    <cellStyle name="Normal 6 11 3 3 2" xfId="18126"/>
    <cellStyle name="Normal 6 11 3 3 2 2" xfId="18127"/>
    <cellStyle name="Normal 6 11 3 3 2 3" xfId="18128"/>
    <cellStyle name="Normal 6 11 3 3 3" xfId="18129"/>
    <cellStyle name="Normal 6 11 3 3 3 2" xfId="34476"/>
    <cellStyle name="Normal 6 11 3 3 4" xfId="18130"/>
    <cellStyle name="Normal 6 11 3 3 5" xfId="18131"/>
    <cellStyle name="Normal 6 11 3 4" xfId="18132"/>
    <cellStyle name="Normal 6 11 3 4 2" xfId="18133"/>
    <cellStyle name="Normal 6 11 3 4 3" xfId="18134"/>
    <cellStyle name="Normal 6 11 3 5" xfId="18135"/>
    <cellStyle name="Normal 6 11 3 5 2" xfId="33974"/>
    <cellStyle name="Normal 6 11 3 6" xfId="18136"/>
    <cellStyle name="Normal 6 11 3 7" xfId="18137"/>
    <cellStyle name="Normal 6 11 3 8" xfId="18138"/>
    <cellStyle name="Normal 6 11 4" xfId="18139"/>
    <cellStyle name="Normal 6 11 4 2" xfId="18140"/>
    <cellStyle name="Normal 6 11 4 2 2" xfId="18141"/>
    <cellStyle name="Normal 6 11 4 2 2 2" xfId="18142"/>
    <cellStyle name="Normal 6 11 4 2 2 3" xfId="18143"/>
    <cellStyle name="Normal 6 11 4 2 3" xfId="18144"/>
    <cellStyle name="Normal 6 11 4 2 3 2" xfId="35124"/>
    <cellStyle name="Normal 6 11 4 2 4" xfId="18145"/>
    <cellStyle name="Normal 6 11 4 2 5" xfId="18146"/>
    <cellStyle name="Normal 6 11 4 3" xfId="18147"/>
    <cellStyle name="Normal 6 11 4 3 2" xfId="18148"/>
    <cellStyle name="Normal 6 11 4 3 3" xfId="18149"/>
    <cellStyle name="Normal 6 11 4 4" xfId="18150"/>
    <cellStyle name="Normal 6 11 4 4 2" xfId="34089"/>
    <cellStyle name="Normal 6 11 4 5" xfId="18151"/>
    <cellStyle name="Normal 6 11 4 6" xfId="18152"/>
    <cellStyle name="Normal 6 11 4 7" xfId="18153"/>
    <cellStyle name="Normal 6 11 5" xfId="18154"/>
    <cellStyle name="Normal 6 11 5 2" xfId="18155"/>
    <cellStyle name="Normal 6 11 5 2 2" xfId="18156"/>
    <cellStyle name="Normal 6 11 5 2 3" xfId="18157"/>
    <cellStyle name="Normal 6 11 5 3" xfId="18158"/>
    <cellStyle name="Normal 6 11 5 3 2" xfId="35298"/>
    <cellStyle name="Normal 6 11 5 4" xfId="18159"/>
    <cellStyle name="Normal 6 11 5 5" xfId="18160"/>
    <cellStyle name="Normal 6 11 5 6" xfId="18161"/>
    <cellStyle name="Normal 6 11 6" xfId="18162"/>
    <cellStyle name="Normal 6 11 6 2" xfId="18163"/>
    <cellStyle name="Normal 6 11 6 2 2" xfId="18164"/>
    <cellStyle name="Normal 6 11 6 2 3" xfId="18165"/>
    <cellStyle name="Normal 6 11 6 3" xfId="18166"/>
    <cellStyle name="Normal 6 11 6 3 2" xfId="35299"/>
    <cellStyle name="Normal 6 11 6 4" xfId="18167"/>
    <cellStyle name="Normal 6 11 6 5" xfId="18168"/>
    <cellStyle name="Normal 6 11 6 6" xfId="18169"/>
    <cellStyle name="Normal 6 11 7" xfId="18170"/>
    <cellStyle name="Normal 6 11 7 2" xfId="18171"/>
    <cellStyle name="Normal 6 11 7 3" xfId="18172"/>
    <cellStyle name="Normal 6 11 8" xfId="18173"/>
    <cellStyle name="Normal 6 11 8 2" xfId="33638"/>
    <cellStyle name="Normal 6 11 9" xfId="18174"/>
    <cellStyle name="Normal 6 12" xfId="18175"/>
    <cellStyle name="Normal 6 12 10" xfId="18176"/>
    <cellStyle name="Normal 6 12 11" xfId="18177"/>
    <cellStyle name="Normal 6 12 2" xfId="18178"/>
    <cellStyle name="Normal 6 12 2 2" xfId="18179"/>
    <cellStyle name="Normal 6 12 2 2 2" xfId="18180"/>
    <cellStyle name="Normal 6 12 2 2 2 2" xfId="18181"/>
    <cellStyle name="Normal 6 12 2 2 2 3" xfId="18182"/>
    <cellStyle name="Normal 6 12 2 2 3" xfId="18183"/>
    <cellStyle name="Normal 6 12 2 2 3 2" xfId="35125"/>
    <cellStyle name="Normal 6 12 2 2 4" xfId="18184"/>
    <cellStyle name="Normal 6 12 2 2 5" xfId="18185"/>
    <cellStyle name="Normal 6 12 2 3" xfId="18186"/>
    <cellStyle name="Normal 6 12 2 3 2" xfId="18187"/>
    <cellStyle name="Normal 6 12 2 3 3" xfId="18188"/>
    <cellStyle name="Normal 6 12 2 4" xfId="18189"/>
    <cellStyle name="Normal 6 12 2 5" xfId="18190"/>
    <cellStyle name="Normal 6 12 2 6" xfId="18191"/>
    <cellStyle name="Normal 6 12 2 7" xfId="18192"/>
    <cellStyle name="Normal 6 12 3" xfId="18193"/>
    <cellStyle name="Normal 6 12 3 2" xfId="18194"/>
    <cellStyle name="Normal 6 12 3 2 2" xfId="18195"/>
    <cellStyle name="Normal 6 12 3 2 2 2" xfId="18196"/>
    <cellStyle name="Normal 6 12 3 2 2 3" xfId="18197"/>
    <cellStyle name="Normal 6 12 3 2 3" xfId="18198"/>
    <cellStyle name="Normal 6 12 3 2 3 2" xfId="34989"/>
    <cellStyle name="Normal 6 12 3 2 4" xfId="18199"/>
    <cellStyle name="Normal 6 12 3 2 5" xfId="18200"/>
    <cellStyle name="Normal 6 12 3 3" xfId="18201"/>
    <cellStyle name="Normal 6 12 3 3 2" xfId="18202"/>
    <cellStyle name="Normal 6 12 3 3 2 2" xfId="18203"/>
    <cellStyle name="Normal 6 12 3 3 2 3" xfId="18204"/>
    <cellStyle name="Normal 6 12 3 3 3" xfId="18205"/>
    <cellStyle name="Normal 6 12 3 3 3 2" xfId="34278"/>
    <cellStyle name="Normal 6 12 3 3 4" xfId="18206"/>
    <cellStyle name="Normal 6 12 3 3 5" xfId="18207"/>
    <cellStyle name="Normal 6 12 3 4" xfId="18208"/>
    <cellStyle name="Normal 6 12 3 4 2" xfId="18209"/>
    <cellStyle name="Normal 6 12 3 4 3" xfId="18210"/>
    <cellStyle name="Normal 6 12 3 5" xfId="18211"/>
    <cellStyle name="Normal 6 12 3 5 2" xfId="33975"/>
    <cellStyle name="Normal 6 12 3 6" xfId="18212"/>
    <cellStyle name="Normal 6 12 3 7" xfId="18213"/>
    <cellStyle name="Normal 6 12 3 8" xfId="18214"/>
    <cellStyle name="Normal 6 12 4" xfId="18215"/>
    <cellStyle name="Normal 6 12 4 2" xfId="18216"/>
    <cellStyle name="Normal 6 12 4 2 2" xfId="18217"/>
    <cellStyle name="Normal 6 12 4 2 2 2" xfId="18218"/>
    <cellStyle name="Normal 6 12 4 2 2 3" xfId="18219"/>
    <cellStyle name="Normal 6 12 4 2 3" xfId="18220"/>
    <cellStyle name="Normal 6 12 4 2 3 2" xfId="35300"/>
    <cellStyle name="Normal 6 12 4 2 4" xfId="18221"/>
    <cellStyle name="Normal 6 12 4 2 5" xfId="18222"/>
    <cellStyle name="Normal 6 12 4 3" xfId="18223"/>
    <cellStyle name="Normal 6 12 4 3 2" xfId="18224"/>
    <cellStyle name="Normal 6 12 4 3 3" xfId="18225"/>
    <cellStyle name="Normal 6 12 4 4" xfId="18226"/>
    <cellStyle name="Normal 6 12 4 4 2" xfId="34090"/>
    <cellStyle name="Normal 6 12 4 5" xfId="18227"/>
    <cellStyle name="Normal 6 12 4 6" xfId="18228"/>
    <cellStyle name="Normal 6 12 4 7" xfId="18229"/>
    <cellStyle name="Normal 6 12 5" xfId="18230"/>
    <cellStyle name="Normal 6 12 5 2" xfId="18231"/>
    <cellStyle name="Normal 6 12 5 2 2" xfId="18232"/>
    <cellStyle name="Normal 6 12 5 2 3" xfId="18233"/>
    <cellStyle name="Normal 6 12 5 3" xfId="18234"/>
    <cellStyle name="Normal 6 12 5 3 2" xfId="35126"/>
    <cellStyle name="Normal 6 12 5 4" xfId="18235"/>
    <cellStyle name="Normal 6 12 5 5" xfId="18236"/>
    <cellStyle name="Normal 6 12 5 6" xfId="18237"/>
    <cellStyle name="Normal 6 12 6" xfId="18238"/>
    <cellStyle name="Normal 6 12 6 2" xfId="18239"/>
    <cellStyle name="Normal 6 12 6 2 2" xfId="18240"/>
    <cellStyle name="Normal 6 12 6 2 3" xfId="18241"/>
    <cellStyle name="Normal 6 12 6 3" xfId="18242"/>
    <cellStyle name="Normal 6 12 6 3 2" xfId="35127"/>
    <cellStyle name="Normal 6 12 6 4" xfId="18243"/>
    <cellStyle name="Normal 6 12 6 5" xfId="18244"/>
    <cellStyle name="Normal 6 12 6 6" xfId="18245"/>
    <cellStyle name="Normal 6 12 7" xfId="18246"/>
    <cellStyle name="Normal 6 12 7 2" xfId="18247"/>
    <cellStyle name="Normal 6 12 7 3" xfId="18248"/>
    <cellStyle name="Normal 6 12 8" xfId="18249"/>
    <cellStyle name="Normal 6 12 8 2" xfId="33639"/>
    <cellStyle name="Normal 6 12 9" xfId="18250"/>
    <cellStyle name="Normal 6 13" xfId="18251"/>
    <cellStyle name="Normal 6 13 10" xfId="18252"/>
    <cellStyle name="Normal 6 13 11" xfId="18253"/>
    <cellStyle name="Normal 6 13 2" xfId="18254"/>
    <cellStyle name="Normal 6 13 2 2" xfId="18255"/>
    <cellStyle name="Normal 6 13 2 2 2" xfId="18256"/>
    <cellStyle name="Normal 6 13 2 2 2 2" xfId="18257"/>
    <cellStyle name="Normal 6 13 2 2 2 3" xfId="18258"/>
    <cellStyle name="Normal 6 13 2 2 3" xfId="18259"/>
    <cellStyle name="Normal 6 13 2 2 3 2" xfId="34598"/>
    <cellStyle name="Normal 6 13 2 2 4" xfId="18260"/>
    <cellStyle name="Normal 6 13 2 2 5" xfId="18261"/>
    <cellStyle name="Normal 6 13 2 3" xfId="18262"/>
    <cellStyle name="Normal 6 13 2 3 2" xfId="18263"/>
    <cellStyle name="Normal 6 13 2 3 2 2" xfId="18264"/>
    <cellStyle name="Normal 6 13 2 3 2 3" xfId="18265"/>
    <cellStyle name="Normal 6 13 2 3 3" xfId="18266"/>
    <cellStyle name="Normal 6 13 2 3 3 2" xfId="35128"/>
    <cellStyle name="Normal 6 13 2 3 4" xfId="18267"/>
    <cellStyle name="Normal 6 13 2 3 5" xfId="18268"/>
    <cellStyle name="Normal 6 13 2 4" xfId="18269"/>
    <cellStyle name="Normal 6 13 2 4 2" xfId="18270"/>
    <cellStyle name="Normal 6 13 2 4 3" xfId="18271"/>
    <cellStyle name="Normal 6 13 2 5" xfId="18272"/>
    <cellStyle name="Normal 6 13 2 5 2" xfId="33641"/>
    <cellStyle name="Normal 6 13 2 6" xfId="18273"/>
    <cellStyle name="Normal 6 13 2 7" xfId="18274"/>
    <cellStyle name="Normal 6 13 2 8" xfId="18275"/>
    <cellStyle name="Normal 6 13 3" xfId="18276"/>
    <cellStyle name="Normal 6 13 3 2" xfId="18277"/>
    <cellStyle name="Normal 6 13 3 2 2" xfId="18278"/>
    <cellStyle name="Normal 6 13 3 2 2 2" xfId="18279"/>
    <cellStyle name="Normal 6 13 3 2 2 3" xfId="18280"/>
    <cellStyle name="Normal 6 13 3 2 3" xfId="18281"/>
    <cellStyle name="Normal 6 13 3 2 3 2" xfId="35129"/>
    <cellStyle name="Normal 6 13 3 2 4" xfId="18282"/>
    <cellStyle name="Normal 6 13 3 2 5" xfId="18283"/>
    <cellStyle name="Normal 6 13 3 3" xfId="18284"/>
    <cellStyle name="Normal 6 13 3 3 2" xfId="18285"/>
    <cellStyle name="Normal 6 13 3 3 3" xfId="18286"/>
    <cellStyle name="Normal 6 13 3 4" xfId="18287"/>
    <cellStyle name="Normal 6 13 3 5" xfId="18288"/>
    <cellStyle name="Normal 6 13 3 6" xfId="18289"/>
    <cellStyle name="Normal 6 13 3 7" xfId="18290"/>
    <cellStyle name="Normal 6 13 4" xfId="18291"/>
    <cellStyle name="Normal 6 13 4 2" xfId="18292"/>
    <cellStyle name="Normal 6 13 4 2 2" xfId="18293"/>
    <cellStyle name="Normal 6 13 4 2 2 2" xfId="18294"/>
    <cellStyle name="Normal 6 13 4 2 2 3" xfId="18295"/>
    <cellStyle name="Normal 6 13 4 2 3" xfId="18296"/>
    <cellStyle name="Normal 6 13 4 2 3 2" xfId="34990"/>
    <cellStyle name="Normal 6 13 4 2 4" xfId="18297"/>
    <cellStyle name="Normal 6 13 4 2 5" xfId="18298"/>
    <cellStyle name="Normal 6 13 4 3" xfId="18299"/>
    <cellStyle name="Normal 6 13 4 3 2" xfId="18300"/>
    <cellStyle name="Normal 6 13 4 3 2 2" xfId="18301"/>
    <cellStyle name="Normal 6 13 4 3 2 3" xfId="18302"/>
    <cellStyle name="Normal 6 13 4 3 3" xfId="18303"/>
    <cellStyle name="Normal 6 13 4 3 3 2" xfId="34699"/>
    <cellStyle name="Normal 6 13 4 3 4" xfId="18304"/>
    <cellStyle name="Normal 6 13 4 3 5" xfId="18305"/>
    <cellStyle name="Normal 6 13 4 4" xfId="18306"/>
    <cellStyle name="Normal 6 13 4 4 2" xfId="18307"/>
    <cellStyle name="Normal 6 13 4 4 3" xfId="18308"/>
    <cellStyle name="Normal 6 13 4 5" xfId="18309"/>
    <cellStyle name="Normal 6 13 4 5 2" xfId="33976"/>
    <cellStyle name="Normal 6 13 4 6" xfId="18310"/>
    <cellStyle name="Normal 6 13 4 7" xfId="18311"/>
    <cellStyle name="Normal 6 13 4 8" xfId="18312"/>
    <cellStyle name="Normal 6 13 5" xfId="18313"/>
    <cellStyle name="Normal 6 13 5 2" xfId="18314"/>
    <cellStyle name="Normal 6 13 5 2 2" xfId="18315"/>
    <cellStyle name="Normal 6 13 5 2 2 2" xfId="18316"/>
    <cellStyle name="Normal 6 13 5 2 2 3" xfId="18317"/>
    <cellStyle name="Normal 6 13 5 2 3" xfId="18318"/>
    <cellStyle name="Normal 6 13 5 2 3 2" xfId="35130"/>
    <cellStyle name="Normal 6 13 5 2 4" xfId="18319"/>
    <cellStyle name="Normal 6 13 5 2 5" xfId="18320"/>
    <cellStyle name="Normal 6 13 5 3" xfId="18321"/>
    <cellStyle name="Normal 6 13 5 3 2" xfId="18322"/>
    <cellStyle name="Normal 6 13 5 3 3" xfId="18323"/>
    <cellStyle name="Normal 6 13 5 4" xfId="18324"/>
    <cellStyle name="Normal 6 13 5 4 2" xfId="34091"/>
    <cellStyle name="Normal 6 13 5 5" xfId="18325"/>
    <cellStyle name="Normal 6 13 5 6" xfId="18326"/>
    <cellStyle name="Normal 6 13 5 7" xfId="18327"/>
    <cellStyle name="Normal 6 13 6" xfId="18328"/>
    <cellStyle name="Normal 6 13 6 2" xfId="18329"/>
    <cellStyle name="Normal 6 13 6 2 2" xfId="18330"/>
    <cellStyle name="Normal 6 13 6 2 3" xfId="18331"/>
    <cellStyle name="Normal 6 13 6 3" xfId="18332"/>
    <cellStyle name="Normal 6 13 6 3 2" xfId="35131"/>
    <cellStyle name="Normal 6 13 6 4" xfId="18333"/>
    <cellStyle name="Normal 6 13 6 5" xfId="18334"/>
    <cellStyle name="Normal 6 13 6 6" xfId="18335"/>
    <cellStyle name="Normal 6 13 7" xfId="18336"/>
    <cellStyle name="Normal 6 13 7 2" xfId="18337"/>
    <cellStyle name="Normal 6 13 7 3" xfId="18338"/>
    <cellStyle name="Normal 6 13 8" xfId="18339"/>
    <cellStyle name="Normal 6 13 8 2" xfId="33640"/>
    <cellStyle name="Normal 6 13 9" xfId="18340"/>
    <cellStyle name="Normal 6 14" xfId="18341"/>
    <cellStyle name="Normal 6 14 10" xfId="18342"/>
    <cellStyle name="Normal 6 14 11" xfId="18343"/>
    <cellStyle name="Normal 6 14 12" xfId="18344"/>
    <cellStyle name="Normal 6 14 2" xfId="18345"/>
    <cellStyle name="Normal 6 14 2 2" xfId="18346"/>
    <cellStyle name="Normal 6 14 2 2 2" xfId="18347"/>
    <cellStyle name="Normal 6 14 2 2 2 2" xfId="18348"/>
    <cellStyle name="Normal 6 14 2 2 2 2 2" xfId="18349"/>
    <cellStyle name="Normal 6 14 2 2 2 2 3" xfId="18350"/>
    <cellStyle name="Normal 6 14 2 2 2 3" xfId="18351"/>
    <cellStyle name="Normal 6 14 2 2 2 3 2" xfId="35301"/>
    <cellStyle name="Normal 6 14 2 2 2 4" xfId="18352"/>
    <cellStyle name="Normal 6 14 2 2 2 5" xfId="18353"/>
    <cellStyle name="Normal 6 14 2 2 3" xfId="18354"/>
    <cellStyle name="Normal 6 14 2 2 3 2" xfId="18355"/>
    <cellStyle name="Normal 6 14 2 2 3 3" xfId="18356"/>
    <cellStyle name="Normal 6 14 2 2 4" xfId="18357"/>
    <cellStyle name="Normal 6 14 2 2 4 2" xfId="34865"/>
    <cellStyle name="Normal 6 14 2 2 5" xfId="18358"/>
    <cellStyle name="Normal 6 14 2 2 6" xfId="18359"/>
    <cellStyle name="Normal 6 14 2 2 7" xfId="18360"/>
    <cellStyle name="Normal 6 14 2 3" xfId="18361"/>
    <cellStyle name="Normal 6 14 2 3 2" xfId="18362"/>
    <cellStyle name="Normal 6 14 2 3 2 2" xfId="18363"/>
    <cellStyle name="Normal 6 14 2 3 2 3" xfId="18364"/>
    <cellStyle name="Normal 6 14 2 3 3" xfId="18365"/>
    <cellStyle name="Normal 6 14 2 3 3 2" xfId="35221"/>
    <cellStyle name="Normal 6 14 2 3 4" xfId="18366"/>
    <cellStyle name="Normal 6 14 2 3 5" xfId="18367"/>
    <cellStyle name="Normal 6 14 2 3 6" xfId="18368"/>
    <cellStyle name="Normal 6 14 2 4" xfId="18369"/>
    <cellStyle name="Normal 6 14 2 4 2" xfId="18370"/>
    <cellStyle name="Normal 6 14 2 4 2 2" xfId="18371"/>
    <cellStyle name="Normal 6 14 2 4 2 3" xfId="18372"/>
    <cellStyle name="Normal 6 14 2 4 3" xfId="18373"/>
    <cellStyle name="Normal 6 14 2 4 3 2" xfId="35132"/>
    <cellStyle name="Normal 6 14 2 4 4" xfId="18374"/>
    <cellStyle name="Normal 6 14 2 4 5" xfId="18375"/>
    <cellStyle name="Normal 6 14 2 5" xfId="18376"/>
    <cellStyle name="Normal 6 14 2 5 2" xfId="18377"/>
    <cellStyle name="Normal 6 14 2 5 3" xfId="18378"/>
    <cellStyle name="Normal 6 14 2 6" xfId="18379"/>
    <cellStyle name="Normal 6 14 2 6 2" xfId="33643"/>
    <cellStyle name="Normal 6 14 2 7" xfId="18380"/>
    <cellStyle name="Normal 6 14 2 8" xfId="18381"/>
    <cellStyle name="Normal 6 14 2 9" xfId="18382"/>
    <cellStyle name="Normal 6 14 3" xfId="18383"/>
    <cellStyle name="Normal 6 14 3 2" xfId="18384"/>
    <cellStyle name="Normal 6 14 3 2 2" xfId="18385"/>
    <cellStyle name="Normal 6 14 3 2 2 2" xfId="18386"/>
    <cellStyle name="Normal 6 14 3 2 2 3" xfId="18387"/>
    <cellStyle name="Normal 6 14 3 2 3" xfId="18388"/>
    <cellStyle name="Normal 6 14 3 2 4" xfId="18389"/>
    <cellStyle name="Normal 6 14 3 2 5" xfId="18390"/>
    <cellStyle name="Normal 6 14 3 2 6" xfId="18391"/>
    <cellStyle name="Normal 6 14 3 3" xfId="18392"/>
    <cellStyle name="Normal 6 14 3 3 2" xfId="18393"/>
    <cellStyle name="Normal 6 14 3 3 2 2" xfId="18394"/>
    <cellStyle name="Normal 6 14 3 3 2 3" xfId="18395"/>
    <cellStyle name="Normal 6 14 3 3 3" xfId="18396"/>
    <cellStyle name="Normal 6 14 3 3 4" xfId="18397"/>
    <cellStyle name="Normal 6 14 3 3 5" xfId="18398"/>
    <cellStyle name="Normal 6 14 3 3 6" xfId="18399"/>
    <cellStyle name="Normal 6 14 3 4" xfId="18400"/>
    <cellStyle name="Normal 6 14 3 4 2" xfId="18401"/>
    <cellStyle name="Normal 6 14 3 4 3" xfId="18402"/>
    <cellStyle name="Normal 6 14 3 5" xfId="18403"/>
    <cellStyle name="Normal 6 14 3 6" xfId="18404"/>
    <cellStyle name="Normal 6 14 3 7" xfId="18405"/>
    <cellStyle name="Normal 6 14 3 8" xfId="18406"/>
    <cellStyle name="Normal 6 14 4" xfId="18407"/>
    <cellStyle name="Normal 6 14 4 2" xfId="18408"/>
    <cellStyle name="Normal 6 14 4 2 2" xfId="18409"/>
    <cellStyle name="Normal 6 14 4 2 2 2" xfId="18410"/>
    <cellStyle name="Normal 6 14 4 2 2 3" xfId="18411"/>
    <cellStyle name="Normal 6 14 4 2 3" xfId="18412"/>
    <cellStyle name="Normal 6 14 4 2 3 2" xfId="35021"/>
    <cellStyle name="Normal 6 14 4 2 4" xfId="18413"/>
    <cellStyle name="Normal 6 14 4 2 5" xfId="18414"/>
    <cellStyle name="Normal 6 14 4 3" xfId="18415"/>
    <cellStyle name="Normal 6 14 4 3 2" xfId="18416"/>
    <cellStyle name="Normal 6 14 4 3 2 2" xfId="18417"/>
    <cellStyle name="Normal 6 14 4 3 2 3" xfId="18418"/>
    <cellStyle name="Normal 6 14 4 3 3" xfId="18419"/>
    <cellStyle name="Normal 6 14 4 3 3 2" xfId="34279"/>
    <cellStyle name="Normal 6 14 4 3 4" xfId="18420"/>
    <cellStyle name="Normal 6 14 4 3 5" xfId="18421"/>
    <cellStyle name="Normal 6 14 4 4" xfId="18422"/>
    <cellStyle name="Normal 6 14 4 4 2" xfId="18423"/>
    <cellStyle name="Normal 6 14 4 4 3" xfId="18424"/>
    <cellStyle name="Normal 6 14 4 5" xfId="18425"/>
    <cellStyle name="Normal 6 14 4 5 2" xfId="34103"/>
    <cellStyle name="Normal 6 14 4 6" xfId="18426"/>
    <cellStyle name="Normal 6 14 4 7" xfId="18427"/>
    <cellStyle name="Normal 6 14 4 8" xfId="18428"/>
    <cellStyle name="Normal 6 14 5" xfId="18429"/>
    <cellStyle name="Normal 6 14 5 2" xfId="18430"/>
    <cellStyle name="Normal 6 14 5 2 2" xfId="18431"/>
    <cellStyle name="Normal 6 14 5 2 3" xfId="18432"/>
    <cellStyle name="Normal 6 14 5 3" xfId="18433"/>
    <cellStyle name="Normal 6 14 5 4" xfId="18434"/>
    <cellStyle name="Normal 6 14 5 5" xfId="18435"/>
    <cellStyle name="Normal 6 14 5 6" xfId="18436"/>
    <cellStyle name="Normal 6 14 6" xfId="18437"/>
    <cellStyle name="Normal 6 14 6 2" xfId="18438"/>
    <cellStyle name="Normal 6 14 6 2 2" xfId="18439"/>
    <cellStyle name="Normal 6 14 6 2 3" xfId="18440"/>
    <cellStyle name="Normal 6 14 6 3" xfId="18441"/>
    <cellStyle name="Normal 6 14 6 3 2" xfId="35231"/>
    <cellStyle name="Normal 6 14 6 4" xfId="18442"/>
    <cellStyle name="Normal 6 14 6 5" xfId="18443"/>
    <cellStyle name="Normal 6 14 6 6" xfId="18444"/>
    <cellStyle name="Normal 6 14 7" xfId="18445"/>
    <cellStyle name="Normal 6 14 7 2" xfId="18446"/>
    <cellStyle name="Normal 6 14 7 2 2" xfId="18447"/>
    <cellStyle name="Normal 6 14 7 2 3" xfId="18448"/>
    <cellStyle name="Normal 6 14 7 3" xfId="18449"/>
    <cellStyle name="Normal 6 14 7 4" xfId="18450"/>
    <cellStyle name="Normal 6 14 7 5" xfId="18451"/>
    <cellStyle name="Normal 6 14 8" xfId="18452"/>
    <cellStyle name="Normal 6 14 8 2" xfId="18453"/>
    <cellStyle name="Normal 6 14 8 3" xfId="18454"/>
    <cellStyle name="Normal 6 14 9" xfId="18455"/>
    <cellStyle name="Normal 6 14 9 2" xfId="33642"/>
    <cellStyle name="Normal 6 15" xfId="18456"/>
    <cellStyle name="Normal 6 15 10" xfId="18457"/>
    <cellStyle name="Normal 6 15 11" xfId="18458"/>
    <cellStyle name="Normal 6 15 12" xfId="18459"/>
    <cellStyle name="Normal 6 15 2" xfId="18460"/>
    <cellStyle name="Normal 6 15 2 2" xfId="18461"/>
    <cellStyle name="Normal 6 15 2 2 2" xfId="18462"/>
    <cellStyle name="Normal 6 15 2 2 2 2" xfId="18463"/>
    <cellStyle name="Normal 6 15 2 2 2 3" xfId="18464"/>
    <cellStyle name="Normal 6 15 2 2 3" xfId="18465"/>
    <cellStyle name="Normal 6 15 2 2 3 2" xfId="34700"/>
    <cellStyle name="Normal 6 15 2 2 4" xfId="18466"/>
    <cellStyle name="Normal 6 15 2 2 5" xfId="18467"/>
    <cellStyle name="Normal 6 15 2 3" xfId="18468"/>
    <cellStyle name="Normal 6 15 2 3 2" xfId="18469"/>
    <cellStyle name="Normal 6 15 2 3 3" xfId="18470"/>
    <cellStyle name="Normal 6 15 2 4" xfId="18471"/>
    <cellStyle name="Normal 6 15 2 4 2" xfId="34109"/>
    <cellStyle name="Normal 6 15 2 5" xfId="18472"/>
    <cellStyle name="Normal 6 15 2 6" xfId="18473"/>
    <cellStyle name="Normal 6 15 2 7" xfId="18474"/>
    <cellStyle name="Normal 6 15 3" xfId="18475"/>
    <cellStyle name="Normal 6 15 3 2" xfId="18476"/>
    <cellStyle name="Normal 6 15 3 2 2" xfId="18477"/>
    <cellStyle name="Normal 6 15 3 2 2 2" xfId="18478"/>
    <cellStyle name="Normal 6 15 3 2 2 2 2" xfId="18479"/>
    <cellStyle name="Normal 6 15 3 2 2 2 3" xfId="18480"/>
    <cellStyle name="Normal 6 15 3 2 2 3" xfId="18481"/>
    <cellStyle name="Normal 6 15 3 2 2 3 2" xfId="35133"/>
    <cellStyle name="Normal 6 15 3 2 2 4" xfId="18482"/>
    <cellStyle name="Normal 6 15 3 2 2 5" xfId="18483"/>
    <cellStyle name="Normal 6 15 3 2 2 6" xfId="18484"/>
    <cellStyle name="Normal 6 15 3 2 3" xfId="18485"/>
    <cellStyle name="Normal 6 15 3 2 3 2" xfId="18486"/>
    <cellStyle name="Normal 6 15 3 2 3 3" xfId="18487"/>
    <cellStyle name="Normal 6 15 3 2 4" xfId="18488"/>
    <cellStyle name="Normal 6 15 3 2 4 2" xfId="34701"/>
    <cellStyle name="Normal 6 15 3 2 5" xfId="18489"/>
    <cellStyle name="Normal 6 15 3 2 6" xfId="18490"/>
    <cellStyle name="Normal 6 15 3 2 7" xfId="18491"/>
    <cellStyle name="Normal 6 15 3 3" xfId="18492"/>
    <cellStyle name="Normal 6 15 3 3 2" xfId="18493"/>
    <cellStyle name="Normal 6 15 3 3 2 2" xfId="18494"/>
    <cellStyle name="Normal 6 15 3 3 2 3" xfId="18495"/>
    <cellStyle name="Normal 6 15 3 3 3" xfId="18496"/>
    <cellStyle name="Normal 6 15 3 3 3 2" xfId="35134"/>
    <cellStyle name="Normal 6 15 3 3 4" xfId="18497"/>
    <cellStyle name="Normal 6 15 3 3 5" xfId="18498"/>
    <cellStyle name="Normal 6 15 3 3 6" xfId="18499"/>
    <cellStyle name="Normal 6 15 3 4" xfId="18500"/>
    <cellStyle name="Normal 6 15 3 4 2" xfId="18501"/>
    <cellStyle name="Normal 6 15 3 4 3" xfId="18502"/>
    <cellStyle name="Normal 6 15 3 5" xfId="18503"/>
    <cellStyle name="Normal 6 15 3 5 2" xfId="34107"/>
    <cellStyle name="Normal 6 15 3 6" xfId="18504"/>
    <cellStyle name="Normal 6 15 3 7" xfId="18505"/>
    <cellStyle name="Normal 6 15 3 8" xfId="18506"/>
    <cellStyle name="Normal 6 15 4" xfId="18507"/>
    <cellStyle name="Normal 6 15 4 2" xfId="18508"/>
    <cellStyle name="Normal 6 15 4 2 2" xfId="18509"/>
    <cellStyle name="Normal 6 15 4 2 2 2" xfId="18510"/>
    <cellStyle name="Normal 6 15 4 2 2 2 2" xfId="18511"/>
    <cellStyle name="Normal 6 15 4 2 2 2 3" xfId="18512"/>
    <cellStyle name="Normal 6 15 4 2 2 3" xfId="18513"/>
    <cellStyle name="Normal 6 15 4 2 2 4" xfId="18514"/>
    <cellStyle name="Normal 6 15 4 2 2 5" xfId="18515"/>
    <cellStyle name="Normal 6 15 4 2 3" xfId="18516"/>
    <cellStyle name="Normal 6 15 4 2 3 2" xfId="18517"/>
    <cellStyle name="Normal 6 15 4 2 3 3" xfId="18518"/>
    <cellStyle name="Normal 6 15 4 2 4" xfId="18519"/>
    <cellStyle name="Normal 6 15 4 2 4 2" xfId="34920"/>
    <cellStyle name="Normal 6 15 4 2 5" xfId="18520"/>
    <cellStyle name="Normal 6 15 4 2 6" xfId="18521"/>
    <cellStyle name="Normal 6 15 4 2 7" xfId="18522"/>
    <cellStyle name="Normal 6 15 4 3" xfId="18523"/>
    <cellStyle name="Normal 6 15 4 3 2" xfId="18524"/>
    <cellStyle name="Normal 6 15 4 3 2 2" xfId="18525"/>
    <cellStyle name="Normal 6 15 4 3 2 3" xfId="18526"/>
    <cellStyle name="Normal 6 15 4 3 3" xfId="18527"/>
    <cellStyle name="Normal 6 15 4 3 3 2" xfId="35135"/>
    <cellStyle name="Normal 6 15 4 3 4" xfId="18528"/>
    <cellStyle name="Normal 6 15 4 3 5" xfId="18529"/>
    <cellStyle name="Normal 6 15 4 3 6" xfId="18530"/>
    <cellStyle name="Normal 6 15 4 4" xfId="18531"/>
    <cellStyle name="Normal 6 15 4 4 2" xfId="18532"/>
    <cellStyle name="Normal 6 15 4 4 3" xfId="18533"/>
    <cellStyle name="Normal 6 15 4 5" xfId="18534"/>
    <cellStyle name="Normal 6 15 4 5 2" xfId="34115"/>
    <cellStyle name="Normal 6 15 4 6" xfId="18535"/>
    <cellStyle name="Normal 6 15 4 7" xfId="18536"/>
    <cellStyle name="Normal 6 15 4 8" xfId="18537"/>
    <cellStyle name="Normal 6 15 5" xfId="18538"/>
    <cellStyle name="Normal 6 15 5 2" xfId="18539"/>
    <cellStyle name="Normal 6 15 5 2 2" xfId="18540"/>
    <cellStyle name="Normal 6 15 5 2 3" xfId="18541"/>
    <cellStyle name="Normal 6 15 5 3" xfId="18542"/>
    <cellStyle name="Normal 6 15 5 3 2" xfId="34702"/>
    <cellStyle name="Normal 6 15 5 4" xfId="18543"/>
    <cellStyle name="Normal 6 15 5 5" xfId="18544"/>
    <cellStyle name="Normal 6 15 6" xfId="18545"/>
    <cellStyle name="Normal 6 15 6 2" xfId="18546"/>
    <cellStyle name="Normal 6 15 6 2 2" xfId="18547"/>
    <cellStyle name="Normal 6 15 6 2 3" xfId="18548"/>
    <cellStyle name="Normal 6 15 6 3" xfId="18549"/>
    <cellStyle name="Normal 6 15 6 3 2" xfId="34986"/>
    <cellStyle name="Normal 6 15 6 4" xfId="18550"/>
    <cellStyle name="Normal 6 15 6 5" xfId="18551"/>
    <cellStyle name="Normal 6 15 7" xfId="18552"/>
    <cellStyle name="Normal 6 15 7 2" xfId="18553"/>
    <cellStyle name="Normal 6 15 7 2 2" xfId="18554"/>
    <cellStyle name="Normal 6 15 7 2 3" xfId="18555"/>
    <cellStyle name="Normal 6 15 7 3" xfId="18556"/>
    <cellStyle name="Normal 6 15 7 4" xfId="18557"/>
    <cellStyle name="Normal 6 15 7 5" xfId="18558"/>
    <cellStyle name="Normal 6 15 8" xfId="18559"/>
    <cellStyle name="Normal 6 15 8 2" xfId="18560"/>
    <cellStyle name="Normal 6 15 8 3" xfId="18561"/>
    <cellStyle name="Normal 6 15 9" xfId="18562"/>
    <cellStyle name="Normal 6 15 9 2" xfId="33972"/>
    <cellStyle name="Normal 6 16" xfId="18563"/>
    <cellStyle name="Normal 6 16 10" xfId="18564"/>
    <cellStyle name="Normal 6 16 2" xfId="18565"/>
    <cellStyle name="Normal 6 16 2 2" xfId="18566"/>
    <cellStyle name="Normal 6 16 2 2 2" xfId="18567"/>
    <cellStyle name="Normal 6 16 2 2 3" xfId="18568"/>
    <cellStyle name="Normal 6 16 2 3" xfId="18569"/>
    <cellStyle name="Normal 6 16 2 3 2" xfId="35137"/>
    <cellStyle name="Normal 6 16 2 4" xfId="18570"/>
    <cellStyle name="Normal 6 16 2 5" xfId="18571"/>
    <cellStyle name="Normal 6 16 2 6" xfId="18572"/>
    <cellStyle name="Normal 6 16 3" xfId="18573"/>
    <cellStyle name="Normal 6 16 3 2" xfId="18574"/>
    <cellStyle name="Normal 6 16 3 2 2" xfId="18575"/>
    <cellStyle name="Normal 6 16 3 2 3" xfId="18576"/>
    <cellStyle name="Normal 6 16 3 3" xfId="18577"/>
    <cellStyle name="Normal 6 16 3 3 2" xfId="35265"/>
    <cellStyle name="Normal 6 16 3 4" xfId="18578"/>
    <cellStyle name="Normal 6 16 3 5" xfId="18579"/>
    <cellStyle name="Normal 6 16 3 6" xfId="18580"/>
    <cellStyle name="Normal 6 16 4" xfId="18581"/>
    <cellStyle name="Normal 6 16 4 2" xfId="18582"/>
    <cellStyle name="Normal 6 16 4 2 2" xfId="18583"/>
    <cellStyle name="Normal 6 16 4 2 3" xfId="18584"/>
    <cellStyle name="Normal 6 16 4 3" xfId="18585"/>
    <cellStyle name="Normal 6 16 4 3 2" xfId="35138"/>
    <cellStyle name="Normal 6 16 4 4" xfId="18586"/>
    <cellStyle name="Normal 6 16 4 5" xfId="18587"/>
    <cellStyle name="Normal 6 16 4 6" xfId="18588"/>
    <cellStyle name="Normal 6 16 5" xfId="18589"/>
    <cellStyle name="Normal 6 16 5 2" xfId="18590"/>
    <cellStyle name="Normal 6 16 5 2 2" xfId="18591"/>
    <cellStyle name="Normal 6 16 5 2 3" xfId="18592"/>
    <cellStyle name="Normal 6 16 5 3" xfId="18593"/>
    <cellStyle name="Normal 6 16 5 3 2" xfId="35136"/>
    <cellStyle name="Normal 6 16 5 4" xfId="18594"/>
    <cellStyle name="Normal 6 16 5 5" xfId="18595"/>
    <cellStyle name="Normal 6 16 6" xfId="18596"/>
    <cellStyle name="Normal 6 16 6 2" xfId="18597"/>
    <cellStyle name="Normal 6 16 6 3" xfId="18598"/>
    <cellStyle name="Normal 6 16 7" xfId="18599"/>
    <cellStyle name="Normal 6 16 7 2" xfId="34027"/>
    <cellStyle name="Normal 6 16 8" xfId="18600"/>
    <cellStyle name="Normal 6 16 9" xfId="18601"/>
    <cellStyle name="Normal 6 17" xfId="18602"/>
    <cellStyle name="Normal 6 17 2" xfId="18603"/>
    <cellStyle name="Normal 6 17 2 2" xfId="18604"/>
    <cellStyle name="Normal 6 17 2 2 2" xfId="18605"/>
    <cellStyle name="Normal 6 17 2 2 3" xfId="18606"/>
    <cellStyle name="Normal 6 17 2 3" xfId="18607"/>
    <cellStyle name="Normal 6 17 2 3 2" xfId="35139"/>
    <cellStyle name="Normal 6 17 2 4" xfId="18608"/>
    <cellStyle name="Normal 6 17 2 5" xfId="18609"/>
    <cellStyle name="Normal 6 17 3" xfId="18610"/>
    <cellStyle name="Normal 6 17 3 2" xfId="18611"/>
    <cellStyle name="Normal 6 17 3 3" xfId="18612"/>
    <cellStyle name="Normal 6 17 4" xfId="18613"/>
    <cellStyle name="Normal 6 17 4 2" xfId="34220"/>
    <cellStyle name="Normal 6 17 5" xfId="18614"/>
    <cellStyle name="Normal 6 17 6" xfId="18615"/>
    <cellStyle name="Normal 6 17 7" xfId="18616"/>
    <cellStyle name="Normal 6 18" xfId="18617"/>
    <cellStyle name="Normal 6 18 2" xfId="18618"/>
    <cellStyle name="Normal 6 18 2 2" xfId="18619"/>
    <cellStyle name="Normal 6 18 2 2 2" xfId="18620"/>
    <cellStyle name="Normal 6 18 2 2 3" xfId="18621"/>
    <cellStyle name="Normal 6 18 2 3" xfId="18622"/>
    <cellStyle name="Normal 6 18 2 3 2" xfId="35140"/>
    <cellStyle name="Normal 6 18 2 4" xfId="18623"/>
    <cellStyle name="Normal 6 18 2 5" xfId="18624"/>
    <cellStyle name="Normal 6 18 2 6" xfId="18625"/>
    <cellStyle name="Normal 6 18 3" xfId="18626"/>
    <cellStyle name="Normal 6 18 3 2" xfId="18627"/>
    <cellStyle name="Normal 6 18 3 2 2" xfId="18628"/>
    <cellStyle name="Normal 6 18 3 2 3" xfId="18629"/>
    <cellStyle name="Normal 6 18 3 3" xfId="18630"/>
    <cellStyle name="Normal 6 18 3 4" xfId="18631"/>
    <cellStyle name="Normal 6 18 3 5" xfId="18632"/>
    <cellStyle name="Normal 6 18 4" xfId="18633"/>
    <cellStyle name="Normal 6 18 4 2" xfId="18634"/>
    <cellStyle name="Normal 6 18 4 3" xfId="18635"/>
    <cellStyle name="Normal 6 18 5" xfId="18636"/>
    <cellStyle name="Normal 6 18 6" xfId="18637"/>
    <cellStyle name="Normal 6 18 7" xfId="18638"/>
    <cellStyle name="Normal 6 18 8" xfId="18639"/>
    <cellStyle name="Normal 6 19" xfId="18640"/>
    <cellStyle name="Normal 6 19 2" xfId="18641"/>
    <cellStyle name="Normal 6 19 2 2" xfId="18642"/>
    <cellStyle name="Normal 6 19 2 3" xfId="18643"/>
    <cellStyle name="Normal 6 19 3" xfId="18644"/>
    <cellStyle name="Normal 6 19 3 2" xfId="35141"/>
    <cellStyle name="Normal 6 19 4" xfId="18645"/>
    <cellStyle name="Normal 6 19 5" xfId="18646"/>
    <cellStyle name="Normal 6 19 6" xfId="18647"/>
    <cellStyle name="Normal 6 2" xfId="18648"/>
    <cellStyle name="Normal 6 2 10" xfId="18649"/>
    <cellStyle name="Normal 6 2 10 2" xfId="18650"/>
    <cellStyle name="Normal 6 2 10 2 2" xfId="18651"/>
    <cellStyle name="Normal 6 2 10 2 2 2" xfId="18652"/>
    <cellStyle name="Normal 6 2 10 2 2 2 2" xfId="18653"/>
    <cellStyle name="Normal 6 2 10 2 2 2 3" xfId="18654"/>
    <cellStyle name="Normal 6 2 10 2 2 3" xfId="18655"/>
    <cellStyle name="Normal 6 2 10 2 2 3 2" xfId="34703"/>
    <cellStyle name="Normal 6 2 10 2 2 4" xfId="18656"/>
    <cellStyle name="Normal 6 2 10 2 2 5" xfId="18657"/>
    <cellStyle name="Normal 6 2 10 2 3" xfId="18658"/>
    <cellStyle name="Normal 6 2 10 2 3 2" xfId="18659"/>
    <cellStyle name="Normal 6 2 10 2 3 3" xfId="18660"/>
    <cellStyle name="Normal 6 2 10 2 4" xfId="18661"/>
    <cellStyle name="Normal 6 2 10 2 4 2" xfId="33645"/>
    <cellStyle name="Normal 6 2 10 2 5" xfId="18662"/>
    <cellStyle name="Normal 6 2 10 2 6" xfId="18663"/>
    <cellStyle name="Normal 6 2 10 3" xfId="18664"/>
    <cellStyle name="Normal 6 2 10 3 2" xfId="18665"/>
    <cellStyle name="Normal 6 2 10 3 2 2" xfId="18666"/>
    <cellStyle name="Normal 6 2 10 3 2 3" xfId="18667"/>
    <cellStyle name="Normal 6 2 10 3 3" xfId="18668"/>
    <cellStyle name="Normal 6 2 10 3 3 2" xfId="34477"/>
    <cellStyle name="Normal 6 2 10 3 4" xfId="18669"/>
    <cellStyle name="Normal 6 2 10 3 5" xfId="18670"/>
    <cellStyle name="Normal 6 2 10 4" xfId="18671"/>
    <cellStyle name="Normal 6 2 10 4 2" xfId="18672"/>
    <cellStyle name="Normal 6 2 10 4 2 2" xfId="18673"/>
    <cellStyle name="Normal 6 2 10 4 2 3" xfId="18674"/>
    <cellStyle name="Normal 6 2 10 4 3" xfId="18675"/>
    <cellStyle name="Normal 6 2 10 4 3 2" xfId="35142"/>
    <cellStyle name="Normal 6 2 10 4 4" xfId="18676"/>
    <cellStyle name="Normal 6 2 10 4 5" xfId="18677"/>
    <cellStyle name="Normal 6 2 10 5" xfId="18678"/>
    <cellStyle name="Normal 6 2 10 5 2" xfId="18679"/>
    <cellStyle name="Normal 6 2 10 5 3" xfId="18680"/>
    <cellStyle name="Normal 6 2 10 6" xfId="18681"/>
    <cellStyle name="Normal 6 2 10 6 2" xfId="33644"/>
    <cellStyle name="Normal 6 2 10 7" xfId="18682"/>
    <cellStyle name="Normal 6 2 10 8" xfId="18683"/>
    <cellStyle name="Normal 6 2 10 9" xfId="18684"/>
    <cellStyle name="Normal 6 2 11" xfId="18685"/>
    <cellStyle name="Normal 6 2 11 2" xfId="18686"/>
    <cellStyle name="Normal 6 2 11 2 2" xfId="18687"/>
    <cellStyle name="Normal 6 2 11 2 2 2" xfId="18688"/>
    <cellStyle name="Normal 6 2 11 2 2 2 2" xfId="18689"/>
    <cellStyle name="Normal 6 2 11 2 2 2 3" xfId="18690"/>
    <cellStyle name="Normal 6 2 11 2 2 3" xfId="18691"/>
    <cellStyle name="Normal 6 2 11 2 2 3 2" xfId="34704"/>
    <cellStyle name="Normal 6 2 11 2 2 4" xfId="18692"/>
    <cellStyle name="Normal 6 2 11 2 2 5" xfId="18693"/>
    <cellStyle name="Normal 6 2 11 2 3" xfId="18694"/>
    <cellStyle name="Normal 6 2 11 2 3 2" xfId="18695"/>
    <cellStyle name="Normal 6 2 11 2 3 3" xfId="18696"/>
    <cellStyle name="Normal 6 2 11 2 4" xfId="18697"/>
    <cellStyle name="Normal 6 2 11 2 4 2" xfId="33647"/>
    <cellStyle name="Normal 6 2 11 2 5" xfId="18698"/>
    <cellStyle name="Normal 6 2 11 2 6" xfId="18699"/>
    <cellStyle name="Normal 6 2 11 3" xfId="18700"/>
    <cellStyle name="Normal 6 2 11 3 2" xfId="18701"/>
    <cellStyle name="Normal 6 2 11 3 2 2" xfId="18702"/>
    <cellStyle name="Normal 6 2 11 3 2 3" xfId="18703"/>
    <cellStyle name="Normal 6 2 11 3 3" xfId="18704"/>
    <cellStyle name="Normal 6 2 11 3 3 2" xfId="34478"/>
    <cellStyle name="Normal 6 2 11 3 4" xfId="18705"/>
    <cellStyle name="Normal 6 2 11 3 5" xfId="18706"/>
    <cellStyle name="Normal 6 2 11 4" xfId="18707"/>
    <cellStyle name="Normal 6 2 11 4 2" xfId="18708"/>
    <cellStyle name="Normal 6 2 11 4 2 2" xfId="18709"/>
    <cellStyle name="Normal 6 2 11 4 2 3" xfId="18710"/>
    <cellStyle name="Normal 6 2 11 4 3" xfId="18711"/>
    <cellStyle name="Normal 6 2 11 4 3 2" xfId="35143"/>
    <cellStyle name="Normal 6 2 11 4 4" xfId="18712"/>
    <cellStyle name="Normal 6 2 11 4 5" xfId="18713"/>
    <cellStyle name="Normal 6 2 11 5" xfId="18714"/>
    <cellStyle name="Normal 6 2 11 5 2" xfId="18715"/>
    <cellStyle name="Normal 6 2 11 5 3" xfId="18716"/>
    <cellStyle name="Normal 6 2 11 6" xfId="18717"/>
    <cellStyle name="Normal 6 2 11 6 2" xfId="33646"/>
    <cellStyle name="Normal 6 2 11 7" xfId="18718"/>
    <cellStyle name="Normal 6 2 11 8" xfId="18719"/>
    <cellStyle name="Normal 6 2 11 9" xfId="18720"/>
    <cellStyle name="Normal 6 2 12" xfId="18721"/>
    <cellStyle name="Normal 6 2 12 2" xfId="18722"/>
    <cellStyle name="Normal 6 2 12 2 2" xfId="18723"/>
    <cellStyle name="Normal 6 2 12 2 2 2" xfId="18724"/>
    <cellStyle name="Normal 6 2 12 2 2 2 2" xfId="18725"/>
    <cellStyle name="Normal 6 2 12 2 2 2 3" xfId="18726"/>
    <cellStyle name="Normal 6 2 12 2 2 3" xfId="18727"/>
    <cellStyle name="Normal 6 2 12 2 2 3 2" xfId="34280"/>
    <cellStyle name="Normal 6 2 12 2 2 4" xfId="18728"/>
    <cellStyle name="Normal 6 2 12 2 2 5" xfId="18729"/>
    <cellStyle name="Normal 6 2 12 2 3" xfId="18730"/>
    <cellStyle name="Normal 6 2 12 2 3 2" xfId="18731"/>
    <cellStyle name="Normal 6 2 12 2 3 3" xfId="18732"/>
    <cellStyle name="Normal 6 2 12 2 4" xfId="18733"/>
    <cellStyle name="Normal 6 2 12 2 4 2" xfId="33649"/>
    <cellStyle name="Normal 6 2 12 2 5" xfId="18734"/>
    <cellStyle name="Normal 6 2 12 2 6" xfId="18735"/>
    <cellStyle name="Normal 6 2 12 3" xfId="18736"/>
    <cellStyle name="Normal 6 2 12 3 2" xfId="18737"/>
    <cellStyle name="Normal 6 2 12 3 2 2" xfId="18738"/>
    <cellStyle name="Normal 6 2 12 3 2 3" xfId="18739"/>
    <cellStyle name="Normal 6 2 12 3 3" xfId="18740"/>
    <cellStyle name="Normal 6 2 12 3 3 2" xfId="34705"/>
    <cellStyle name="Normal 6 2 12 3 4" xfId="18741"/>
    <cellStyle name="Normal 6 2 12 3 5" xfId="18742"/>
    <cellStyle name="Normal 6 2 12 4" xfId="18743"/>
    <cellStyle name="Normal 6 2 12 4 2" xfId="18744"/>
    <cellStyle name="Normal 6 2 12 4 3" xfId="18745"/>
    <cellStyle name="Normal 6 2 12 5" xfId="18746"/>
    <cellStyle name="Normal 6 2 12 5 2" xfId="33648"/>
    <cellStyle name="Normal 6 2 12 6" xfId="18747"/>
    <cellStyle name="Normal 6 2 12 7" xfId="18748"/>
    <cellStyle name="Normal 6 2 12 8" xfId="18749"/>
    <cellStyle name="Normal 6 2 13" xfId="18750"/>
    <cellStyle name="Normal 6 2 13 2" xfId="18751"/>
    <cellStyle name="Normal 6 2 13 2 2" xfId="18752"/>
    <cellStyle name="Normal 6 2 13 2 2 2" xfId="18753"/>
    <cellStyle name="Normal 6 2 13 2 2 2 2" xfId="18754"/>
    <cellStyle name="Normal 6 2 13 2 2 2 3" xfId="18755"/>
    <cellStyle name="Normal 6 2 13 2 2 3" xfId="18756"/>
    <cellStyle name="Normal 6 2 13 2 2 3 2" xfId="34281"/>
    <cellStyle name="Normal 6 2 13 2 2 4" xfId="18757"/>
    <cellStyle name="Normal 6 2 13 2 2 5" xfId="18758"/>
    <cellStyle name="Normal 6 2 13 2 3" xfId="18759"/>
    <cellStyle name="Normal 6 2 13 2 3 2" xfId="18760"/>
    <cellStyle name="Normal 6 2 13 2 3 3" xfId="18761"/>
    <cellStyle name="Normal 6 2 13 2 4" xfId="18762"/>
    <cellStyle name="Normal 6 2 13 2 4 2" xfId="33651"/>
    <cellStyle name="Normal 6 2 13 2 5" xfId="18763"/>
    <cellStyle name="Normal 6 2 13 2 6" xfId="18764"/>
    <cellStyle name="Normal 6 2 13 3" xfId="18765"/>
    <cellStyle name="Normal 6 2 13 3 2" xfId="18766"/>
    <cellStyle name="Normal 6 2 13 3 2 2" xfId="18767"/>
    <cellStyle name="Normal 6 2 13 3 2 3" xfId="18768"/>
    <cellStyle name="Normal 6 2 13 3 3" xfId="18769"/>
    <cellStyle name="Normal 6 2 13 3 3 2" xfId="34282"/>
    <cellStyle name="Normal 6 2 13 3 4" xfId="18770"/>
    <cellStyle name="Normal 6 2 13 3 5" xfId="18771"/>
    <cellStyle name="Normal 6 2 13 4" xfId="18772"/>
    <cellStyle name="Normal 6 2 13 4 2" xfId="18773"/>
    <cellStyle name="Normal 6 2 13 4 3" xfId="18774"/>
    <cellStyle name="Normal 6 2 13 5" xfId="18775"/>
    <cellStyle name="Normal 6 2 13 5 2" xfId="33650"/>
    <cellStyle name="Normal 6 2 13 6" xfId="18776"/>
    <cellStyle name="Normal 6 2 13 7" xfId="18777"/>
    <cellStyle name="Normal 6 2 14" xfId="18778"/>
    <cellStyle name="Normal 6 2 14 2" xfId="18779"/>
    <cellStyle name="Normal 6 2 14 2 2" xfId="18780"/>
    <cellStyle name="Normal 6 2 14 2 2 2" xfId="18781"/>
    <cellStyle name="Normal 6 2 14 2 2 2 2" xfId="18782"/>
    <cellStyle name="Normal 6 2 14 2 2 2 3" xfId="18783"/>
    <cellStyle name="Normal 6 2 14 2 2 3" xfId="18784"/>
    <cellStyle name="Normal 6 2 14 2 2 3 2" xfId="34283"/>
    <cellStyle name="Normal 6 2 14 2 2 4" xfId="18785"/>
    <cellStyle name="Normal 6 2 14 2 2 5" xfId="18786"/>
    <cellStyle name="Normal 6 2 14 2 3" xfId="18787"/>
    <cellStyle name="Normal 6 2 14 2 3 2" xfId="18788"/>
    <cellStyle name="Normal 6 2 14 2 3 3" xfId="18789"/>
    <cellStyle name="Normal 6 2 14 2 4" xfId="18790"/>
    <cellStyle name="Normal 6 2 14 2 4 2" xfId="33653"/>
    <cellStyle name="Normal 6 2 14 2 5" xfId="18791"/>
    <cellStyle name="Normal 6 2 14 2 6" xfId="18792"/>
    <cellStyle name="Normal 6 2 14 3" xfId="18793"/>
    <cellStyle name="Normal 6 2 14 3 2" xfId="18794"/>
    <cellStyle name="Normal 6 2 14 3 2 2" xfId="18795"/>
    <cellStyle name="Normal 6 2 14 3 2 3" xfId="18796"/>
    <cellStyle name="Normal 6 2 14 3 3" xfId="18797"/>
    <cellStyle name="Normal 6 2 14 3 3 2" xfId="34284"/>
    <cellStyle name="Normal 6 2 14 3 4" xfId="18798"/>
    <cellStyle name="Normal 6 2 14 3 5" xfId="18799"/>
    <cellStyle name="Normal 6 2 14 4" xfId="18800"/>
    <cellStyle name="Normal 6 2 14 4 2" xfId="18801"/>
    <cellStyle name="Normal 6 2 14 4 3" xfId="18802"/>
    <cellStyle name="Normal 6 2 14 5" xfId="18803"/>
    <cellStyle name="Normal 6 2 14 5 2" xfId="33652"/>
    <cellStyle name="Normal 6 2 14 6" xfId="18804"/>
    <cellStyle name="Normal 6 2 14 7" xfId="18805"/>
    <cellStyle name="Normal 6 2 15" xfId="18806"/>
    <cellStyle name="Normal 6 2 15 2" xfId="18807"/>
    <cellStyle name="Normal 6 2 15 2 2" xfId="18808"/>
    <cellStyle name="Normal 6 2 15 2 2 2" xfId="18809"/>
    <cellStyle name="Normal 6 2 15 2 2 2 2" xfId="18810"/>
    <cellStyle name="Normal 6 2 15 2 2 2 3" xfId="18811"/>
    <cellStyle name="Normal 6 2 15 2 2 3" xfId="18812"/>
    <cellStyle name="Normal 6 2 15 2 2 3 2" xfId="34864"/>
    <cellStyle name="Normal 6 2 15 2 2 4" xfId="18813"/>
    <cellStyle name="Normal 6 2 15 2 2 5" xfId="18814"/>
    <cellStyle name="Normal 6 2 15 2 3" xfId="18815"/>
    <cellStyle name="Normal 6 2 15 2 3 2" xfId="18816"/>
    <cellStyle name="Normal 6 2 15 2 3 3" xfId="18817"/>
    <cellStyle name="Normal 6 2 15 2 4" xfId="18818"/>
    <cellStyle name="Normal 6 2 15 2 4 2" xfId="33655"/>
    <cellStyle name="Normal 6 2 15 2 5" xfId="18819"/>
    <cellStyle name="Normal 6 2 15 2 6" xfId="18820"/>
    <cellStyle name="Normal 6 2 15 3" xfId="18821"/>
    <cellStyle name="Normal 6 2 15 3 2" xfId="18822"/>
    <cellStyle name="Normal 6 2 15 3 2 2" xfId="18823"/>
    <cellStyle name="Normal 6 2 15 3 2 3" xfId="18824"/>
    <cellStyle name="Normal 6 2 15 3 3" xfId="18825"/>
    <cellStyle name="Normal 6 2 15 3 3 2" xfId="34285"/>
    <cellStyle name="Normal 6 2 15 3 4" xfId="18826"/>
    <cellStyle name="Normal 6 2 15 3 5" xfId="18827"/>
    <cellStyle name="Normal 6 2 15 4" xfId="18828"/>
    <cellStyle name="Normal 6 2 15 4 2" xfId="18829"/>
    <cellStyle name="Normal 6 2 15 4 3" xfId="18830"/>
    <cellStyle name="Normal 6 2 15 5" xfId="18831"/>
    <cellStyle name="Normal 6 2 15 5 2" xfId="33654"/>
    <cellStyle name="Normal 6 2 15 6" xfId="18832"/>
    <cellStyle name="Normal 6 2 15 7" xfId="18833"/>
    <cellStyle name="Normal 6 2 16" xfId="18834"/>
    <cellStyle name="Normal 6 2 16 2" xfId="18835"/>
    <cellStyle name="Normal 6 2 16 2 2" xfId="18836"/>
    <cellStyle name="Normal 6 2 16 2 2 2" xfId="18837"/>
    <cellStyle name="Normal 6 2 16 2 2 2 2" xfId="18838"/>
    <cellStyle name="Normal 6 2 16 2 2 2 3" xfId="18839"/>
    <cellStyle name="Normal 6 2 16 2 2 3" xfId="18840"/>
    <cellStyle name="Normal 6 2 16 2 2 3 2" xfId="34866"/>
    <cellStyle name="Normal 6 2 16 2 2 4" xfId="18841"/>
    <cellStyle name="Normal 6 2 16 2 2 5" xfId="18842"/>
    <cellStyle name="Normal 6 2 16 2 3" xfId="18843"/>
    <cellStyle name="Normal 6 2 16 2 3 2" xfId="18844"/>
    <cellStyle name="Normal 6 2 16 2 3 3" xfId="18845"/>
    <cellStyle name="Normal 6 2 16 2 4" xfId="18846"/>
    <cellStyle name="Normal 6 2 16 2 4 2" xfId="33657"/>
    <cellStyle name="Normal 6 2 16 2 5" xfId="18847"/>
    <cellStyle name="Normal 6 2 16 2 6" xfId="18848"/>
    <cellStyle name="Normal 6 2 16 3" xfId="18849"/>
    <cellStyle name="Normal 6 2 16 3 2" xfId="18850"/>
    <cellStyle name="Normal 6 2 16 3 2 2" xfId="18851"/>
    <cellStyle name="Normal 6 2 16 3 2 3" xfId="18852"/>
    <cellStyle name="Normal 6 2 16 3 3" xfId="18853"/>
    <cellStyle name="Normal 6 2 16 3 3 2" xfId="34286"/>
    <cellStyle name="Normal 6 2 16 3 4" xfId="18854"/>
    <cellStyle name="Normal 6 2 16 3 5" xfId="18855"/>
    <cellStyle name="Normal 6 2 16 4" xfId="18856"/>
    <cellStyle name="Normal 6 2 16 4 2" xfId="18857"/>
    <cellStyle name="Normal 6 2 16 4 3" xfId="18858"/>
    <cellStyle name="Normal 6 2 16 5" xfId="18859"/>
    <cellStyle name="Normal 6 2 16 5 2" xfId="33656"/>
    <cellStyle name="Normal 6 2 16 6" xfId="18860"/>
    <cellStyle name="Normal 6 2 16 7" xfId="18861"/>
    <cellStyle name="Normal 6 2 17" xfId="18862"/>
    <cellStyle name="Normal 6 2 17 2" xfId="18863"/>
    <cellStyle name="Normal 6 2 17 2 2" xfId="18864"/>
    <cellStyle name="Normal 6 2 17 2 2 2" xfId="18865"/>
    <cellStyle name="Normal 6 2 17 2 2 2 2" xfId="18866"/>
    <cellStyle name="Normal 6 2 17 2 2 2 3" xfId="18867"/>
    <cellStyle name="Normal 6 2 17 2 2 3" xfId="18868"/>
    <cellStyle name="Normal 6 2 17 2 2 3 2" xfId="34867"/>
    <cellStyle name="Normal 6 2 17 2 2 4" xfId="18869"/>
    <cellStyle name="Normal 6 2 17 2 2 5" xfId="18870"/>
    <cellStyle name="Normal 6 2 17 2 3" xfId="18871"/>
    <cellStyle name="Normal 6 2 17 2 3 2" xfId="18872"/>
    <cellStyle name="Normal 6 2 17 2 3 3" xfId="18873"/>
    <cellStyle name="Normal 6 2 17 2 4" xfId="18874"/>
    <cellStyle name="Normal 6 2 17 2 4 2" xfId="33659"/>
    <cellStyle name="Normal 6 2 17 2 5" xfId="18875"/>
    <cellStyle name="Normal 6 2 17 2 6" xfId="18876"/>
    <cellStyle name="Normal 6 2 17 3" xfId="18877"/>
    <cellStyle name="Normal 6 2 17 3 2" xfId="18878"/>
    <cellStyle name="Normal 6 2 17 3 2 2" xfId="18879"/>
    <cellStyle name="Normal 6 2 17 3 2 3" xfId="18880"/>
    <cellStyle name="Normal 6 2 17 3 3" xfId="18881"/>
    <cellStyle name="Normal 6 2 17 3 3 2" xfId="34287"/>
    <cellStyle name="Normal 6 2 17 3 4" xfId="18882"/>
    <cellStyle name="Normal 6 2 17 3 5" xfId="18883"/>
    <cellStyle name="Normal 6 2 17 4" xfId="18884"/>
    <cellStyle name="Normal 6 2 17 4 2" xfId="18885"/>
    <cellStyle name="Normal 6 2 17 4 3" xfId="18886"/>
    <cellStyle name="Normal 6 2 17 5" xfId="18887"/>
    <cellStyle name="Normal 6 2 17 5 2" xfId="33658"/>
    <cellStyle name="Normal 6 2 17 6" xfId="18888"/>
    <cellStyle name="Normal 6 2 17 7" xfId="18889"/>
    <cellStyle name="Normal 6 2 18" xfId="18890"/>
    <cellStyle name="Normal 6 2 18 2" xfId="18891"/>
    <cellStyle name="Normal 6 2 18 2 2" xfId="18892"/>
    <cellStyle name="Normal 6 2 18 2 2 2" xfId="18893"/>
    <cellStyle name="Normal 6 2 18 2 2 3" xfId="18894"/>
    <cellStyle name="Normal 6 2 18 2 3" xfId="18895"/>
    <cellStyle name="Normal 6 2 18 2 3 2" xfId="34706"/>
    <cellStyle name="Normal 6 2 18 2 4" xfId="18896"/>
    <cellStyle name="Normal 6 2 18 2 5" xfId="18897"/>
    <cellStyle name="Normal 6 2 18 3" xfId="18898"/>
    <cellStyle name="Normal 6 2 18 3 2" xfId="18899"/>
    <cellStyle name="Normal 6 2 18 3 3" xfId="18900"/>
    <cellStyle name="Normal 6 2 18 4" xfId="18901"/>
    <cellStyle name="Normal 6 2 18 4 2" xfId="33660"/>
    <cellStyle name="Normal 6 2 18 5" xfId="18902"/>
    <cellStyle name="Normal 6 2 18 6" xfId="18903"/>
    <cellStyle name="Normal 6 2 19" xfId="18904"/>
    <cellStyle name="Normal 6 2 19 2" xfId="18905"/>
    <cellStyle name="Normal 6 2 19 2 2" xfId="18906"/>
    <cellStyle name="Normal 6 2 19 2 2 2" xfId="18907"/>
    <cellStyle name="Normal 6 2 19 2 2 3" xfId="18908"/>
    <cellStyle name="Normal 6 2 19 2 3" xfId="18909"/>
    <cellStyle name="Normal 6 2 19 2 3 2" xfId="34494"/>
    <cellStyle name="Normal 6 2 19 2 4" xfId="18910"/>
    <cellStyle name="Normal 6 2 19 2 5" xfId="18911"/>
    <cellStyle name="Normal 6 2 19 3" xfId="18912"/>
    <cellStyle name="Normal 6 2 19 3 2" xfId="18913"/>
    <cellStyle name="Normal 6 2 19 3 3" xfId="18914"/>
    <cellStyle name="Normal 6 2 19 4" xfId="18915"/>
    <cellStyle name="Normal 6 2 19 4 2" xfId="33661"/>
    <cellStyle name="Normal 6 2 19 5" xfId="18916"/>
    <cellStyle name="Normal 6 2 19 6" xfId="18917"/>
    <cellStyle name="Normal 6 2 2" xfId="18918"/>
    <cellStyle name="Normal 6 2 2 10" xfId="18919"/>
    <cellStyle name="Normal 6 2 2 11" xfId="18920"/>
    <cellStyle name="Normal 6 2 2 2" xfId="18921"/>
    <cellStyle name="Normal 6 2 2 2 10" xfId="18922"/>
    <cellStyle name="Normal 6 2 2 2 11" xfId="18923"/>
    <cellStyle name="Normal 6 2 2 2 12" xfId="18924"/>
    <cellStyle name="Normal 6 2 2 2 2" xfId="18925"/>
    <cellStyle name="Normal 6 2 2 2 2 2" xfId="18926"/>
    <cellStyle name="Normal 6 2 2 2 2 2 2" xfId="18927"/>
    <cellStyle name="Normal 6 2 2 2 2 2 2 2" xfId="18928"/>
    <cellStyle name="Normal 6 2 2 2 2 2 2 2 2" xfId="18929"/>
    <cellStyle name="Normal 6 2 2 2 2 2 2 2 3" xfId="18930"/>
    <cellStyle name="Normal 6 2 2 2 2 2 2 3" xfId="18931"/>
    <cellStyle name="Normal 6 2 2 2 2 2 2 3 2" xfId="34288"/>
    <cellStyle name="Normal 6 2 2 2 2 2 2 4" xfId="18932"/>
    <cellStyle name="Normal 6 2 2 2 2 2 2 5" xfId="18933"/>
    <cellStyle name="Normal 6 2 2 2 2 2 3" xfId="18934"/>
    <cellStyle name="Normal 6 2 2 2 2 2 3 2" xfId="18935"/>
    <cellStyle name="Normal 6 2 2 2 2 2 3 3" xfId="18936"/>
    <cellStyle name="Normal 6 2 2 2 2 2 4" xfId="18937"/>
    <cellStyle name="Normal 6 2 2 2 2 2 4 2" xfId="33663"/>
    <cellStyle name="Normal 6 2 2 2 2 2 5" xfId="18938"/>
    <cellStyle name="Normal 6 2 2 2 2 2 6" xfId="18939"/>
    <cellStyle name="Normal 6 2 2 2 2 3" xfId="18940"/>
    <cellStyle name="Normal 6 2 2 2 2 3 2" xfId="18941"/>
    <cellStyle name="Normal 6 2 2 2 2 3 2 2" xfId="18942"/>
    <cellStyle name="Normal 6 2 2 2 2 3 2 3" xfId="18943"/>
    <cellStyle name="Normal 6 2 2 2 2 3 3" xfId="18944"/>
    <cellStyle name="Normal 6 2 2 2 2 3 3 2" xfId="34289"/>
    <cellStyle name="Normal 6 2 2 2 2 3 4" xfId="18945"/>
    <cellStyle name="Normal 6 2 2 2 2 3 5" xfId="18946"/>
    <cellStyle name="Normal 6 2 2 2 2 4" xfId="18947"/>
    <cellStyle name="Normal 6 2 2 2 2 4 2" xfId="18948"/>
    <cellStyle name="Normal 6 2 2 2 2 4 3" xfId="18949"/>
    <cellStyle name="Normal 6 2 2 2 2 5" xfId="18950"/>
    <cellStyle name="Normal 6 2 2 2 2 5 2" xfId="33662"/>
    <cellStyle name="Normal 6 2 2 2 2 6" xfId="18951"/>
    <cellStyle name="Normal 6 2 2 2 2 7" xfId="18952"/>
    <cellStyle name="Normal 6 2 2 2 3" xfId="18953"/>
    <cellStyle name="Normal 6 2 2 2 3 2" xfId="18954"/>
    <cellStyle name="Normal 6 2 2 2 3 2 2" xfId="18955"/>
    <cellStyle name="Normal 6 2 2 2 3 2 2 2" xfId="18956"/>
    <cellStyle name="Normal 6 2 2 2 3 2 2 2 2" xfId="18957"/>
    <cellStyle name="Normal 6 2 2 2 3 2 2 2 3" xfId="18958"/>
    <cellStyle name="Normal 6 2 2 2 3 2 2 3" xfId="18959"/>
    <cellStyle name="Normal 6 2 2 2 3 2 2 3 2" xfId="34290"/>
    <cellStyle name="Normal 6 2 2 2 3 2 2 4" xfId="18960"/>
    <cellStyle name="Normal 6 2 2 2 3 2 2 5" xfId="18961"/>
    <cellStyle name="Normal 6 2 2 2 3 2 3" xfId="18962"/>
    <cellStyle name="Normal 6 2 2 2 3 2 3 2" xfId="18963"/>
    <cellStyle name="Normal 6 2 2 2 3 2 3 3" xfId="18964"/>
    <cellStyle name="Normal 6 2 2 2 3 2 4" xfId="18965"/>
    <cellStyle name="Normal 6 2 2 2 3 2 4 2" xfId="33665"/>
    <cellStyle name="Normal 6 2 2 2 3 2 5" xfId="18966"/>
    <cellStyle name="Normal 6 2 2 2 3 2 6" xfId="18967"/>
    <cellStyle name="Normal 6 2 2 2 3 3" xfId="18968"/>
    <cellStyle name="Normal 6 2 2 2 3 3 2" xfId="18969"/>
    <cellStyle name="Normal 6 2 2 2 3 3 2 2" xfId="18970"/>
    <cellStyle name="Normal 6 2 2 2 3 3 2 3" xfId="18971"/>
    <cellStyle name="Normal 6 2 2 2 3 3 3" xfId="18972"/>
    <cellStyle name="Normal 6 2 2 2 3 3 3 2" xfId="34599"/>
    <cellStyle name="Normal 6 2 2 2 3 3 4" xfId="18973"/>
    <cellStyle name="Normal 6 2 2 2 3 3 5" xfId="18974"/>
    <cellStyle name="Normal 6 2 2 2 3 4" xfId="18975"/>
    <cellStyle name="Normal 6 2 2 2 3 4 2" xfId="18976"/>
    <cellStyle name="Normal 6 2 2 2 3 4 3" xfId="18977"/>
    <cellStyle name="Normal 6 2 2 2 3 5" xfId="18978"/>
    <cellStyle name="Normal 6 2 2 2 3 5 2" xfId="33664"/>
    <cellStyle name="Normal 6 2 2 2 3 6" xfId="18979"/>
    <cellStyle name="Normal 6 2 2 2 3 7" xfId="18980"/>
    <cellStyle name="Normal 6 2 2 2 4" xfId="18981"/>
    <cellStyle name="Normal 6 2 2 2 4 2" xfId="18982"/>
    <cellStyle name="Normal 6 2 2 2 4 2 2" xfId="18983"/>
    <cellStyle name="Normal 6 2 2 2 4 2 2 2" xfId="18984"/>
    <cellStyle name="Normal 6 2 2 2 4 2 2 2 2" xfId="18985"/>
    <cellStyle name="Normal 6 2 2 2 4 2 2 2 3" xfId="18986"/>
    <cellStyle name="Normal 6 2 2 2 4 2 2 3" xfId="18987"/>
    <cellStyle name="Normal 6 2 2 2 4 2 2 3 2" xfId="34600"/>
    <cellStyle name="Normal 6 2 2 2 4 2 2 4" xfId="18988"/>
    <cellStyle name="Normal 6 2 2 2 4 2 2 5" xfId="18989"/>
    <cellStyle name="Normal 6 2 2 2 4 2 3" xfId="18990"/>
    <cellStyle name="Normal 6 2 2 2 4 2 3 2" xfId="18991"/>
    <cellStyle name="Normal 6 2 2 2 4 2 3 3" xfId="18992"/>
    <cellStyle name="Normal 6 2 2 2 4 2 4" xfId="18993"/>
    <cellStyle name="Normal 6 2 2 2 4 2 4 2" xfId="33667"/>
    <cellStyle name="Normal 6 2 2 2 4 2 5" xfId="18994"/>
    <cellStyle name="Normal 6 2 2 2 4 2 6" xfId="18995"/>
    <cellStyle name="Normal 6 2 2 2 4 3" xfId="18996"/>
    <cellStyle name="Normal 6 2 2 2 4 3 2" xfId="18997"/>
    <cellStyle name="Normal 6 2 2 2 4 3 2 2" xfId="18998"/>
    <cellStyle name="Normal 6 2 2 2 4 3 2 3" xfId="18999"/>
    <cellStyle name="Normal 6 2 2 2 4 3 3" xfId="19000"/>
    <cellStyle name="Normal 6 2 2 2 4 3 3 2" xfId="34601"/>
    <cellStyle name="Normal 6 2 2 2 4 3 4" xfId="19001"/>
    <cellStyle name="Normal 6 2 2 2 4 3 5" xfId="19002"/>
    <cellStyle name="Normal 6 2 2 2 4 4" xfId="19003"/>
    <cellStyle name="Normal 6 2 2 2 4 4 2" xfId="19004"/>
    <cellStyle name="Normal 6 2 2 2 4 4 3" xfId="19005"/>
    <cellStyle name="Normal 6 2 2 2 4 5" xfId="19006"/>
    <cellStyle name="Normal 6 2 2 2 4 5 2" xfId="33666"/>
    <cellStyle name="Normal 6 2 2 2 4 6" xfId="19007"/>
    <cellStyle name="Normal 6 2 2 2 4 7" xfId="19008"/>
    <cellStyle name="Normal 6 2 2 2 5" xfId="19009"/>
    <cellStyle name="Normal 6 2 2 2 5 2" xfId="19010"/>
    <cellStyle name="Normal 6 2 2 2 5 2 2" xfId="19011"/>
    <cellStyle name="Normal 6 2 2 2 5 2 2 2" xfId="19012"/>
    <cellStyle name="Normal 6 2 2 2 5 2 2 2 2" xfId="19013"/>
    <cellStyle name="Normal 6 2 2 2 5 2 2 2 3" xfId="19014"/>
    <cellStyle name="Normal 6 2 2 2 5 2 2 3" xfId="19015"/>
    <cellStyle name="Normal 6 2 2 2 5 2 2 3 2" xfId="34291"/>
    <cellStyle name="Normal 6 2 2 2 5 2 2 4" xfId="19016"/>
    <cellStyle name="Normal 6 2 2 2 5 2 2 5" xfId="19017"/>
    <cellStyle name="Normal 6 2 2 2 5 2 3" xfId="19018"/>
    <cellStyle name="Normal 6 2 2 2 5 2 3 2" xfId="19019"/>
    <cellStyle name="Normal 6 2 2 2 5 2 3 3" xfId="19020"/>
    <cellStyle name="Normal 6 2 2 2 5 2 4" xfId="19021"/>
    <cellStyle name="Normal 6 2 2 2 5 2 4 2" xfId="33669"/>
    <cellStyle name="Normal 6 2 2 2 5 2 5" xfId="19022"/>
    <cellStyle name="Normal 6 2 2 2 5 2 6" xfId="19023"/>
    <cellStyle name="Normal 6 2 2 2 5 3" xfId="19024"/>
    <cellStyle name="Normal 6 2 2 2 5 3 2" xfId="19025"/>
    <cellStyle name="Normal 6 2 2 2 5 3 2 2" xfId="19026"/>
    <cellStyle name="Normal 6 2 2 2 5 3 2 3" xfId="19027"/>
    <cellStyle name="Normal 6 2 2 2 5 3 3" xfId="19028"/>
    <cellStyle name="Normal 6 2 2 2 5 3 3 2" xfId="34602"/>
    <cellStyle name="Normal 6 2 2 2 5 3 4" xfId="19029"/>
    <cellStyle name="Normal 6 2 2 2 5 3 5" xfId="19030"/>
    <cellStyle name="Normal 6 2 2 2 5 4" xfId="19031"/>
    <cellStyle name="Normal 6 2 2 2 5 4 2" xfId="19032"/>
    <cellStyle name="Normal 6 2 2 2 5 4 3" xfId="19033"/>
    <cellStyle name="Normal 6 2 2 2 5 5" xfId="19034"/>
    <cellStyle name="Normal 6 2 2 2 5 5 2" xfId="33668"/>
    <cellStyle name="Normal 6 2 2 2 5 6" xfId="19035"/>
    <cellStyle name="Normal 6 2 2 2 5 7" xfId="19036"/>
    <cellStyle name="Normal 6 2 2 2 6" xfId="19037"/>
    <cellStyle name="Normal 6 2 2 2 6 2" xfId="19038"/>
    <cellStyle name="Normal 6 2 2 2 6 2 2" xfId="19039"/>
    <cellStyle name="Normal 6 2 2 2 6 2 2 2" xfId="19040"/>
    <cellStyle name="Normal 6 2 2 2 6 2 2 3" xfId="19041"/>
    <cellStyle name="Normal 6 2 2 2 6 2 3" xfId="19042"/>
    <cellStyle name="Normal 6 2 2 2 6 2 3 2" xfId="34351"/>
    <cellStyle name="Normal 6 2 2 2 6 2 4" xfId="19043"/>
    <cellStyle name="Normal 6 2 2 2 6 2 5" xfId="19044"/>
    <cellStyle name="Normal 6 2 2 2 6 3" xfId="19045"/>
    <cellStyle name="Normal 6 2 2 2 6 3 2" xfId="19046"/>
    <cellStyle name="Normal 6 2 2 2 6 3 3" xfId="19047"/>
    <cellStyle name="Normal 6 2 2 2 6 4" xfId="19048"/>
    <cellStyle name="Normal 6 2 2 2 6 4 2" xfId="33670"/>
    <cellStyle name="Normal 6 2 2 2 6 5" xfId="19049"/>
    <cellStyle name="Normal 6 2 2 2 6 6" xfId="19050"/>
    <cellStyle name="Normal 6 2 2 2 7" xfId="19051"/>
    <cellStyle name="Normal 6 2 2 2 7 2" xfId="19052"/>
    <cellStyle name="Normal 6 2 2 2 7 2 2" xfId="19053"/>
    <cellStyle name="Normal 6 2 2 2 7 2 3" xfId="19054"/>
    <cellStyle name="Normal 6 2 2 2 7 3" xfId="19055"/>
    <cellStyle name="Normal 6 2 2 2 7 3 2" xfId="33671"/>
    <cellStyle name="Normal 6 2 2 2 7 4" xfId="19056"/>
    <cellStyle name="Normal 6 2 2 2 7 5" xfId="19057"/>
    <cellStyle name="Normal 6 2 2 2 8" xfId="19058"/>
    <cellStyle name="Normal 6 2 2 2 8 2" xfId="19059"/>
    <cellStyle name="Normal 6 2 2 2 8 3" xfId="19060"/>
    <cellStyle name="Normal 6 2 2 2 9" xfId="19061"/>
    <cellStyle name="Normal 6 2 2 2 9 2" xfId="32704"/>
    <cellStyle name="Normal 6 2 2 3" xfId="19062"/>
    <cellStyle name="Normal 6 2 2 3 2" xfId="19063"/>
    <cellStyle name="Normal 6 2 2 3 2 2" xfId="19064"/>
    <cellStyle name="Normal 6 2 2 3 2 2 2" xfId="19065"/>
    <cellStyle name="Normal 6 2 2 3 2 2 2 2" xfId="19066"/>
    <cellStyle name="Normal 6 2 2 3 2 2 2 3" xfId="19067"/>
    <cellStyle name="Normal 6 2 2 3 2 2 3" xfId="19068"/>
    <cellStyle name="Normal 6 2 2 3 2 2 3 2" xfId="34603"/>
    <cellStyle name="Normal 6 2 2 3 2 2 4" xfId="19069"/>
    <cellStyle name="Normal 6 2 2 3 2 2 5" xfId="19070"/>
    <cellStyle name="Normal 6 2 2 3 2 3" xfId="19071"/>
    <cellStyle name="Normal 6 2 2 3 2 3 2" xfId="19072"/>
    <cellStyle name="Normal 6 2 2 3 2 3 3" xfId="19073"/>
    <cellStyle name="Normal 6 2 2 3 2 4" xfId="19074"/>
    <cellStyle name="Normal 6 2 2 3 2 4 2" xfId="33673"/>
    <cellStyle name="Normal 6 2 2 3 2 5" xfId="19075"/>
    <cellStyle name="Normal 6 2 2 3 2 6" xfId="19076"/>
    <cellStyle name="Normal 6 2 2 3 3" xfId="19077"/>
    <cellStyle name="Normal 6 2 2 3 3 2" xfId="19078"/>
    <cellStyle name="Normal 6 2 2 3 3 2 2" xfId="19079"/>
    <cellStyle name="Normal 6 2 2 3 3 2 3" xfId="19080"/>
    <cellStyle name="Normal 6 2 2 3 3 3" xfId="19081"/>
    <cellStyle name="Normal 6 2 2 3 3 3 2" xfId="34604"/>
    <cellStyle name="Normal 6 2 2 3 3 4" xfId="19082"/>
    <cellStyle name="Normal 6 2 2 3 3 5" xfId="19083"/>
    <cellStyle name="Normal 6 2 2 3 4" xfId="19084"/>
    <cellStyle name="Normal 6 2 2 3 4 2" xfId="19085"/>
    <cellStyle name="Normal 6 2 2 3 4 3" xfId="19086"/>
    <cellStyle name="Normal 6 2 2 3 5" xfId="19087"/>
    <cellStyle name="Normal 6 2 2 3 5 2" xfId="33672"/>
    <cellStyle name="Normal 6 2 2 3 6" xfId="19088"/>
    <cellStyle name="Normal 6 2 2 3 7" xfId="19089"/>
    <cellStyle name="Normal 6 2 2 4" xfId="19090"/>
    <cellStyle name="Normal 6 2 2 4 2" xfId="19091"/>
    <cellStyle name="Normal 6 2 2 4 2 2" xfId="19092"/>
    <cellStyle name="Normal 6 2 2 4 2 2 2" xfId="19093"/>
    <cellStyle name="Normal 6 2 2 4 2 2 2 2" xfId="19094"/>
    <cellStyle name="Normal 6 2 2 4 2 2 2 3" xfId="19095"/>
    <cellStyle name="Normal 6 2 2 4 2 2 3" xfId="19096"/>
    <cellStyle name="Normal 6 2 2 4 2 2 3 2" xfId="34292"/>
    <cellStyle name="Normal 6 2 2 4 2 2 4" xfId="19097"/>
    <cellStyle name="Normal 6 2 2 4 2 2 5" xfId="19098"/>
    <cellStyle name="Normal 6 2 2 4 2 3" xfId="19099"/>
    <cellStyle name="Normal 6 2 2 4 2 3 2" xfId="19100"/>
    <cellStyle name="Normal 6 2 2 4 2 3 3" xfId="19101"/>
    <cellStyle name="Normal 6 2 2 4 2 4" xfId="19102"/>
    <cellStyle name="Normal 6 2 2 4 2 4 2" xfId="33675"/>
    <cellStyle name="Normal 6 2 2 4 2 5" xfId="19103"/>
    <cellStyle name="Normal 6 2 2 4 2 6" xfId="19104"/>
    <cellStyle name="Normal 6 2 2 4 3" xfId="19105"/>
    <cellStyle name="Normal 6 2 2 4 3 2" xfId="19106"/>
    <cellStyle name="Normal 6 2 2 4 3 2 2" xfId="19107"/>
    <cellStyle name="Normal 6 2 2 4 3 2 3" xfId="19108"/>
    <cellStyle name="Normal 6 2 2 4 3 3" xfId="19109"/>
    <cellStyle name="Normal 6 2 2 4 3 3 2" xfId="34605"/>
    <cellStyle name="Normal 6 2 2 4 3 4" xfId="19110"/>
    <cellStyle name="Normal 6 2 2 4 3 5" xfId="19111"/>
    <cellStyle name="Normal 6 2 2 4 4" xfId="19112"/>
    <cellStyle name="Normal 6 2 2 4 4 2" xfId="19113"/>
    <cellStyle name="Normal 6 2 2 4 4 3" xfId="19114"/>
    <cellStyle name="Normal 6 2 2 4 5" xfId="19115"/>
    <cellStyle name="Normal 6 2 2 4 5 2" xfId="33674"/>
    <cellStyle name="Normal 6 2 2 4 6" xfId="19116"/>
    <cellStyle name="Normal 6 2 2 4 7" xfId="19117"/>
    <cellStyle name="Normal 6 2 2 5" xfId="19118"/>
    <cellStyle name="Normal 6 2 2 5 2" xfId="19119"/>
    <cellStyle name="Normal 6 2 2 5 2 2" xfId="19120"/>
    <cellStyle name="Normal 6 2 2 5 2 2 2" xfId="19121"/>
    <cellStyle name="Normal 6 2 2 5 2 2 2 2" xfId="19122"/>
    <cellStyle name="Normal 6 2 2 5 2 2 2 3" xfId="19123"/>
    <cellStyle name="Normal 6 2 2 5 2 2 3" xfId="19124"/>
    <cellStyle name="Normal 6 2 2 5 2 2 3 2" xfId="34606"/>
    <cellStyle name="Normal 6 2 2 5 2 2 4" xfId="19125"/>
    <cellStyle name="Normal 6 2 2 5 2 2 5" xfId="19126"/>
    <cellStyle name="Normal 6 2 2 5 2 3" xfId="19127"/>
    <cellStyle name="Normal 6 2 2 5 2 3 2" xfId="19128"/>
    <cellStyle name="Normal 6 2 2 5 2 3 3" xfId="19129"/>
    <cellStyle name="Normal 6 2 2 5 2 4" xfId="19130"/>
    <cellStyle name="Normal 6 2 2 5 2 4 2" xfId="33677"/>
    <cellStyle name="Normal 6 2 2 5 2 5" xfId="19131"/>
    <cellStyle name="Normal 6 2 2 5 2 6" xfId="19132"/>
    <cellStyle name="Normal 6 2 2 5 3" xfId="19133"/>
    <cellStyle name="Normal 6 2 2 5 3 2" xfId="19134"/>
    <cellStyle name="Normal 6 2 2 5 3 2 2" xfId="19135"/>
    <cellStyle name="Normal 6 2 2 5 3 2 3" xfId="19136"/>
    <cellStyle name="Normal 6 2 2 5 3 3" xfId="19137"/>
    <cellStyle name="Normal 6 2 2 5 3 3 2" xfId="34607"/>
    <cellStyle name="Normal 6 2 2 5 3 4" xfId="19138"/>
    <cellStyle name="Normal 6 2 2 5 3 5" xfId="19139"/>
    <cellStyle name="Normal 6 2 2 5 4" xfId="19140"/>
    <cellStyle name="Normal 6 2 2 5 4 2" xfId="19141"/>
    <cellStyle name="Normal 6 2 2 5 4 3" xfId="19142"/>
    <cellStyle name="Normal 6 2 2 5 5" xfId="19143"/>
    <cellStyle name="Normal 6 2 2 5 5 2" xfId="33676"/>
    <cellStyle name="Normal 6 2 2 5 6" xfId="19144"/>
    <cellStyle name="Normal 6 2 2 5 7" xfId="19145"/>
    <cellStyle name="Normal 6 2 2 6" xfId="19146"/>
    <cellStyle name="Normal 6 2 2 6 2" xfId="19147"/>
    <cellStyle name="Normal 6 2 2 6 2 2" xfId="19148"/>
    <cellStyle name="Normal 6 2 2 6 2 2 2" xfId="19149"/>
    <cellStyle name="Normal 6 2 2 6 2 2 3" xfId="19150"/>
    <cellStyle name="Normal 6 2 2 6 2 3" xfId="19151"/>
    <cellStyle name="Normal 6 2 2 6 2 3 2" xfId="35016"/>
    <cellStyle name="Normal 6 2 2 6 2 4" xfId="19152"/>
    <cellStyle name="Normal 6 2 2 6 2 5" xfId="19153"/>
    <cellStyle name="Normal 6 2 2 6 3" xfId="19154"/>
    <cellStyle name="Normal 6 2 2 6 3 2" xfId="19155"/>
    <cellStyle name="Normal 6 2 2 6 3 2 2" xfId="19156"/>
    <cellStyle name="Normal 6 2 2 6 3 2 3" xfId="19157"/>
    <cellStyle name="Normal 6 2 2 6 3 3" xfId="19158"/>
    <cellStyle name="Normal 6 2 2 6 3 3 2" xfId="34829"/>
    <cellStyle name="Normal 6 2 2 6 3 4" xfId="19159"/>
    <cellStyle name="Normal 6 2 2 6 3 5" xfId="19160"/>
    <cellStyle name="Normal 6 2 2 6 4" xfId="19161"/>
    <cellStyle name="Normal 6 2 2 6 4 2" xfId="19162"/>
    <cellStyle name="Normal 6 2 2 6 4 3" xfId="19163"/>
    <cellStyle name="Normal 6 2 2 6 5" xfId="19164"/>
    <cellStyle name="Normal 6 2 2 6 5 2" xfId="34028"/>
    <cellStyle name="Normal 6 2 2 6 6" xfId="19165"/>
    <cellStyle name="Normal 6 2 2 6 7" xfId="19166"/>
    <cellStyle name="Normal 6 2 2 7" xfId="19167"/>
    <cellStyle name="Normal 6 2 2 7 2" xfId="19168"/>
    <cellStyle name="Normal 6 2 2 7 3" xfId="19169"/>
    <cellStyle name="Normal 6 2 2 8" xfId="19170"/>
    <cellStyle name="Normal 6 2 2 8 2" xfId="32703"/>
    <cellStyle name="Normal 6 2 2 9" xfId="19171"/>
    <cellStyle name="Normal 6 2 20" xfId="19172"/>
    <cellStyle name="Normal 6 2 20 2" xfId="19173"/>
    <cellStyle name="Normal 6 2 20 2 2" xfId="19174"/>
    <cellStyle name="Normal 6 2 20 2 2 2" xfId="19175"/>
    <cellStyle name="Normal 6 2 20 2 2 3" xfId="19176"/>
    <cellStyle name="Normal 6 2 20 2 3" xfId="19177"/>
    <cellStyle name="Normal 6 2 20 2 3 2" xfId="34293"/>
    <cellStyle name="Normal 6 2 20 2 4" xfId="19178"/>
    <cellStyle name="Normal 6 2 20 2 5" xfId="19179"/>
    <cellStyle name="Normal 6 2 20 3" xfId="19180"/>
    <cellStyle name="Normal 6 2 20 3 2" xfId="19181"/>
    <cellStyle name="Normal 6 2 20 3 3" xfId="19182"/>
    <cellStyle name="Normal 6 2 20 4" xfId="19183"/>
    <cellStyle name="Normal 6 2 20 4 2" xfId="33678"/>
    <cellStyle name="Normal 6 2 20 5" xfId="19184"/>
    <cellStyle name="Normal 6 2 20 6" xfId="19185"/>
    <cellStyle name="Normal 6 2 21" xfId="19186"/>
    <cellStyle name="Normal 6 2 21 2" xfId="19187"/>
    <cellStyle name="Normal 6 2 21 2 2" xfId="19188"/>
    <cellStyle name="Normal 6 2 21 2 2 2" xfId="19189"/>
    <cellStyle name="Normal 6 2 21 2 2 3" xfId="19190"/>
    <cellStyle name="Normal 6 2 21 2 3" xfId="19191"/>
    <cellStyle name="Normal 6 2 21 2 3 2" xfId="34608"/>
    <cellStyle name="Normal 6 2 21 2 4" xfId="19192"/>
    <cellStyle name="Normal 6 2 21 2 5" xfId="19193"/>
    <cellStyle name="Normal 6 2 21 3" xfId="19194"/>
    <cellStyle name="Normal 6 2 21 3 2" xfId="19195"/>
    <cellStyle name="Normal 6 2 21 3 3" xfId="19196"/>
    <cellStyle name="Normal 6 2 21 4" xfId="19197"/>
    <cellStyle name="Normal 6 2 21 4 2" xfId="33679"/>
    <cellStyle name="Normal 6 2 21 5" xfId="19198"/>
    <cellStyle name="Normal 6 2 21 6" xfId="19199"/>
    <cellStyle name="Normal 6 2 22" xfId="19200"/>
    <cellStyle name="Normal 6 2 22 2" xfId="19201"/>
    <cellStyle name="Normal 6 2 22 2 2" xfId="19202"/>
    <cellStyle name="Normal 6 2 22 2 2 2" xfId="19203"/>
    <cellStyle name="Normal 6 2 22 2 2 3" xfId="19204"/>
    <cellStyle name="Normal 6 2 22 2 3" xfId="19205"/>
    <cellStyle name="Normal 6 2 22 2 3 2" xfId="34609"/>
    <cellStyle name="Normal 6 2 22 2 4" xfId="19206"/>
    <cellStyle name="Normal 6 2 22 2 5" xfId="19207"/>
    <cellStyle name="Normal 6 2 22 3" xfId="19208"/>
    <cellStyle name="Normal 6 2 22 3 2" xfId="19209"/>
    <cellStyle name="Normal 6 2 22 3 3" xfId="19210"/>
    <cellStyle name="Normal 6 2 22 4" xfId="19211"/>
    <cellStyle name="Normal 6 2 22 4 2" xfId="33680"/>
    <cellStyle name="Normal 6 2 22 5" xfId="19212"/>
    <cellStyle name="Normal 6 2 22 6" xfId="19213"/>
    <cellStyle name="Normal 6 2 23" xfId="19214"/>
    <cellStyle name="Normal 6 2 23 2" xfId="19215"/>
    <cellStyle name="Normal 6 2 23 2 2" xfId="19216"/>
    <cellStyle name="Normal 6 2 23 2 2 2" xfId="19217"/>
    <cellStyle name="Normal 6 2 23 2 2 3" xfId="19218"/>
    <cellStyle name="Normal 6 2 23 2 3" xfId="19219"/>
    <cellStyle name="Normal 6 2 23 2 3 2" xfId="34707"/>
    <cellStyle name="Normal 6 2 23 2 4" xfId="19220"/>
    <cellStyle name="Normal 6 2 23 2 5" xfId="19221"/>
    <cellStyle name="Normal 6 2 23 3" xfId="19222"/>
    <cellStyle name="Normal 6 2 23 3 2" xfId="19223"/>
    <cellStyle name="Normal 6 2 23 3 3" xfId="19224"/>
    <cellStyle name="Normal 6 2 23 4" xfId="19225"/>
    <cellStyle name="Normal 6 2 23 4 2" xfId="33681"/>
    <cellStyle name="Normal 6 2 23 5" xfId="19226"/>
    <cellStyle name="Normal 6 2 23 6" xfId="19227"/>
    <cellStyle name="Normal 6 2 24" xfId="19228"/>
    <cellStyle name="Normal 6 2 24 2" xfId="19229"/>
    <cellStyle name="Normal 6 2 24 2 2" xfId="19230"/>
    <cellStyle name="Normal 6 2 24 2 2 2" xfId="19231"/>
    <cellStyle name="Normal 6 2 24 2 2 3" xfId="19232"/>
    <cellStyle name="Normal 6 2 24 2 3" xfId="19233"/>
    <cellStyle name="Normal 6 2 24 2 3 2" xfId="34447"/>
    <cellStyle name="Normal 6 2 24 2 4" xfId="19234"/>
    <cellStyle name="Normal 6 2 24 2 5" xfId="19235"/>
    <cellStyle name="Normal 6 2 24 3" xfId="19236"/>
    <cellStyle name="Normal 6 2 24 3 2" xfId="19237"/>
    <cellStyle name="Normal 6 2 24 3 3" xfId="19238"/>
    <cellStyle name="Normal 6 2 24 4" xfId="19239"/>
    <cellStyle name="Normal 6 2 24 4 2" xfId="33682"/>
    <cellStyle name="Normal 6 2 24 5" xfId="19240"/>
    <cellStyle name="Normal 6 2 24 6" xfId="19241"/>
    <cellStyle name="Normal 6 2 25" xfId="19242"/>
    <cellStyle name="Normal 6 2 25 2" xfId="19243"/>
    <cellStyle name="Normal 6 2 25 2 2" xfId="19244"/>
    <cellStyle name="Normal 6 2 25 2 2 2" xfId="19245"/>
    <cellStyle name="Normal 6 2 25 2 2 3" xfId="19246"/>
    <cellStyle name="Normal 6 2 25 2 3" xfId="19247"/>
    <cellStyle name="Normal 6 2 25 2 3 2" xfId="34802"/>
    <cellStyle name="Normal 6 2 25 2 4" xfId="19248"/>
    <cellStyle name="Normal 6 2 25 2 5" xfId="19249"/>
    <cellStyle name="Normal 6 2 25 3" xfId="19250"/>
    <cellStyle name="Normal 6 2 25 3 2" xfId="19251"/>
    <cellStyle name="Normal 6 2 25 3 3" xfId="19252"/>
    <cellStyle name="Normal 6 2 25 4" xfId="19253"/>
    <cellStyle name="Normal 6 2 25 4 2" xfId="33683"/>
    <cellStyle name="Normal 6 2 25 5" xfId="19254"/>
    <cellStyle name="Normal 6 2 25 6" xfId="19255"/>
    <cellStyle name="Normal 6 2 26" xfId="19256"/>
    <cellStyle name="Normal 6 2 26 2" xfId="19257"/>
    <cellStyle name="Normal 6 2 26 2 2" xfId="19258"/>
    <cellStyle name="Normal 6 2 26 2 3" xfId="19259"/>
    <cellStyle name="Normal 6 2 26 3" xfId="19260"/>
    <cellStyle name="Normal 6 2 26 4" xfId="19261"/>
    <cellStyle name="Normal 6 2 26 5" xfId="19262"/>
    <cellStyle name="Normal 6 2 27" xfId="19263"/>
    <cellStyle name="Normal 6 2 27 2" xfId="19264"/>
    <cellStyle name="Normal 6 2 27 2 2" xfId="19265"/>
    <cellStyle name="Normal 6 2 27 2 3" xfId="19266"/>
    <cellStyle name="Normal 6 2 27 3" xfId="19267"/>
    <cellStyle name="Normal 6 2 27 3 2" xfId="34868"/>
    <cellStyle name="Normal 6 2 27 4" xfId="19268"/>
    <cellStyle name="Normal 6 2 27 5" xfId="19269"/>
    <cellStyle name="Normal 6 2 28" xfId="19270"/>
    <cellStyle name="Normal 6 2 28 2" xfId="19271"/>
    <cellStyle name="Normal 6 2 28 3" xfId="19272"/>
    <cellStyle name="Normal 6 2 29" xfId="19273"/>
    <cellStyle name="Normal 6 2 29 2" xfId="32702"/>
    <cellStyle name="Normal 6 2 3" xfId="19274"/>
    <cellStyle name="Normal 6 2 3 10" xfId="19275"/>
    <cellStyle name="Normal 6 2 3 11" xfId="19276"/>
    <cellStyle name="Normal 6 2 3 2" xfId="19277"/>
    <cellStyle name="Normal 6 2 3 2 2" xfId="19278"/>
    <cellStyle name="Normal 6 2 3 2 2 2" xfId="19279"/>
    <cellStyle name="Normal 6 2 3 2 2 2 2" xfId="19280"/>
    <cellStyle name="Normal 6 2 3 2 2 2 3" xfId="19281"/>
    <cellStyle name="Normal 6 2 3 2 2 3" xfId="19282"/>
    <cellStyle name="Normal 6 2 3 2 2 3 2" xfId="34877"/>
    <cellStyle name="Normal 6 2 3 2 2 4" xfId="19283"/>
    <cellStyle name="Normal 6 2 3 2 2 5" xfId="19284"/>
    <cellStyle name="Normal 6 2 3 2 3" xfId="19285"/>
    <cellStyle name="Normal 6 2 3 2 3 2" xfId="19286"/>
    <cellStyle name="Normal 6 2 3 2 3 2 2" xfId="19287"/>
    <cellStyle name="Normal 6 2 3 2 3 2 3" xfId="19288"/>
    <cellStyle name="Normal 6 2 3 2 3 3" xfId="19289"/>
    <cellStyle name="Normal 6 2 3 2 3 3 2" xfId="35144"/>
    <cellStyle name="Normal 6 2 3 2 3 4" xfId="19290"/>
    <cellStyle name="Normal 6 2 3 2 3 5" xfId="19291"/>
    <cellStyle name="Normal 6 2 3 2 4" xfId="19292"/>
    <cellStyle name="Normal 6 2 3 2 4 2" xfId="19293"/>
    <cellStyle name="Normal 6 2 3 2 4 3" xfId="19294"/>
    <cellStyle name="Normal 6 2 3 2 5" xfId="19295"/>
    <cellStyle name="Normal 6 2 3 2 5 2" xfId="33684"/>
    <cellStyle name="Normal 6 2 3 2 6" xfId="19296"/>
    <cellStyle name="Normal 6 2 3 2 7" xfId="19297"/>
    <cellStyle name="Normal 6 2 3 2 8" xfId="19298"/>
    <cellStyle name="Normal 6 2 3 3" xfId="19299"/>
    <cellStyle name="Normal 6 2 3 3 2" xfId="19300"/>
    <cellStyle name="Normal 6 2 3 3 2 2" xfId="19301"/>
    <cellStyle name="Normal 6 2 3 3 2 2 2" xfId="19302"/>
    <cellStyle name="Normal 6 2 3 3 2 2 3" xfId="19303"/>
    <cellStyle name="Normal 6 2 3 3 2 3" xfId="19304"/>
    <cellStyle name="Normal 6 2 3 3 2 3 2" xfId="34991"/>
    <cellStyle name="Normal 6 2 3 3 2 4" xfId="19305"/>
    <cellStyle name="Normal 6 2 3 3 2 5" xfId="19306"/>
    <cellStyle name="Normal 6 2 3 3 3" xfId="19307"/>
    <cellStyle name="Normal 6 2 3 3 3 2" xfId="19308"/>
    <cellStyle name="Normal 6 2 3 3 3 2 2" xfId="19309"/>
    <cellStyle name="Normal 6 2 3 3 3 2 3" xfId="19310"/>
    <cellStyle name="Normal 6 2 3 3 3 3" xfId="19311"/>
    <cellStyle name="Normal 6 2 3 3 3 3 2" xfId="34708"/>
    <cellStyle name="Normal 6 2 3 3 3 4" xfId="19312"/>
    <cellStyle name="Normal 6 2 3 3 3 5" xfId="19313"/>
    <cellStyle name="Normal 6 2 3 3 4" xfId="19314"/>
    <cellStyle name="Normal 6 2 3 3 4 2" xfId="19315"/>
    <cellStyle name="Normal 6 2 3 3 4 3" xfId="19316"/>
    <cellStyle name="Normal 6 2 3 3 5" xfId="19317"/>
    <cellStyle name="Normal 6 2 3 3 5 2" xfId="33977"/>
    <cellStyle name="Normal 6 2 3 3 6" xfId="19318"/>
    <cellStyle name="Normal 6 2 3 3 7" xfId="19319"/>
    <cellStyle name="Normal 6 2 3 3 8" xfId="19320"/>
    <cellStyle name="Normal 6 2 3 4" xfId="19321"/>
    <cellStyle name="Normal 6 2 3 4 2" xfId="19322"/>
    <cellStyle name="Normal 6 2 3 4 2 2" xfId="19323"/>
    <cellStyle name="Normal 6 2 3 4 2 2 2" xfId="19324"/>
    <cellStyle name="Normal 6 2 3 4 2 2 3" xfId="19325"/>
    <cellStyle name="Normal 6 2 3 4 2 3" xfId="19326"/>
    <cellStyle name="Normal 6 2 3 4 2 3 2" xfId="35306"/>
    <cellStyle name="Normal 6 2 3 4 2 4" xfId="19327"/>
    <cellStyle name="Normal 6 2 3 4 2 5" xfId="19328"/>
    <cellStyle name="Normal 6 2 3 4 3" xfId="19329"/>
    <cellStyle name="Normal 6 2 3 4 3 2" xfId="19330"/>
    <cellStyle name="Normal 6 2 3 4 3 3" xfId="19331"/>
    <cellStyle name="Normal 6 2 3 4 4" xfId="19332"/>
    <cellStyle name="Normal 6 2 3 4 4 2" xfId="34029"/>
    <cellStyle name="Normal 6 2 3 4 5" xfId="19333"/>
    <cellStyle name="Normal 6 2 3 4 6" xfId="19334"/>
    <cellStyle name="Normal 6 2 3 4 7" xfId="19335"/>
    <cellStyle name="Normal 6 2 3 5" xfId="19336"/>
    <cellStyle name="Normal 6 2 3 5 2" xfId="19337"/>
    <cellStyle name="Normal 6 2 3 5 2 2" xfId="19338"/>
    <cellStyle name="Normal 6 2 3 5 2 3" xfId="19339"/>
    <cellStyle name="Normal 6 2 3 5 3" xfId="19340"/>
    <cellStyle name="Normal 6 2 3 5 3 2" xfId="35230"/>
    <cellStyle name="Normal 6 2 3 5 4" xfId="19341"/>
    <cellStyle name="Normal 6 2 3 5 5" xfId="19342"/>
    <cellStyle name="Normal 6 2 3 5 6" xfId="19343"/>
    <cellStyle name="Normal 6 2 3 6" xfId="19344"/>
    <cellStyle name="Normal 6 2 3 6 2" xfId="19345"/>
    <cellStyle name="Normal 6 2 3 6 2 2" xfId="19346"/>
    <cellStyle name="Normal 6 2 3 6 2 3" xfId="19347"/>
    <cellStyle name="Normal 6 2 3 6 3" xfId="19348"/>
    <cellStyle name="Normal 6 2 3 6 3 2" xfId="35145"/>
    <cellStyle name="Normal 6 2 3 6 4" xfId="19349"/>
    <cellStyle name="Normal 6 2 3 6 5" xfId="19350"/>
    <cellStyle name="Normal 6 2 3 6 6" xfId="19351"/>
    <cellStyle name="Normal 6 2 3 7" xfId="19352"/>
    <cellStyle name="Normal 6 2 3 7 2" xfId="19353"/>
    <cellStyle name="Normal 6 2 3 7 3" xfId="19354"/>
    <cellStyle name="Normal 6 2 3 8" xfId="19355"/>
    <cellStyle name="Normal 6 2 3 8 2" xfId="32705"/>
    <cellStyle name="Normal 6 2 3 9" xfId="19356"/>
    <cellStyle name="Normal 6 2 30" xfId="19357"/>
    <cellStyle name="Normal 6 2 30 2" xfId="19358"/>
    <cellStyle name="Normal 6 2 31" xfId="19359"/>
    <cellStyle name="Normal 6 2 4" xfId="19360"/>
    <cellStyle name="Normal 6 2 4 10" xfId="19361"/>
    <cellStyle name="Normal 6 2 4 11" xfId="19362"/>
    <cellStyle name="Normal 6 2 4 2" xfId="19363"/>
    <cellStyle name="Normal 6 2 4 2 2" xfId="19364"/>
    <cellStyle name="Normal 6 2 4 2 2 2" xfId="19365"/>
    <cellStyle name="Normal 6 2 4 2 2 2 2" xfId="19366"/>
    <cellStyle name="Normal 6 2 4 2 2 2 3" xfId="19367"/>
    <cellStyle name="Normal 6 2 4 2 2 3" xfId="19368"/>
    <cellStyle name="Normal 6 2 4 2 2 3 2" xfId="34709"/>
    <cellStyle name="Normal 6 2 4 2 2 4" xfId="19369"/>
    <cellStyle name="Normal 6 2 4 2 2 5" xfId="19370"/>
    <cellStyle name="Normal 6 2 4 2 3" xfId="19371"/>
    <cellStyle name="Normal 6 2 4 2 3 2" xfId="19372"/>
    <cellStyle name="Normal 6 2 4 2 3 2 2" xfId="19373"/>
    <cellStyle name="Normal 6 2 4 2 3 2 3" xfId="19374"/>
    <cellStyle name="Normal 6 2 4 2 3 3" xfId="19375"/>
    <cellStyle name="Normal 6 2 4 2 3 3 2" xfId="35146"/>
    <cellStyle name="Normal 6 2 4 2 3 4" xfId="19376"/>
    <cellStyle name="Normal 6 2 4 2 3 5" xfId="19377"/>
    <cellStyle name="Normal 6 2 4 2 4" xfId="19378"/>
    <cellStyle name="Normal 6 2 4 2 4 2" xfId="19379"/>
    <cellStyle name="Normal 6 2 4 2 4 3" xfId="19380"/>
    <cellStyle name="Normal 6 2 4 2 5" xfId="19381"/>
    <cellStyle name="Normal 6 2 4 2 5 2" xfId="33685"/>
    <cellStyle name="Normal 6 2 4 2 6" xfId="19382"/>
    <cellStyle name="Normal 6 2 4 2 7" xfId="19383"/>
    <cellStyle name="Normal 6 2 4 2 8" xfId="19384"/>
    <cellStyle name="Normal 6 2 4 3" xfId="19385"/>
    <cellStyle name="Normal 6 2 4 3 2" xfId="19386"/>
    <cellStyle name="Normal 6 2 4 3 2 2" xfId="19387"/>
    <cellStyle name="Normal 6 2 4 3 2 2 2" xfId="19388"/>
    <cellStyle name="Normal 6 2 4 3 2 2 3" xfId="19389"/>
    <cellStyle name="Normal 6 2 4 3 2 3" xfId="19390"/>
    <cellStyle name="Normal 6 2 4 3 2 3 2" xfId="34992"/>
    <cellStyle name="Normal 6 2 4 3 2 4" xfId="19391"/>
    <cellStyle name="Normal 6 2 4 3 2 5" xfId="19392"/>
    <cellStyle name="Normal 6 2 4 3 3" xfId="19393"/>
    <cellStyle name="Normal 6 2 4 3 3 2" xfId="19394"/>
    <cellStyle name="Normal 6 2 4 3 3 2 2" xfId="19395"/>
    <cellStyle name="Normal 6 2 4 3 3 2 3" xfId="19396"/>
    <cellStyle name="Normal 6 2 4 3 3 3" xfId="19397"/>
    <cellStyle name="Normal 6 2 4 3 3 3 2" xfId="34479"/>
    <cellStyle name="Normal 6 2 4 3 3 4" xfId="19398"/>
    <cellStyle name="Normal 6 2 4 3 3 5" xfId="19399"/>
    <cellStyle name="Normal 6 2 4 3 4" xfId="19400"/>
    <cellStyle name="Normal 6 2 4 3 4 2" xfId="19401"/>
    <cellStyle name="Normal 6 2 4 3 4 3" xfId="19402"/>
    <cellStyle name="Normal 6 2 4 3 5" xfId="19403"/>
    <cellStyle name="Normal 6 2 4 3 5 2" xfId="33978"/>
    <cellStyle name="Normal 6 2 4 3 6" xfId="19404"/>
    <cellStyle name="Normal 6 2 4 3 7" xfId="19405"/>
    <cellStyle name="Normal 6 2 4 3 8" xfId="19406"/>
    <cellStyle name="Normal 6 2 4 4" xfId="19407"/>
    <cellStyle name="Normal 6 2 4 4 2" xfId="19408"/>
    <cellStyle name="Normal 6 2 4 4 2 2" xfId="19409"/>
    <cellStyle name="Normal 6 2 4 4 2 2 2" xfId="19410"/>
    <cellStyle name="Normal 6 2 4 4 2 2 3" xfId="19411"/>
    <cellStyle name="Normal 6 2 4 4 2 3" xfId="19412"/>
    <cellStyle name="Normal 6 2 4 4 2 3 2" xfId="35147"/>
    <cellStyle name="Normal 6 2 4 4 2 4" xfId="19413"/>
    <cellStyle name="Normal 6 2 4 4 2 5" xfId="19414"/>
    <cellStyle name="Normal 6 2 4 4 3" xfId="19415"/>
    <cellStyle name="Normal 6 2 4 4 3 2" xfId="19416"/>
    <cellStyle name="Normal 6 2 4 4 3 3" xfId="19417"/>
    <cellStyle name="Normal 6 2 4 4 4" xfId="19418"/>
    <cellStyle name="Normal 6 2 4 4 4 2" xfId="34030"/>
    <cellStyle name="Normal 6 2 4 4 5" xfId="19419"/>
    <cellStyle name="Normal 6 2 4 4 6" xfId="19420"/>
    <cellStyle name="Normal 6 2 4 4 7" xfId="19421"/>
    <cellStyle name="Normal 6 2 4 5" xfId="19422"/>
    <cellStyle name="Normal 6 2 4 5 2" xfId="19423"/>
    <cellStyle name="Normal 6 2 4 5 2 2" xfId="19424"/>
    <cellStyle name="Normal 6 2 4 5 2 3" xfId="19425"/>
    <cellStyle name="Normal 6 2 4 5 3" xfId="19426"/>
    <cellStyle name="Normal 6 2 4 5 3 2" xfId="35302"/>
    <cellStyle name="Normal 6 2 4 5 4" xfId="19427"/>
    <cellStyle name="Normal 6 2 4 5 5" xfId="19428"/>
    <cellStyle name="Normal 6 2 4 5 6" xfId="19429"/>
    <cellStyle name="Normal 6 2 4 6" xfId="19430"/>
    <cellStyle name="Normal 6 2 4 6 2" xfId="19431"/>
    <cellStyle name="Normal 6 2 4 6 2 2" xfId="19432"/>
    <cellStyle name="Normal 6 2 4 6 2 3" xfId="19433"/>
    <cellStyle name="Normal 6 2 4 6 3" xfId="19434"/>
    <cellStyle name="Normal 6 2 4 6 3 2" xfId="35229"/>
    <cellStyle name="Normal 6 2 4 6 4" xfId="19435"/>
    <cellStyle name="Normal 6 2 4 6 5" xfId="19436"/>
    <cellStyle name="Normal 6 2 4 6 6" xfId="19437"/>
    <cellStyle name="Normal 6 2 4 7" xfId="19438"/>
    <cellStyle name="Normal 6 2 4 7 2" xfId="19439"/>
    <cellStyle name="Normal 6 2 4 7 3" xfId="19440"/>
    <cellStyle name="Normal 6 2 4 8" xfId="19441"/>
    <cellStyle name="Normal 6 2 4 8 2" xfId="32706"/>
    <cellStyle name="Normal 6 2 4 9" xfId="19442"/>
    <cellStyle name="Normal 6 2 5" xfId="19443"/>
    <cellStyle name="Normal 6 2 5 10" xfId="19444"/>
    <cellStyle name="Normal 6 2 5 11" xfId="19445"/>
    <cellStyle name="Normal 6 2 5 2" xfId="19446"/>
    <cellStyle name="Normal 6 2 5 2 2" xfId="19447"/>
    <cellStyle name="Normal 6 2 5 2 2 2" xfId="19448"/>
    <cellStyle name="Normal 6 2 5 2 2 2 2" xfId="19449"/>
    <cellStyle name="Normal 6 2 5 2 2 2 3" xfId="19450"/>
    <cellStyle name="Normal 6 2 5 2 2 3" xfId="19451"/>
    <cellStyle name="Normal 6 2 5 2 2 3 2" xfId="34710"/>
    <cellStyle name="Normal 6 2 5 2 2 4" xfId="19452"/>
    <cellStyle name="Normal 6 2 5 2 2 5" xfId="19453"/>
    <cellStyle name="Normal 6 2 5 2 3" xfId="19454"/>
    <cellStyle name="Normal 6 2 5 2 3 2" xfId="19455"/>
    <cellStyle name="Normal 6 2 5 2 3 2 2" xfId="19456"/>
    <cellStyle name="Normal 6 2 5 2 3 2 3" xfId="19457"/>
    <cellStyle name="Normal 6 2 5 2 3 3" xfId="19458"/>
    <cellStyle name="Normal 6 2 5 2 3 3 2" xfId="35148"/>
    <cellStyle name="Normal 6 2 5 2 3 4" xfId="19459"/>
    <cellStyle name="Normal 6 2 5 2 3 5" xfId="19460"/>
    <cellStyle name="Normal 6 2 5 2 4" xfId="19461"/>
    <cellStyle name="Normal 6 2 5 2 4 2" xfId="19462"/>
    <cellStyle name="Normal 6 2 5 2 4 3" xfId="19463"/>
    <cellStyle name="Normal 6 2 5 2 5" xfId="19464"/>
    <cellStyle name="Normal 6 2 5 2 5 2" xfId="33686"/>
    <cellStyle name="Normal 6 2 5 2 6" xfId="19465"/>
    <cellStyle name="Normal 6 2 5 2 7" xfId="19466"/>
    <cellStyle name="Normal 6 2 5 2 8" xfId="19467"/>
    <cellStyle name="Normal 6 2 5 3" xfId="19468"/>
    <cellStyle name="Normal 6 2 5 3 2" xfId="19469"/>
    <cellStyle name="Normal 6 2 5 3 2 2" xfId="19470"/>
    <cellStyle name="Normal 6 2 5 3 2 2 2" xfId="19471"/>
    <cellStyle name="Normal 6 2 5 3 2 2 3" xfId="19472"/>
    <cellStyle name="Normal 6 2 5 3 2 3" xfId="19473"/>
    <cellStyle name="Normal 6 2 5 3 2 3 2" xfId="34993"/>
    <cellStyle name="Normal 6 2 5 3 2 4" xfId="19474"/>
    <cellStyle name="Normal 6 2 5 3 2 5" xfId="19475"/>
    <cellStyle name="Normal 6 2 5 3 3" xfId="19476"/>
    <cellStyle name="Normal 6 2 5 3 3 2" xfId="19477"/>
    <cellStyle name="Normal 6 2 5 3 3 2 2" xfId="19478"/>
    <cellStyle name="Normal 6 2 5 3 3 2 3" xfId="19479"/>
    <cellStyle name="Normal 6 2 5 3 3 3" xfId="19480"/>
    <cellStyle name="Normal 6 2 5 3 3 3 2" xfId="34801"/>
    <cellStyle name="Normal 6 2 5 3 3 4" xfId="19481"/>
    <cellStyle name="Normal 6 2 5 3 3 5" xfId="19482"/>
    <cellStyle name="Normal 6 2 5 3 4" xfId="19483"/>
    <cellStyle name="Normal 6 2 5 3 4 2" xfId="19484"/>
    <cellStyle name="Normal 6 2 5 3 4 3" xfId="19485"/>
    <cellStyle name="Normal 6 2 5 3 5" xfId="19486"/>
    <cellStyle name="Normal 6 2 5 3 5 2" xfId="33979"/>
    <cellStyle name="Normal 6 2 5 3 6" xfId="19487"/>
    <cellStyle name="Normal 6 2 5 3 7" xfId="19488"/>
    <cellStyle name="Normal 6 2 5 3 8" xfId="19489"/>
    <cellStyle name="Normal 6 2 5 4" xfId="19490"/>
    <cellStyle name="Normal 6 2 5 4 2" xfId="19491"/>
    <cellStyle name="Normal 6 2 5 4 2 2" xfId="19492"/>
    <cellStyle name="Normal 6 2 5 4 2 2 2" xfId="19493"/>
    <cellStyle name="Normal 6 2 5 4 2 2 3" xfId="19494"/>
    <cellStyle name="Normal 6 2 5 4 2 3" xfId="19495"/>
    <cellStyle name="Normal 6 2 5 4 2 3 2" xfId="35149"/>
    <cellStyle name="Normal 6 2 5 4 2 4" xfId="19496"/>
    <cellStyle name="Normal 6 2 5 4 2 5" xfId="19497"/>
    <cellStyle name="Normal 6 2 5 4 3" xfId="19498"/>
    <cellStyle name="Normal 6 2 5 4 3 2" xfId="19499"/>
    <cellStyle name="Normal 6 2 5 4 3 3" xfId="19500"/>
    <cellStyle name="Normal 6 2 5 4 4" xfId="19501"/>
    <cellStyle name="Normal 6 2 5 4 4 2" xfId="34031"/>
    <cellStyle name="Normal 6 2 5 4 5" xfId="19502"/>
    <cellStyle name="Normal 6 2 5 4 6" xfId="19503"/>
    <cellStyle name="Normal 6 2 5 4 7" xfId="19504"/>
    <cellStyle name="Normal 6 2 5 5" xfId="19505"/>
    <cellStyle name="Normal 6 2 5 5 2" xfId="19506"/>
    <cellStyle name="Normal 6 2 5 5 2 2" xfId="19507"/>
    <cellStyle name="Normal 6 2 5 5 2 3" xfId="19508"/>
    <cellStyle name="Normal 6 2 5 5 3" xfId="19509"/>
    <cellStyle name="Normal 6 2 5 5 3 2" xfId="35150"/>
    <cellStyle name="Normal 6 2 5 5 4" xfId="19510"/>
    <cellStyle name="Normal 6 2 5 5 5" xfId="19511"/>
    <cellStyle name="Normal 6 2 5 5 6" xfId="19512"/>
    <cellStyle name="Normal 6 2 5 6" xfId="19513"/>
    <cellStyle name="Normal 6 2 5 6 2" xfId="19514"/>
    <cellStyle name="Normal 6 2 5 6 2 2" xfId="19515"/>
    <cellStyle name="Normal 6 2 5 6 2 3" xfId="19516"/>
    <cellStyle name="Normal 6 2 5 6 3" xfId="19517"/>
    <cellStyle name="Normal 6 2 5 6 3 2" xfId="35151"/>
    <cellStyle name="Normal 6 2 5 6 4" xfId="19518"/>
    <cellStyle name="Normal 6 2 5 6 5" xfId="19519"/>
    <cellStyle name="Normal 6 2 5 6 6" xfId="19520"/>
    <cellStyle name="Normal 6 2 5 7" xfId="19521"/>
    <cellStyle name="Normal 6 2 5 7 2" xfId="19522"/>
    <cellStyle name="Normal 6 2 5 7 3" xfId="19523"/>
    <cellStyle name="Normal 6 2 5 8" xfId="19524"/>
    <cellStyle name="Normal 6 2 5 8 2" xfId="32707"/>
    <cellStyle name="Normal 6 2 5 9" xfId="19525"/>
    <cellStyle name="Normal 6 2 6" xfId="19526"/>
    <cellStyle name="Normal 6 2 6 10" xfId="19527"/>
    <cellStyle name="Normal 6 2 6 10 2" xfId="19528"/>
    <cellStyle name="Normal 6 2 6 10 2 2" xfId="19529"/>
    <cellStyle name="Normal 6 2 6 10 2 2 2" xfId="19530"/>
    <cellStyle name="Normal 6 2 6 10 2 2 3" xfId="19531"/>
    <cellStyle name="Normal 6 2 6 10 2 3" xfId="19532"/>
    <cellStyle name="Normal 6 2 6 10 2 3 2" xfId="32710"/>
    <cellStyle name="Normal 6 2 6 10 2 4" xfId="19533"/>
    <cellStyle name="Normal 6 2 6 10 2 5" xfId="19534"/>
    <cellStyle name="Normal 6 2 6 10 3" xfId="19535"/>
    <cellStyle name="Normal 6 2 6 10 3 2" xfId="19536"/>
    <cellStyle name="Normal 6 2 6 10 3 3" xfId="19537"/>
    <cellStyle name="Normal 6 2 6 10 4" xfId="19538"/>
    <cellStyle name="Normal 6 2 6 10 4 2" xfId="32709"/>
    <cellStyle name="Normal 6 2 6 10 5" xfId="19539"/>
    <cellStyle name="Normal 6 2 6 10 6" xfId="19540"/>
    <cellStyle name="Normal 6 2 6 11" xfId="19541"/>
    <cellStyle name="Normal 6 2 6 11 2" xfId="19542"/>
    <cellStyle name="Normal 6 2 6 11 2 2" xfId="19543"/>
    <cellStyle name="Normal 6 2 6 11 2 2 2" xfId="19544"/>
    <cellStyle name="Normal 6 2 6 11 2 2 3" xfId="19545"/>
    <cellStyle name="Normal 6 2 6 11 2 3" xfId="19546"/>
    <cellStyle name="Normal 6 2 6 11 2 3 2" xfId="32712"/>
    <cellStyle name="Normal 6 2 6 11 2 4" xfId="19547"/>
    <cellStyle name="Normal 6 2 6 11 2 5" xfId="19548"/>
    <cellStyle name="Normal 6 2 6 11 3" xfId="19549"/>
    <cellStyle name="Normal 6 2 6 11 3 2" xfId="19550"/>
    <cellStyle name="Normal 6 2 6 11 3 3" xfId="19551"/>
    <cellStyle name="Normal 6 2 6 11 4" xfId="19552"/>
    <cellStyle name="Normal 6 2 6 11 4 2" xfId="32711"/>
    <cellStyle name="Normal 6 2 6 11 5" xfId="19553"/>
    <cellStyle name="Normal 6 2 6 11 6" xfId="19554"/>
    <cellStyle name="Normal 6 2 6 12" xfId="19555"/>
    <cellStyle name="Normal 6 2 6 12 2" xfId="19556"/>
    <cellStyle name="Normal 6 2 6 12 2 2" xfId="19557"/>
    <cellStyle name="Normal 6 2 6 12 2 2 2" xfId="19558"/>
    <cellStyle name="Normal 6 2 6 12 2 2 3" xfId="19559"/>
    <cellStyle name="Normal 6 2 6 12 2 3" xfId="19560"/>
    <cellStyle name="Normal 6 2 6 12 2 3 2" xfId="32714"/>
    <cellStyle name="Normal 6 2 6 12 2 4" xfId="19561"/>
    <cellStyle name="Normal 6 2 6 12 2 5" xfId="19562"/>
    <cellStyle name="Normal 6 2 6 12 3" xfId="19563"/>
    <cellStyle name="Normal 6 2 6 12 3 2" xfId="19564"/>
    <cellStyle name="Normal 6 2 6 12 3 3" xfId="19565"/>
    <cellStyle name="Normal 6 2 6 12 4" xfId="19566"/>
    <cellStyle name="Normal 6 2 6 12 4 2" xfId="32713"/>
    <cellStyle name="Normal 6 2 6 12 5" xfId="19567"/>
    <cellStyle name="Normal 6 2 6 12 6" xfId="19568"/>
    <cellStyle name="Normal 6 2 6 13" xfId="19569"/>
    <cellStyle name="Normal 6 2 6 13 2" xfId="19570"/>
    <cellStyle name="Normal 6 2 6 13 2 2" xfId="19571"/>
    <cellStyle name="Normal 6 2 6 13 2 2 2" xfId="19572"/>
    <cellStyle name="Normal 6 2 6 13 2 2 3" xfId="19573"/>
    <cellStyle name="Normal 6 2 6 13 2 3" xfId="19574"/>
    <cellStyle name="Normal 6 2 6 13 2 3 2" xfId="32716"/>
    <cellStyle name="Normal 6 2 6 13 2 4" xfId="19575"/>
    <cellStyle name="Normal 6 2 6 13 2 5" xfId="19576"/>
    <cellStyle name="Normal 6 2 6 13 3" xfId="19577"/>
    <cellStyle name="Normal 6 2 6 13 3 2" xfId="19578"/>
    <cellStyle name="Normal 6 2 6 13 3 3" xfId="19579"/>
    <cellStyle name="Normal 6 2 6 13 4" xfId="19580"/>
    <cellStyle name="Normal 6 2 6 13 4 2" xfId="32715"/>
    <cellStyle name="Normal 6 2 6 13 5" xfId="19581"/>
    <cellStyle name="Normal 6 2 6 13 6" xfId="19582"/>
    <cellStyle name="Normal 6 2 6 14" xfId="19583"/>
    <cellStyle name="Normal 6 2 6 14 2" xfId="19584"/>
    <cellStyle name="Normal 6 2 6 14 2 2" xfId="19585"/>
    <cellStyle name="Normal 6 2 6 14 2 2 2" xfId="19586"/>
    <cellStyle name="Normal 6 2 6 14 2 2 3" xfId="19587"/>
    <cellStyle name="Normal 6 2 6 14 2 3" xfId="19588"/>
    <cellStyle name="Normal 6 2 6 14 2 3 2" xfId="32718"/>
    <cellStyle name="Normal 6 2 6 14 2 4" xfId="19589"/>
    <cellStyle name="Normal 6 2 6 14 2 5" xfId="19590"/>
    <cellStyle name="Normal 6 2 6 14 3" xfId="19591"/>
    <cellStyle name="Normal 6 2 6 14 3 2" xfId="19592"/>
    <cellStyle name="Normal 6 2 6 14 3 3" xfId="19593"/>
    <cellStyle name="Normal 6 2 6 14 4" xfId="19594"/>
    <cellStyle name="Normal 6 2 6 14 4 2" xfId="32717"/>
    <cellStyle name="Normal 6 2 6 14 5" xfId="19595"/>
    <cellStyle name="Normal 6 2 6 14 6" xfId="19596"/>
    <cellStyle name="Normal 6 2 6 15" xfId="19597"/>
    <cellStyle name="Normal 6 2 6 15 2" xfId="19598"/>
    <cellStyle name="Normal 6 2 6 15 2 2" xfId="19599"/>
    <cellStyle name="Normal 6 2 6 15 2 2 2" xfId="19600"/>
    <cellStyle name="Normal 6 2 6 15 2 2 3" xfId="19601"/>
    <cellStyle name="Normal 6 2 6 15 2 3" xfId="19602"/>
    <cellStyle name="Normal 6 2 6 15 2 3 2" xfId="32720"/>
    <cellStyle name="Normal 6 2 6 15 2 4" xfId="19603"/>
    <cellStyle name="Normal 6 2 6 15 2 5" xfId="19604"/>
    <cellStyle name="Normal 6 2 6 15 3" xfId="19605"/>
    <cellStyle name="Normal 6 2 6 15 3 2" xfId="19606"/>
    <cellStyle name="Normal 6 2 6 15 3 3" xfId="19607"/>
    <cellStyle name="Normal 6 2 6 15 4" xfId="19608"/>
    <cellStyle name="Normal 6 2 6 15 4 2" xfId="32719"/>
    <cellStyle name="Normal 6 2 6 15 5" xfId="19609"/>
    <cellStyle name="Normal 6 2 6 15 6" xfId="19610"/>
    <cellStyle name="Normal 6 2 6 16" xfId="19611"/>
    <cellStyle name="Normal 6 2 6 16 2" xfId="19612"/>
    <cellStyle name="Normal 6 2 6 16 2 2" xfId="19613"/>
    <cellStyle name="Normal 6 2 6 16 2 2 2" xfId="19614"/>
    <cellStyle name="Normal 6 2 6 16 2 2 3" xfId="19615"/>
    <cellStyle name="Normal 6 2 6 16 2 3" xfId="19616"/>
    <cellStyle name="Normal 6 2 6 16 2 3 2" xfId="32722"/>
    <cellStyle name="Normal 6 2 6 16 2 4" xfId="19617"/>
    <cellStyle name="Normal 6 2 6 16 2 5" xfId="19618"/>
    <cellStyle name="Normal 6 2 6 16 3" xfId="19619"/>
    <cellStyle name="Normal 6 2 6 16 3 2" xfId="19620"/>
    <cellStyle name="Normal 6 2 6 16 3 3" xfId="19621"/>
    <cellStyle name="Normal 6 2 6 16 4" xfId="19622"/>
    <cellStyle name="Normal 6 2 6 16 4 2" xfId="32721"/>
    <cellStyle name="Normal 6 2 6 16 5" xfId="19623"/>
    <cellStyle name="Normal 6 2 6 16 6" xfId="19624"/>
    <cellStyle name="Normal 6 2 6 17" xfId="19625"/>
    <cellStyle name="Normal 6 2 6 17 2" xfId="19626"/>
    <cellStyle name="Normal 6 2 6 17 2 2" xfId="19627"/>
    <cellStyle name="Normal 6 2 6 17 2 2 2" xfId="19628"/>
    <cellStyle name="Normal 6 2 6 17 2 2 3" xfId="19629"/>
    <cellStyle name="Normal 6 2 6 17 2 3" xfId="19630"/>
    <cellStyle name="Normal 6 2 6 17 2 3 2" xfId="32724"/>
    <cellStyle name="Normal 6 2 6 17 2 4" xfId="19631"/>
    <cellStyle name="Normal 6 2 6 17 2 5" xfId="19632"/>
    <cellStyle name="Normal 6 2 6 17 3" xfId="19633"/>
    <cellStyle name="Normal 6 2 6 17 3 2" xfId="19634"/>
    <cellStyle name="Normal 6 2 6 17 3 3" xfId="19635"/>
    <cellStyle name="Normal 6 2 6 17 4" xfId="19636"/>
    <cellStyle name="Normal 6 2 6 17 4 2" xfId="32723"/>
    <cellStyle name="Normal 6 2 6 17 5" xfId="19637"/>
    <cellStyle name="Normal 6 2 6 17 6" xfId="19638"/>
    <cellStyle name="Normal 6 2 6 18" xfId="19639"/>
    <cellStyle name="Normal 6 2 6 18 2" xfId="19640"/>
    <cellStyle name="Normal 6 2 6 18 2 2" xfId="19641"/>
    <cellStyle name="Normal 6 2 6 18 2 2 2" xfId="19642"/>
    <cellStyle name="Normal 6 2 6 18 2 2 3" xfId="19643"/>
    <cellStyle name="Normal 6 2 6 18 2 3" xfId="19644"/>
    <cellStyle name="Normal 6 2 6 18 2 3 2" xfId="32726"/>
    <cellStyle name="Normal 6 2 6 18 2 4" xfId="19645"/>
    <cellStyle name="Normal 6 2 6 18 2 5" xfId="19646"/>
    <cellStyle name="Normal 6 2 6 18 3" xfId="19647"/>
    <cellStyle name="Normal 6 2 6 18 3 2" xfId="19648"/>
    <cellStyle name="Normal 6 2 6 18 3 3" xfId="19649"/>
    <cellStyle name="Normal 6 2 6 18 4" xfId="19650"/>
    <cellStyle name="Normal 6 2 6 18 4 2" xfId="32725"/>
    <cellStyle name="Normal 6 2 6 18 5" xfId="19651"/>
    <cellStyle name="Normal 6 2 6 18 6" xfId="19652"/>
    <cellStyle name="Normal 6 2 6 19" xfId="19653"/>
    <cellStyle name="Normal 6 2 6 19 2" xfId="19654"/>
    <cellStyle name="Normal 6 2 6 19 2 2" xfId="19655"/>
    <cellStyle name="Normal 6 2 6 19 2 2 2" xfId="19656"/>
    <cellStyle name="Normal 6 2 6 19 2 2 3" xfId="19657"/>
    <cellStyle name="Normal 6 2 6 19 2 3" xfId="19658"/>
    <cellStyle name="Normal 6 2 6 19 2 3 2" xfId="32728"/>
    <cellStyle name="Normal 6 2 6 19 2 4" xfId="19659"/>
    <cellStyle name="Normal 6 2 6 19 2 5" xfId="19660"/>
    <cellStyle name="Normal 6 2 6 19 3" xfId="19661"/>
    <cellStyle name="Normal 6 2 6 19 3 2" xfId="19662"/>
    <cellStyle name="Normal 6 2 6 19 3 3" xfId="19663"/>
    <cellStyle name="Normal 6 2 6 19 4" xfId="19664"/>
    <cellStyle name="Normal 6 2 6 19 4 2" xfId="32727"/>
    <cellStyle name="Normal 6 2 6 19 5" xfId="19665"/>
    <cellStyle name="Normal 6 2 6 19 6" xfId="19666"/>
    <cellStyle name="Normal 6 2 6 2" xfId="19667"/>
    <cellStyle name="Normal 6 2 6 2 10" xfId="19668"/>
    <cellStyle name="Normal 6 2 6 2 10 2" xfId="19669"/>
    <cellStyle name="Normal 6 2 6 2 10 2 2" xfId="19670"/>
    <cellStyle name="Normal 6 2 6 2 10 2 3" xfId="19671"/>
    <cellStyle name="Normal 6 2 6 2 10 3" xfId="19672"/>
    <cellStyle name="Normal 6 2 6 2 10 3 2" xfId="32730"/>
    <cellStyle name="Normal 6 2 6 2 10 4" xfId="19673"/>
    <cellStyle name="Normal 6 2 6 2 10 5" xfId="19674"/>
    <cellStyle name="Normal 6 2 6 2 11" xfId="19675"/>
    <cellStyle name="Normal 6 2 6 2 11 2" xfId="19676"/>
    <cellStyle name="Normal 6 2 6 2 11 2 2" xfId="19677"/>
    <cellStyle name="Normal 6 2 6 2 11 2 3" xfId="19678"/>
    <cellStyle name="Normal 6 2 6 2 11 3" xfId="19679"/>
    <cellStyle name="Normal 6 2 6 2 11 3 2" xfId="32731"/>
    <cellStyle name="Normal 6 2 6 2 11 4" xfId="19680"/>
    <cellStyle name="Normal 6 2 6 2 11 5" xfId="19681"/>
    <cellStyle name="Normal 6 2 6 2 12" xfId="19682"/>
    <cellStyle name="Normal 6 2 6 2 12 2" xfId="19683"/>
    <cellStyle name="Normal 6 2 6 2 12 2 2" xfId="19684"/>
    <cellStyle name="Normal 6 2 6 2 12 2 3" xfId="19685"/>
    <cellStyle name="Normal 6 2 6 2 12 3" xfId="19686"/>
    <cellStyle name="Normal 6 2 6 2 12 3 2" xfId="32732"/>
    <cellStyle name="Normal 6 2 6 2 12 4" xfId="19687"/>
    <cellStyle name="Normal 6 2 6 2 12 5" xfId="19688"/>
    <cellStyle name="Normal 6 2 6 2 13" xfId="19689"/>
    <cellStyle name="Normal 6 2 6 2 13 2" xfId="19690"/>
    <cellStyle name="Normal 6 2 6 2 13 2 2" xfId="19691"/>
    <cellStyle name="Normal 6 2 6 2 13 2 3" xfId="19692"/>
    <cellStyle name="Normal 6 2 6 2 13 3" xfId="19693"/>
    <cellStyle name="Normal 6 2 6 2 13 3 2" xfId="32733"/>
    <cellStyle name="Normal 6 2 6 2 13 4" xfId="19694"/>
    <cellStyle name="Normal 6 2 6 2 13 5" xfId="19695"/>
    <cellStyle name="Normal 6 2 6 2 14" xfId="19696"/>
    <cellStyle name="Normal 6 2 6 2 14 2" xfId="19697"/>
    <cellStyle name="Normal 6 2 6 2 14 2 2" xfId="19698"/>
    <cellStyle name="Normal 6 2 6 2 14 2 3" xfId="19699"/>
    <cellStyle name="Normal 6 2 6 2 14 3" xfId="19700"/>
    <cellStyle name="Normal 6 2 6 2 14 3 2" xfId="32734"/>
    <cellStyle name="Normal 6 2 6 2 14 4" xfId="19701"/>
    <cellStyle name="Normal 6 2 6 2 14 5" xfId="19702"/>
    <cellStyle name="Normal 6 2 6 2 15" xfId="19703"/>
    <cellStyle name="Normal 6 2 6 2 15 2" xfId="19704"/>
    <cellStyle name="Normal 6 2 6 2 15 2 2" xfId="19705"/>
    <cellStyle name="Normal 6 2 6 2 15 2 3" xfId="19706"/>
    <cellStyle name="Normal 6 2 6 2 15 3" xfId="19707"/>
    <cellStyle name="Normal 6 2 6 2 15 3 2" xfId="32735"/>
    <cellStyle name="Normal 6 2 6 2 15 4" xfId="19708"/>
    <cellStyle name="Normal 6 2 6 2 15 5" xfId="19709"/>
    <cellStyle name="Normal 6 2 6 2 16" xfId="19710"/>
    <cellStyle name="Normal 6 2 6 2 16 2" xfId="19711"/>
    <cellStyle name="Normal 6 2 6 2 16 2 2" xfId="19712"/>
    <cellStyle name="Normal 6 2 6 2 16 2 3" xfId="19713"/>
    <cellStyle name="Normal 6 2 6 2 16 3" xfId="19714"/>
    <cellStyle name="Normal 6 2 6 2 16 3 2" xfId="32736"/>
    <cellStyle name="Normal 6 2 6 2 16 4" xfId="19715"/>
    <cellStyle name="Normal 6 2 6 2 16 5" xfId="19716"/>
    <cellStyle name="Normal 6 2 6 2 17" xfId="19717"/>
    <cellStyle name="Normal 6 2 6 2 17 2" xfId="19718"/>
    <cellStyle name="Normal 6 2 6 2 17 2 2" xfId="19719"/>
    <cellStyle name="Normal 6 2 6 2 17 2 3" xfId="19720"/>
    <cellStyle name="Normal 6 2 6 2 17 3" xfId="19721"/>
    <cellStyle name="Normal 6 2 6 2 17 3 2" xfId="32737"/>
    <cellStyle name="Normal 6 2 6 2 17 4" xfId="19722"/>
    <cellStyle name="Normal 6 2 6 2 17 5" xfId="19723"/>
    <cellStyle name="Normal 6 2 6 2 18" xfId="19724"/>
    <cellStyle name="Normal 6 2 6 2 18 2" xfId="19725"/>
    <cellStyle name="Normal 6 2 6 2 18 2 2" xfId="19726"/>
    <cellStyle name="Normal 6 2 6 2 18 2 3" xfId="19727"/>
    <cellStyle name="Normal 6 2 6 2 18 3" xfId="19728"/>
    <cellStyle name="Normal 6 2 6 2 18 3 2" xfId="32738"/>
    <cellStyle name="Normal 6 2 6 2 18 4" xfId="19729"/>
    <cellStyle name="Normal 6 2 6 2 18 5" xfId="19730"/>
    <cellStyle name="Normal 6 2 6 2 19" xfId="19731"/>
    <cellStyle name="Normal 6 2 6 2 19 2" xfId="19732"/>
    <cellStyle name="Normal 6 2 6 2 19 2 2" xfId="19733"/>
    <cellStyle name="Normal 6 2 6 2 19 2 3" xfId="19734"/>
    <cellStyle name="Normal 6 2 6 2 19 3" xfId="19735"/>
    <cellStyle name="Normal 6 2 6 2 19 3 2" xfId="32739"/>
    <cellStyle name="Normal 6 2 6 2 19 4" xfId="19736"/>
    <cellStyle name="Normal 6 2 6 2 19 5" xfId="19737"/>
    <cellStyle name="Normal 6 2 6 2 2" xfId="19738"/>
    <cellStyle name="Normal 6 2 6 2 2 2" xfId="19739"/>
    <cellStyle name="Normal 6 2 6 2 2 2 2" xfId="19740"/>
    <cellStyle name="Normal 6 2 6 2 2 2 3" xfId="19741"/>
    <cellStyle name="Normal 6 2 6 2 2 3" xfId="19742"/>
    <cellStyle name="Normal 6 2 6 2 2 3 2" xfId="32740"/>
    <cellStyle name="Normal 6 2 6 2 2 4" xfId="19743"/>
    <cellStyle name="Normal 6 2 6 2 2 5" xfId="19744"/>
    <cellStyle name="Normal 6 2 6 2 20" xfId="19745"/>
    <cellStyle name="Normal 6 2 6 2 20 2" xfId="19746"/>
    <cellStyle name="Normal 6 2 6 2 20 2 2" xfId="19747"/>
    <cellStyle name="Normal 6 2 6 2 20 2 3" xfId="19748"/>
    <cellStyle name="Normal 6 2 6 2 20 3" xfId="19749"/>
    <cellStyle name="Normal 6 2 6 2 20 3 2" xfId="35152"/>
    <cellStyle name="Normal 6 2 6 2 20 4" xfId="19750"/>
    <cellStyle name="Normal 6 2 6 2 20 5" xfId="19751"/>
    <cellStyle name="Normal 6 2 6 2 21" xfId="19752"/>
    <cellStyle name="Normal 6 2 6 2 21 2" xfId="19753"/>
    <cellStyle name="Normal 6 2 6 2 21 3" xfId="19754"/>
    <cellStyle name="Normal 6 2 6 2 22" xfId="19755"/>
    <cellStyle name="Normal 6 2 6 2 22 2" xfId="32729"/>
    <cellStyle name="Normal 6 2 6 2 23" xfId="19756"/>
    <cellStyle name="Normal 6 2 6 2 24" xfId="19757"/>
    <cellStyle name="Normal 6 2 6 2 25" xfId="19758"/>
    <cellStyle name="Normal 6 2 6 2 3" xfId="19759"/>
    <cellStyle name="Normal 6 2 6 2 3 2" xfId="19760"/>
    <cellStyle name="Normal 6 2 6 2 3 2 2" xfId="19761"/>
    <cellStyle name="Normal 6 2 6 2 3 2 3" xfId="19762"/>
    <cellStyle name="Normal 6 2 6 2 3 3" xfId="19763"/>
    <cellStyle name="Normal 6 2 6 2 3 3 2" xfId="32741"/>
    <cellStyle name="Normal 6 2 6 2 3 4" xfId="19764"/>
    <cellStyle name="Normal 6 2 6 2 3 5" xfId="19765"/>
    <cellStyle name="Normal 6 2 6 2 4" xfId="19766"/>
    <cellStyle name="Normal 6 2 6 2 4 2" xfId="19767"/>
    <cellStyle name="Normal 6 2 6 2 4 2 2" xfId="19768"/>
    <cellStyle name="Normal 6 2 6 2 4 2 3" xfId="19769"/>
    <cellStyle name="Normal 6 2 6 2 4 3" xfId="19770"/>
    <cellStyle name="Normal 6 2 6 2 4 3 2" xfId="32742"/>
    <cellStyle name="Normal 6 2 6 2 4 4" xfId="19771"/>
    <cellStyle name="Normal 6 2 6 2 4 5" xfId="19772"/>
    <cellStyle name="Normal 6 2 6 2 5" xfId="19773"/>
    <cellStyle name="Normal 6 2 6 2 5 2" xfId="19774"/>
    <cellStyle name="Normal 6 2 6 2 5 2 2" xfId="19775"/>
    <cellStyle name="Normal 6 2 6 2 5 2 3" xfId="19776"/>
    <cellStyle name="Normal 6 2 6 2 5 3" xfId="19777"/>
    <cellStyle name="Normal 6 2 6 2 5 3 2" xfId="32743"/>
    <cellStyle name="Normal 6 2 6 2 5 4" xfId="19778"/>
    <cellStyle name="Normal 6 2 6 2 5 5" xfId="19779"/>
    <cellStyle name="Normal 6 2 6 2 6" xfId="19780"/>
    <cellStyle name="Normal 6 2 6 2 6 2" xfId="19781"/>
    <cellStyle name="Normal 6 2 6 2 6 2 2" xfId="19782"/>
    <cellStyle name="Normal 6 2 6 2 6 2 3" xfId="19783"/>
    <cellStyle name="Normal 6 2 6 2 6 3" xfId="19784"/>
    <cellStyle name="Normal 6 2 6 2 6 3 2" xfId="32744"/>
    <cellStyle name="Normal 6 2 6 2 6 4" xfId="19785"/>
    <cellStyle name="Normal 6 2 6 2 6 5" xfId="19786"/>
    <cellStyle name="Normal 6 2 6 2 7" xfId="19787"/>
    <cellStyle name="Normal 6 2 6 2 7 2" xfId="19788"/>
    <cellStyle name="Normal 6 2 6 2 7 2 2" xfId="19789"/>
    <cellStyle name="Normal 6 2 6 2 7 2 3" xfId="19790"/>
    <cellStyle name="Normal 6 2 6 2 7 3" xfId="19791"/>
    <cellStyle name="Normal 6 2 6 2 7 3 2" xfId="32745"/>
    <cellStyle name="Normal 6 2 6 2 7 4" xfId="19792"/>
    <cellStyle name="Normal 6 2 6 2 7 5" xfId="19793"/>
    <cellStyle name="Normal 6 2 6 2 8" xfId="19794"/>
    <cellStyle name="Normal 6 2 6 2 8 2" xfId="19795"/>
    <cellStyle name="Normal 6 2 6 2 8 2 2" xfId="19796"/>
    <cellStyle name="Normal 6 2 6 2 8 2 3" xfId="19797"/>
    <cellStyle name="Normal 6 2 6 2 8 3" xfId="19798"/>
    <cellStyle name="Normal 6 2 6 2 8 3 2" xfId="32746"/>
    <cellStyle name="Normal 6 2 6 2 8 4" xfId="19799"/>
    <cellStyle name="Normal 6 2 6 2 8 5" xfId="19800"/>
    <cellStyle name="Normal 6 2 6 2 9" xfId="19801"/>
    <cellStyle name="Normal 6 2 6 2 9 2" xfId="19802"/>
    <cellStyle name="Normal 6 2 6 2 9 2 2" xfId="19803"/>
    <cellStyle name="Normal 6 2 6 2 9 2 3" xfId="19804"/>
    <cellStyle name="Normal 6 2 6 2 9 3" xfId="19805"/>
    <cellStyle name="Normal 6 2 6 2 9 3 2" xfId="32747"/>
    <cellStyle name="Normal 6 2 6 2 9 4" xfId="19806"/>
    <cellStyle name="Normal 6 2 6 2 9 5" xfId="19807"/>
    <cellStyle name="Normal 6 2 6 20" xfId="19808"/>
    <cellStyle name="Normal 6 2 6 20 2" xfId="19809"/>
    <cellStyle name="Normal 6 2 6 20 2 2" xfId="19810"/>
    <cellStyle name="Normal 6 2 6 20 2 2 2" xfId="19811"/>
    <cellStyle name="Normal 6 2 6 20 2 2 3" xfId="19812"/>
    <cellStyle name="Normal 6 2 6 20 2 3" xfId="19813"/>
    <cellStyle name="Normal 6 2 6 20 2 3 2" xfId="32749"/>
    <cellStyle name="Normal 6 2 6 20 2 4" xfId="19814"/>
    <cellStyle name="Normal 6 2 6 20 2 5" xfId="19815"/>
    <cellStyle name="Normal 6 2 6 20 3" xfId="19816"/>
    <cellStyle name="Normal 6 2 6 20 3 2" xfId="19817"/>
    <cellStyle name="Normal 6 2 6 20 3 3" xfId="19818"/>
    <cellStyle name="Normal 6 2 6 20 4" xfId="19819"/>
    <cellStyle name="Normal 6 2 6 20 4 2" xfId="32748"/>
    <cellStyle name="Normal 6 2 6 20 5" xfId="19820"/>
    <cellStyle name="Normal 6 2 6 20 6" xfId="19821"/>
    <cellStyle name="Normal 6 2 6 21" xfId="19822"/>
    <cellStyle name="Normal 6 2 6 21 2" xfId="19823"/>
    <cellStyle name="Normal 6 2 6 21 2 2" xfId="19824"/>
    <cellStyle name="Normal 6 2 6 21 2 2 2" xfId="19825"/>
    <cellStyle name="Normal 6 2 6 21 2 2 3" xfId="19826"/>
    <cellStyle name="Normal 6 2 6 21 2 3" xfId="19827"/>
    <cellStyle name="Normal 6 2 6 21 2 3 2" xfId="32751"/>
    <cellStyle name="Normal 6 2 6 21 2 4" xfId="19828"/>
    <cellStyle name="Normal 6 2 6 21 2 5" xfId="19829"/>
    <cellStyle name="Normal 6 2 6 21 3" xfId="19830"/>
    <cellStyle name="Normal 6 2 6 21 3 2" xfId="19831"/>
    <cellStyle name="Normal 6 2 6 21 3 3" xfId="19832"/>
    <cellStyle name="Normal 6 2 6 21 4" xfId="19833"/>
    <cellStyle name="Normal 6 2 6 21 4 2" xfId="32750"/>
    <cellStyle name="Normal 6 2 6 21 5" xfId="19834"/>
    <cellStyle name="Normal 6 2 6 21 6" xfId="19835"/>
    <cellStyle name="Normal 6 2 6 22" xfId="19836"/>
    <cellStyle name="Normal 6 2 6 22 2" xfId="19837"/>
    <cellStyle name="Normal 6 2 6 22 2 2" xfId="19838"/>
    <cellStyle name="Normal 6 2 6 22 2 2 2" xfId="19839"/>
    <cellStyle name="Normal 6 2 6 22 2 2 3" xfId="19840"/>
    <cellStyle name="Normal 6 2 6 22 2 3" xfId="19841"/>
    <cellStyle name="Normal 6 2 6 22 2 3 2" xfId="32753"/>
    <cellStyle name="Normal 6 2 6 22 2 4" xfId="19842"/>
    <cellStyle name="Normal 6 2 6 22 2 5" xfId="19843"/>
    <cellStyle name="Normal 6 2 6 22 3" xfId="19844"/>
    <cellStyle name="Normal 6 2 6 22 3 2" xfId="19845"/>
    <cellStyle name="Normal 6 2 6 22 3 3" xfId="19846"/>
    <cellStyle name="Normal 6 2 6 22 4" xfId="19847"/>
    <cellStyle name="Normal 6 2 6 22 4 2" xfId="32752"/>
    <cellStyle name="Normal 6 2 6 22 5" xfId="19848"/>
    <cellStyle name="Normal 6 2 6 22 6" xfId="19849"/>
    <cellStyle name="Normal 6 2 6 23" xfId="19850"/>
    <cellStyle name="Normal 6 2 6 23 2" xfId="19851"/>
    <cellStyle name="Normal 6 2 6 23 2 2" xfId="19852"/>
    <cellStyle name="Normal 6 2 6 23 2 3" xfId="19853"/>
    <cellStyle name="Normal 6 2 6 23 3" xfId="19854"/>
    <cellStyle name="Normal 6 2 6 23 3 2" xfId="33980"/>
    <cellStyle name="Normal 6 2 6 23 4" xfId="19855"/>
    <cellStyle name="Normal 6 2 6 23 5" xfId="19856"/>
    <cellStyle name="Normal 6 2 6 24" xfId="19857"/>
    <cellStyle name="Normal 6 2 6 24 2" xfId="19858"/>
    <cellStyle name="Normal 6 2 6 24 2 2" xfId="19859"/>
    <cellStyle name="Normal 6 2 6 24 2 3" xfId="19860"/>
    <cellStyle name="Normal 6 2 6 24 3" xfId="19861"/>
    <cellStyle name="Normal 6 2 6 24 3 2" xfId="34032"/>
    <cellStyle name="Normal 6 2 6 24 4" xfId="19862"/>
    <cellStyle name="Normal 6 2 6 24 5" xfId="19863"/>
    <cellStyle name="Normal 6 2 6 25" xfId="19864"/>
    <cellStyle name="Normal 6 2 6 25 2" xfId="19865"/>
    <cellStyle name="Normal 6 2 6 25 3" xfId="19866"/>
    <cellStyle name="Normal 6 2 6 26" xfId="19867"/>
    <cellStyle name="Normal 6 2 6 26 2" xfId="32708"/>
    <cellStyle name="Normal 6 2 6 27" xfId="19868"/>
    <cellStyle name="Normal 6 2 6 28" xfId="19869"/>
    <cellStyle name="Normal 6 2 6 29" xfId="19870"/>
    <cellStyle name="Normal 6 2 6 3" xfId="19871"/>
    <cellStyle name="Normal 6 2 6 3 2" xfId="19872"/>
    <cellStyle name="Normal 6 2 6 3 2 2" xfId="19873"/>
    <cellStyle name="Normal 6 2 6 3 2 2 2" xfId="19874"/>
    <cellStyle name="Normal 6 2 6 3 2 2 3" xfId="19875"/>
    <cellStyle name="Normal 6 2 6 3 2 3" xfId="19876"/>
    <cellStyle name="Normal 6 2 6 3 2 3 2" xfId="35153"/>
    <cellStyle name="Normal 6 2 6 3 2 4" xfId="19877"/>
    <cellStyle name="Normal 6 2 6 3 2 5" xfId="19878"/>
    <cellStyle name="Normal 6 2 6 3 3" xfId="19879"/>
    <cellStyle name="Normal 6 2 6 3 3 2" xfId="19880"/>
    <cellStyle name="Normal 6 2 6 3 3 3" xfId="19881"/>
    <cellStyle name="Normal 6 2 6 3 4" xfId="19882"/>
    <cellStyle name="Normal 6 2 6 3 4 2" xfId="32754"/>
    <cellStyle name="Normal 6 2 6 3 5" xfId="19883"/>
    <cellStyle name="Normal 6 2 6 3 6" xfId="19884"/>
    <cellStyle name="Normal 6 2 6 3 7" xfId="19885"/>
    <cellStyle name="Normal 6 2 6 4" xfId="19886"/>
    <cellStyle name="Normal 6 2 6 4 2" xfId="19887"/>
    <cellStyle name="Normal 6 2 6 4 2 2" xfId="19888"/>
    <cellStyle name="Normal 6 2 6 4 2 2 2" xfId="19889"/>
    <cellStyle name="Normal 6 2 6 4 2 2 3" xfId="19890"/>
    <cellStyle name="Normal 6 2 6 4 2 3" xfId="19891"/>
    <cellStyle name="Normal 6 2 6 4 2 3 2" xfId="35154"/>
    <cellStyle name="Normal 6 2 6 4 2 4" xfId="19892"/>
    <cellStyle name="Normal 6 2 6 4 2 5" xfId="19893"/>
    <cellStyle name="Normal 6 2 6 4 3" xfId="19894"/>
    <cellStyle name="Normal 6 2 6 4 3 2" xfId="19895"/>
    <cellStyle name="Normal 6 2 6 4 3 3" xfId="19896"/>
    <cellStyle name="Normal 6 2 6 4 4" xfId="19897"/>
    <cellStyle name="Normal 6 2 6 4 4 2" xfId="32755"/>
    <cellStyle name="Normal 6 2 6 4 5" xfId="19898"/>
    <cellStyle name="Normal 6 2 6 4 6" xfId="19899"/>
    <cellStyle name="Normal 6 2 6 4 7" xfId="19900"/>
    <cellStyle name="Normal 6 2 6 5" xfId="19901"/>
    <cellStyle name="Normal 6 2 6 5 2" xfId="19902"/>
    <cellStyle name="Normal 6 2 6 5 2 2" xfId="19903"/>
    <cellStyle name="Normal 6 2 6 5 2 2 2" xfId="19904"/>
    <cellStyle name="Normal 6 2 6 5 2 2 3" xfId="19905"/>
    <cellStyle name="Normal 6 2 6 5 2 3" xfId="19906"/>
    <cellStyle name="Normal 6 2 6 5 2 3 2" xfId="35155"/>
    <cellStyle name="Normal 6 2 6 5 2 4" xfId="19907"/>
    <cellStyle name="Normal 6 2 6 5 2 5" xfId="19908"/>
    <cellStyle name="Normal 6 2 6 5 3" xfId="19909"/>
    <cellStyle name="Normal 6 2 6 5 3 2" xfId="19910"/>
    <cellStyle name="Normal 6 2 6 5 3 3" xfId="19911"/>
    <cellStyle name="Normal 6 2 6 5 4" xfId="19912"/>
    <cellStyle name="Normal 6 2 6 5 4 2" xfId="32756"/>
    <cellStyle name="Normal 6 2 6 5 5" xfId="19913"/>
    <cellStyle name="Normal 6 2 6 5 6" xfId="19914"/>
    <cellStyle name="Normal 6 2 6 5 7" xfId="19915"/>
    <cellStyle name="Normal 6 2 6 6" xfId="19916"/>
    <cellStyle name="Normal 6 2 6 6 2" xfId="19917"/>
    <cellStyle name="Normal 6 2 6 6 2 2" xfId="19918"/>
    <cellStyle name="Normal 6 2 6 6 2 2 2" xfId="19919"/>
    <cellStyle name="Normal 6 2 6 6 2 2 3" xfId="19920"/>
    <cellStyle name="Normal 6 2 6 6 2 3" xfId="19921"/>
    <cellStyle name="Normal 6 2 6 6 2 3 2" xfId="35317"/>
    <cellStyle name="Normal 6 2 6 6 2 4" xfId="19922"/>
    <cellStyle name="Normal 6 2 6 6 2 5" xfId="19923"/>
    <cellStyle name="Normal 6 2 6 6 3" xfId="19924"/>
    <cellStyle name="Normal 6 2 6 6 3 2" xfId="19925"/>
    <cellStyle name="Normal 6 2 6 6 3 3" xfId="19926"/>
    <cellStyle name="Normal 6 2 6 6 4" xfId="19927"/>
    <cellStyle name="Normal 6 2 6 6 4 2" xfId="32757"/>
    <cellStyle name="Normal 6 2 6 6 5" xfId="19928"/>
    <cellStyle name="Normal 6 2 6 6 6" xfId="19929"/>
    <cellStyle name="Normal 6 2 6 6 7" xfId="19930"/>
    <cellStyle name="Normal 6 2 6 7" xfId="19931"/>
    <cellStyle name="Normal 6 2 6 7 2" xfId="19932"/>
    <cellStyle name="Normal 6 2 6 7 2 2" xfId="19933"/>
    <cellStyle name="Normal 6 2 6 7 2 3" xfId="19934"/>
    <cellStyle name="Normal 6 2 6 7 3" xfId="19935"/>
    <cellStyle name="Normal 6 2 6 7 3 2" xfId="32758"/>
    <cellStyle name="Normal 6 2 6 7 4" xfId="19936"/>
    <cellStyle name="Normal 6 2 6 7 5" xfId="19937"/>
    <cellStyle name="Normal 6 2 6 8" xfId="19938"/>
    <cellStyle name="Normal 6 2 6 8 2" xfId="19939"/>
    <cellStyle name="Normal 6 2 6 8 2 2" xfId="19940"/>
    <cellStyle name="Normal 6 2 6 8 2 2 2" xfId="19941"/>
    <cellStyle name="Normal 6 2 6 8 2 2 3" xfId="19942"/>
    <cellStyle name="Normal 6 2 6 8 2 3" xfId="19943"/>
    <cellStyle name="Normal 6 2 6 8 2 3 2" xfId="32760"/>
    <cellStyle name="Normal 6 2 6 8 2 4" xfId="19944"/>
    <cellStyle name="Normal 6 2 6 8 2 5" xfId="19945"/>
    <cellStyle name="Normal 6 2 6 8 3" xfId="19946"/>
    <cellStyle name="Normal 6 2 6 8 3 2" xfId="19947"/>
    <cellStyle name="Normal 6 2 6 8 3 3" xfId="19948"/>
    <cellStyle name="Normal 6 2 6 8 4" xfId="19949"/>
    <cellStyle name="Normal 6 2 6 8 4 2" xfId="32759"/>
    <cellStyle name="Normal 6 2 6 8 5" xfId="19950"/>
    <cellStyle name="Normal 6 2 6 8 6" xfId="19951"/>
    <cellStyle name="Normal 6 2 6 9" xfId="19952"/>
    <cellStyle name="Normal 6 2 6 9 2" xfId="19953"/>
    <cellStyle name="Normal 6 2 6 9 2 2" xfId="19954"/>
    <cellStyle name="Normal 6 2 6 9 2 2 2" xfId="19955"/>
    <cellStyle name="Normal 6 2 6 9 2 2 3" xfId="19956"/>
    <cellStyle name="Normal 6 2 6 9 2 3" xfId="19957"/>
    <cellStyle name="Normal 6 2 6 9 2 3 2" xfId="32762"/>
    <cellStyle name="Normal 6 2 6 9 2 4" xfId="19958"/>
    <cellStyle name="Normal 6 2 6 9 2 5" xfId="19959"/>
    <cellStyle name="Normal 6 2 6 9 3" xfId="19960"/>
    <cellStyle name="Normal 6 2 6 9 3 2" xfId="19961"/>
    <cellStyle name="Normal 6 2 6 9 3 3" xfId="19962"/>
    <cellStyle name="Normal 6 2 6 9 4" xfId="19963"/>
    <cellStyle name="Normal 6 2 6 9 4 2" xfId="32761"/>
    <cellStyle name="Normal 6 2 6 9 5" xfId="19964"/>
    <cellStyle name="Normal 6 2 6 9 6" xfId="19965"/>
    <cellStyle name="Normal 6 2 7" xfId="19966"/>
    <cellStyle name="Normal 6 2 7 10" xfId="19967"/>
    <cellStyle name="Normal 6 2 7 11" xfId="19968"/>
    <cellStyle name="Normal 6 2 7 2" xfId="19969"/>
    <cellStyle name="Normal 6 2 7 2 2" xfId="19970"/>
    <cellStyle name="Normal 6 2 7 2 2 2" xfId="19971"/>
    <cellStyle name="Normal 6 2 7 2 2 2 2" xfId="19972"/>
    <cellStyle name="Normal 6 2 7 2 2 2 3" xfId="19973"/>
    <cellStyle name="Normal 6 2 7 2 2 3" xfId="19974"/>
    <cellStyle name="Normal 6 2 7 2 2 3 2" xfId="34294"/>
    <cellStyle name="Normal 6 2 7 2 2 4" xfId="19975"/>
    <cellStyle name="Normal 6 2 7 2 2 5" xfId="19976"/>
    <cellStyle name="Normal 6 2 7 2 3" xfId="19977"/>
    <cellStyle name="Normal 6 2 7 2 3 2" xfId="19978"/>
    <cellStyle name="Normal 6 2 7 2 3 2 2" xfId="19979"/>
    <cellStyle name="Normal 6 2 7 2 3 2 3" xfId="19980"/>
    <cellStyle name="Normal 6 2 7 2 3 3" xfId="19981"/>
    <cellStyle name="Normal 6 2 7 2 3 3 2" xfId="35156"/>
    <cellStyle name="Normal 6 2 7 2 3 4" xfId="19982"/>
    <cellStyle name="Normal 6 2 7 2 3 5" xfId="19983"/>
    <cellStyle name="Normal 6 2 7 2 4" xfId="19984"/>
    <cellStyle name="Normal 6 2 7 2 4 2" xfId="19985"/>
    <cellStyle name="Normal 6 2 7 2 4 3" xfId="19986"/>
    <cellStyle name="Normal 6 2 7 2 5" xfId="19987"/>
    <cellStyle name="Normal 6 2 7 2 5 2" xfId="33688"/>
    <cellStyle name="Normal 6 2 7 2 6" xfId="19988"/>
    <cellStyle name="Normal 6 2 7 2 7" xfId="19989"/>
    <cellStyle name="Normal 6 2 7 2 8" xfId="19990"/>
    <cellStyle name="Normal 6 2 7 3" xfId="19991"/>
    <cellStyle name="Normal 6 2 7 3 2" xfId="19992"/>
    <cellStyle name="Normal 6 2 7 3 2 2" xfId="19993"/>
    <cellStyle name="Normal 6 2 7 3 2 2 2" xfId="19994"/>
    <cellStyle name="Normal 6 2 7 3 2 2 3" xfId="19995"/>
    <cellStyle name="Normal 6 2 7 3 2 3" xfId="19996"/>
    <cellStyle name="Normal 6 2 7 3 2 3 2" xfId="34994"/>
    <cellStyle name="Normal 6 2 7 3 2 4" xfId="19997"/>
    <cellStyle name="Normal 6 2 7 3 2 5" xfId="19998"/>
    <cellStyle name="Normal 6 2 7 3 3" xfId="19999"/>
    <cellStyle name="Normal 6 2 7 3 3 2" xfId="20000"/>
    <cellStyle name="Normal 6 2 7 3 3 2 2" xfId="20001"/>
    <cellStyle name="Normal 6 2 7 3 3 2 3" xfId="20002"/>
    <cellStyle name="Normal 6 2 7 3 3 3" xfId="20003"/>
    <cellStyle name="Normal 6 2 7 3 3 3 2" xfId="34610"/>
    <cellStyle name="Normal 6 2 7 3 3 4" xfId="20004"/>
    <cellStyle name="Normal 6 2 7 3 3 5" xfId="20005"/>
    <cellStyle name="Normal 6 2 7 3 4" xfId="20006"/>
    <cellStyle name="Normal 6 2 7 3 4 2" xfId="20007"/>
    <cellStyle name="Normal 6 2 7 3 4 3" xfId="20008"/>
    <cellStyle name="Normal 6 2 7 3 5" xfId="20009"/>
    <cellStyle name="Normal 6 2 7 3 5 2" xfId="33981"/>
    <cellStyle name="Normal 6 2 7 3 6" xfId="20010"/>
    <cellStyle name="Normal 6 2 7 3 7" xfId="20011"/>
    <cellStyle name="Normal 6 2 7 3 8" xfId="20012"/>
    <cellStyle name="Normal 6 2 7 4" xfId="20013"/>
    <cellStyle name="Normal 6 2 7 4 2" xfId="20014"/>
    <cellStyle name="Normal 6 2 7 4 2 2" xfId="20015"/>
    <cellStyle name="Normal 6 2 7 4 2 2 2" xfId="20016"/>
    <cellStyle name="Normal 6 2 7 4 2 2 3" xfId="20017"/>
    <cellStyle name="Normal 6 2 7 4 2 3" xfId="20018"/>
    <cellStyle name="Normal 6 2 7 4 2 3 2" xfId="35235"/>
    <cellStyle name="Normal 6 2 7 4 2 4" xfId="20019"/>
    <cellStyle name="Normal 6 2 7 4 2 5" xfId="20020"/>
    <cellStyle name="Normal 6 2 7 4 3" xfId="20021"/>
    <cellStyle name="Normal 6 2 7 4 3 2" xfId="20022"/>
    <cellStyle name="Normal 6 2 7 4 3 3" xfId="20023"/>
    <cellStyle name="Normal 6 2 7 4 4" xfId="20024"/>
    <cellStyle name="Normal 6 2 7 4 4 2" xfId="34092"/>
    <cellStyle name="Normal 6 2 7 4 5" xfId="20025"/>
    <cellStyle name="Normal 6 2 7 4 6" xfId="20026"/>
    <cellStyle name="Normal 6 2 7 4 7" xfId="20027"/>
    <cellStyle name="Normal 6 2 7 5" xfId="20028"/>
    <cellStyle name="Normal 6 2 7 5 2" xfId="20029"/>
    <cellStyle name="Normal 6 2 7 5 2 2" xfId="20030"/>
    <cellStyle name="Normal 6 2 7 5 2 3" xfId="20031"/>
    <cellStyle name="Normal 6 2 7 5 3" xfId="20032"/>
    <cellStyle name="Normal 6 2 7 5 3 2" xfId="35268"/>
    <cellStyle name="Normal 6 2 7 5 4" xfId="20033"/>
    <cellStyle name="Normal 6 2 7 5 5" xfId="20034"/>
    <cellStyle name="Normal 6 2 7 5 6" xfId="20035"/>
    <cellStyle name="Normal 6 2 7 6" xfId="20036"/>
    <cellStyle name="Normal 6 2 7 6 2" xfId="20037"/>
    <cellStyle name="Normal 6 2 7 6 2 2" xfId="20038"/>
    <cellStyle name="Normal 6 2 7 6 2 3" xfId="20039"/>
    <cellStyle name="Normal 6 2 7 6 3" xfId="20040"/>
    <cellStyle name="Normal 6 2 7 6 3 2" xfId="35157"/>
    <cellStyle name="Normal 6 2 7 6 4" xfId="20041"/>
    <cellStyle name="Normal 6 2 7 6 5" xfId="20042"/>
    <cellStyle name="Normal 6 2 7 6 6" xfId="20043"/>
    <cellStyle name="Normal 6 2 7 7" xfId="20044"/>
    <cellStyle name="Normal 6 2 7 7 2" xfId="20045"/>
    <cellStyle name="Normal 6 2 7 7 3" xfId="20046"/>
    <cellStyle name="Normal 6 2 7 8" xfId="20047"/>
    <cellStyle name="Normal 6 2 7 8 2" xfId="33687"/>
    <cellStyle name="Normal 6 2 7 9" xfId="20048"/>
    <cellStyle name="Normal 6 2 8" xfId="20049"/>
    <cellStyle name="Normal 6 2 8 10" xfId="20050"/>
    <cellStyle name="Normal 6 2 8 10 2" xfId="20051"/>
    <cellStyle name="Normal 6 2 8 10 3" xfId="20052"/>
    <cellStyle name="Normal 6 2 8 11" xfId="20053"/>
    <cellStyle name="Normal 6 2 8 11 2" xfId="33689"/>
    <cellStyle name="Normal 6 2 8 12" xfId="20054"/>
    <cellStyle name="Normal 6 2 8 13" xfId="20055"/>
    <cellStyle name="Normal 6 2 8 14" xfId="20056"/>
    <cellStyle name="Normal 6 2 8 2" xfId="20057"/>
    <cellStyle name="Normal 6 2 8 2 10" xfId="20058"/>
    <cellStyle name="Normal 6 2 8 2 11" xfId="20059"/>
    <cellStyle name="Normal 6 2 8 2 12" xfId="20060"/>
    <cellStyle name="Normal 6 2 8 2 2" xfId="20061"/>
    <cellStyle name="Normal 6 2 8 2 2 10" xfId="20062"/>
    <cellStyle name="Normal 6 2 8 2 2 11" xfId="20063"/>
    <cellStyle name="Normal 6 2 8 2 2 2" xfId="20064"/>
    <cellStyle name="Normal 6 2 8 2 2 2 2" xfId="20065"/>
    <cellStyle name="Normal 6 2 8 2 2 2 2 2" xfId="20066"/>
    <cellStyle name="Normal 6 2 8 2 2 2 2 2 2" xfId="20067"/>
    <cellStyle name="Normal 6 2 8 2 2 2 2 2 2 2" xfId="20068"/>
    <cellStyle name="Normal 6 2 8 2 2 2 2 2 2 2 2" xfId="20069"/>
    <cellStyle name="Normal 6 2 8 2 2 2 2 2 2 2 3" xfId="20070"/>
    <cellStyle name="Normal 6 2 8 2 2 2 2 2 2 3" xfId="20071"/>
    <cellStyle name="Normal 6 2 8 2 2 2 2 2 2 3 2" xfId="34850"/>
    <cellStyle name="Normal 6 2 8 2 2 2 2 2 2 4" xfId="20072"/>
    <cellStyle name="Normal 6 2 8 2 2 2 2 2 2 5" xfId="20073"/>
    <cellStyle name="Normal 6 2 8 2 2 2 2 2 3" xfId="20074"/>
    <cellStyle name="Normal 6 2 8 2 2 2 2 2 3 2" xfId="20075"/>
    <cellStyle name="Normal 6 2 8 2 2 2 2 2 3 3" xfId="20076"/>
    <cellStyle name="Normal 6 2 8 2 2 2 2 2 4" xfId="20077"/>
    <cellStyle name="Normal 6 2 8 2 2 2 2 2 4 2" xfId="33693"/>
    <cellStyle name="Normal 6 2 8 2 2 2 2 2 5" xfId="20078"/>
    <cellStyle name="Normal 6 2 8 2 2 2 2 2 6" xfId="20079"/>
    <cellStyle name="Normal 6 2 8 2 2 2 2 3" xfId="20080"/>
    <cellStyle name="Normal 6 2 8 2 2 2 2 3 2" xfId="20081"/>
    <cellStyle name="Normal 6 2 8 2 2 2 2 3 3" xfId="20082"/>
    <cellStyle name="Normal 6 2 8 2 2 2 2 4" xfId="20083"/>
    <cellStyle name="Normal 6 2 8 2 2 2 2 5" xfId="20084"/>
    <cellStyle name="Normal 6 2 8 2 2 2 2 6" xfId="20085"/>
    <cellStyle name="Normal 6 2 8 2 2 2 3" xfId="20086"/>
    <cellStyle name="Normal 6 2 8 2 2 2 3 2" xfId="20087"/>
    <cellStyle name="Normal 6 2 8 2 2 2 3 2 2" xfId="20088"/>
    <cellStyle name="Normal 6 2 8 2 2 2 3 2 2 2" xfId="20089"/>
    <cellStyle name="Normal 6 2 8 2 2 2 3 2 2 3" xfId="20090"/>
    <cellStyle name="Normal 6 2 8 2 2 2 3 2 3" xfId="20091"/>
    <cellStyle name="Normal 6 2 8 2 2 2 3 2 3 2" xfId="34711"/>
    <cellStyle name="Normal 6 2 8 2 2 2 3 2 4" xfId="20092"/>
    <cellStyle name="Normal 6 2 8 2 2 2 3 2 5" xfId="20093"/>
    <cellStyle name="Normal 6 2 8 2 2 2 3 3" xfId="20094"/>
    <cellStyle name="Normal 6 2 8 2 2 2 3 3 2" xfId="20095"/>
    <cellStyle name="Normal 6 2 8 2 2 2 3 3 3" xfId="20096"/>
    <cellStyle name="Normal 6 2 8 2 2 2 3 4" xfId="20097"/>
    <cellStyle name="Normal 6 2 8 2 2 2 3 4 2" xfId="33694"/>
    <cellStyle name="Normal 6 2 8 2 2 2 3 5" xfId="20098"/>
    <cellStyle name="Normal 6 2 8 2 2 2 3 6" xfId="20099"/>
    <cellStyle name="Normal 6 2 8 2 2 2 4" xfId="20100"/>
    <cellStyle name="Normal 6 2 8 2 2 2 4 2" xfId="20101"/>
    <cellStyle name="Normal 6 2 8 2 2 2 4 2 2" xfId="20102"/>
    <cellStyle name="Normal 6 2 8 2 2 2 4 2 3" xfId="20103"/>
    <cellStyle name="Normal 6 2 8 2 2 2 4 3" xfId="20104"/>
    <cellStyle name="Normal 6 2 8 2 2 2 4 3 2" xfId="34480"/>
    <cellStyle name="Normal 6 2 8 2 2 2 4 4" xfId="20105"/>
    <cellStyle name="Normal 6 2 8 2 2 2 4 5" xfId="20106"/>
    <cellStyle name="Normal 6 2 8 2 2 2 5" xfId="20107"/>
    <cellStyle name="Normal 6 2 8 2 2 2 5 2" xfId="20108"/>
    <cellStyle name="Normal 6 2 8 2 2 2 5 3" xfId="20109"/>
    <cellStyle name="Normal 6 2 8 2 2 2 6" xfId="20110"/>
    <cellStyle name="Normal 6 2 8 2 2 2 6 2" xfId="33692"/>
    <cellStyle name="Normal 6 2 8 2 2 2 7" xfId="20111"/>
    <cellStyle name="Normal 6 2 8 2 2 2 8" xfId="20112"/>
    <cellStyle name="Normal 6 2 8 2 2 3" xfId="20113"/>
    <cellStyle name="Normal 6 2 8 2 2 3 2" xfId="20114"/>
    <cellStyle name="Normal 6 2 8 2 2 3 2 2" xfId="20115"/>
    <cellStyle name="Normal 6 2 8 2 2 3 2 2 2" xfId="20116"/>
    <cellStyle name="Normal 6 2 8 2 2 3 2 2 3" xfId="20117"/>
    <cellStyle name="Normal 6 2 8 2 2 3 2 3" xfId="20118"/>
    <cellStyle name="Normal 6 2 8 2 2 3 2 3 2" xfId="34295"/>
    <cellStyle name="Normal 6 2 8 2 2 3 2 4" xfId="20119"/>
    <cellStyle name="Normal 6 2 8 2 2 3 2 5" xfId="20120"/>
    <cellStyle name="Normal 6 2 8 2 2 3 3" xfId="20121"/>
    <cellStyle name="Normal 6 2 8 2 2 3 3 2" xfId="20122"/>
    <cellStyle name="Normal 6 2 8 2 2 3 3 3" xfId="20123"/>
    <cellStyle name="Normal 6 2 8 2 2 3 4" xfId="20124"/>
    <cellStyle name="Normal 6 2 8 2 2 3 4 2" xfId="33695"/>
    <cellStyle name="Normal 6 2 8 2 2 3 5" xfId="20125"/>
    <cellStyle name="Normal 6 2 8 2 2 3 6" xfId="20126"/>
    <cellStyle name="Normal 6 2 8 2 2 4" xfId="20127"/>
    <cellStyle name="Normal 6 2 8 2 2 4 2" xfId="20128"/>
    <cellStyle name="Normal 6 2 8 2 2 4 2 2" xfId="20129"/>
    <cellStyle name="Normal 6 2 8 2 2 4 2 2 2" xfId="20130"/>
    <cellStyle name="Normal 6 2 8 2 2 4 2 2 3" xfId="20131"/>
    <cellStyle name="Normal 6 2 8 2 2 4 2 3" xfId="20132"/>
    <cellStyle name="Normal 6 2 8 2 2 4 2 4" xfId="20133"/>
    <cellStyle name="Normal 6 2 8 2 2 4 2 5" xfId="20134"/>
    <cellStyle name="Normal 6 2 8 2 2 4 3" xfId="20135"/>
    <cellStyle name="Normal 6 2 8 2 2 4 3 2" xfId="20136"/>
    <cellStyle name="Normal 6 2 8 2 2 4 3 2 2" xfId="20137"/>
    <cellStyle name="Normal 6 2 8 2 2 4 3 2 3" xfId="20138"/>
    <cellStyle name="Normal 6 2 8 2 2 4 3 3" xfId="20139"/>
    <cellStyle name="Normal 6 2 8 2 2 4 3 3 2" xfId="34869"/>
    <cellStyle name="Normal 6 2 8 2 2 4 3 4" xfId="20140"/>
    <cellStyle name="Normal 6 2 8 2 2 4 3 5" xfId="20141"/>
    <cellStyle name="Normal 6 2 8 2 2 4 4" xfId="20142"/>
    <cellStyle name="Normal 6 2 8 2 2 4 4 2" xfId="20143"/>
    <cellStyle name="Normal 6 2 8 2 2 4 4 3" xfId="20144"/>
    <cellStyle name="Normal 6 2 8 2 2 4 5" xfId="20145"/>
    <cellStyle name="Normal 6 2 8 2 2 4 5 2" xfId="33696"/>
    <cellStyle name="Normal 6 2 8 2 2 4 6" xfId="20146"/>
    <cellStyle name="Normal 6 2 8 2 2 4 7" xfId="20147"/>
    <cellStyle name="Normal 6 2 8 2 2 5" xfId="20148"/>
    <cellStyle name="Normal 6 2 8 2 2 5 2" xfId="20149"/>
    <cellStyle name="Normal 6 2 8 2 2 5 2 2" xfId="20150"/>
    <cellStyle name="Normal 6 2 8 2 2 5 2 3" xfId="20151"/>
    <cellStyle name="Normal 6 2 8 2 2 5 3" xfId="20152"/>
    <cellStyle name="Normal 6 2 8 2 2 5 4" xfId="20153"/>
    <cellStyle name="Normal 6 2 8 2 2 5 5" xfId="20154"/>
    <cellStyle name="Normal 6 2 8 2 2 6" xfId="20155"/>
    <cellStyle name="Normal 6 2 8 2 2 6 2" xfId="20156"/>
    <cellStyle name="Normal 6 2 8 2 2 6 2 2" xfId="20157"/>
    <cellStyle name="Normal 6 2 8 2 2 6 2 3" xfId="20158"/>
    <cellStyle name="Normal 6 2 8 2 2 6 3" xfId="20159"/>
    <cellStyle name="Normal 6 2 8 2 2 6 3 2" xfId="34712"/>
    <cellStyle name="Normal 6 2 8 2 2 6 4" xfId="20160"/>
    <cellStyle name="Normal 6 2 8 2 2 6 5" xfId="20161"/>
    <cellStyle name="Normal 6 2 8 2 2 7" xfId="20162"/>
    <cellStyle name="Normal 6 2 8 2 2 7 2" xfId="20163"/>
    <cellStyle name="Normal 6 2 8 2 2 7 3" xfId="20164"/>
    <cellStyle name="Normal 6 2 8 2 2 8" xfId="20165"/>
    <cellStyle name="Normal 6 2 8 2 2 8 2" xfId="33691"/>
    <cellStyle name="Normal 6 2 8 2 2 9" xfId="20166"/>
    <cellStyle name="Normal 6 2 8 2 3" xfId="20167"/>
    <cellStyle name="Normal 6 2 8 2 3 2" xfId="20168"/>
    <cellStyle name="Normal 6 2 8 2 3 2 2" xfId="20169"/>
    <cellStyle name="Normal 6 2 8 2 3 2 2 2" xfId="20170"/>
    <cellStyle name="Normal 6 2 8 2 3 2 2 2 2" xfId="20171"/>
    <cellStyle name="Normal 6 2 8 2 3 2 2 2 3" xfId="20172"/>
    <cellStyle name="Normal 6 2 8 2 3 2 2 3" xfId="20173"/>
    <cellStyle name="Normal 6 2 8 2 3 2 2 3 2" xfId="34611"/>
    <cellStyle name="Normal 6 2 8 2 3 2 2 4" xfId="20174"/>
    <cellStyle name="Normal 6 2 8 2 3 2 2 5" xfId="20175"/>
    <cellStyle name="Normal 6 2 8 2 3 2 3" xfId="20176"/>
    <cellStyle name="Normal 6 2 8 2 3 2 3 2" xfId="20177"/>
    <cellStyle name="Normal 6 2 8 2 3 2 3 3" xfId="20178"/>
    <cellStyle name="Normal 6 2 8 2 3 2 4" xfId="20179"/>
    <cellStyle name="Normal 6 2 8 2 3 2 4 2" xfId="33697"/>
    <cellStyle name="Normal 6 2 8 2 3 2 5" xfId="20180"/>
    <cellStyle name="Normal 6 2 8 2 3 2 6" xfId="20181"/>
    <cellStyle name="Normal 6 2 8 2 3 3" xfId="20182"/>
    <cellStyle name="Normal 6 2 8 2 3 3 2" xfId="20183"/>
    <cellStyle name="Normal 6 2 8 2 3 3 3" xfId="20184"/>
    <cellStyle name="Normal 6 2 8 2 3 4" xfId="20185"/>
    <cellStyle name="Normal 6 2 8 2 3 5" xfId="20186"/>
    <cellStyle name="Normal 6 2 8 2 3 6" xfId="20187"/>
    <cellStyle name="Normal 6 2 8 2 3 7" xfId="20188"/>
    <cellStyle name="Normal 6 2 8 2 4" xfId="20189"/>
    <cellStyle name="Normal 6 2 8 2 4 2" xfId="20190"/>
    <cellStyle name="Normal 6 2 8 2 4 2 2" xfId="20191"/>
    <cellStyle name="Normal 6 2 8 2 4 2 2 2" xfId="20192"/>
    <cellStyle name="Normal 6 2 8 2 4 2 2 3" xfId="20193"/>
    <cellStyle name="Normal 6 2 8 2 4 2 3" xfId="20194"/>
    <cellStyle name="Normal 6 2 8 2 4 2 3 2" xfId="34853"/>
    <cellStyle name="Normal 6 2 8 2 4 2 4" xfId="20195"/>
    <cellStyle name="Normal 6 2 8 2 4 2 5" xfId="20196"/>
    <cellStyle name="Normal 6 2 8 2 4 3" xfId="20197"/>
    <cellStyle name="Normal 6 2 8 2 4 3 2" xfId="20198"/>
    <cellStyle name="Normal 6 2 8 2 4 3 3" xfId="20199"/>
    <cellStyle name="Normal 6 2 8 2 4 4" xfId="20200"/>
    <cellStyle name="Normal 6 2 8 2 4 4 2" xfId="33698"/>
    <cellStyle name="Normal 6 2 8 2 4 5" xfId="20201"/>
    <cellStyle name="Normal 6 2 8 2 4 6" xfId="20202"/>
    <cellStyle name="Normal 6 2 8 2 5" xfId="20203"/>
    <cellStyle name="Normal 6 2 8 2 5 2" xfId="20204"/>
    <cellStyle name="Normal 6 2 8 2 5 2 2" xfId="20205"/>
    <cellStyle name="Normal 6 2 8 2 5 2 2 2" xfId="20206"/>
    <cellStyle name="Normal 6 2 8 2 5 2 2 2 2" xfId="20207"/>
    <cellStyle name="Normal 6 2 8 2 5 2 2 2 3" xfId="20208"/>
    <cellStyle name="Normal 6 2 8 2 5 2 2 3" xfId="20209"/>
    <cellStyle name="Normal 6 2 8 2 5 2 2 4" xfId="20210"/>
    <cellStyle name="Normal 6 2 8 2 5 2 2 5" xfId="20211"/>
    <cellStyle name="Normal 6 2 8 2 5 2 3" xfId="20212"/>
    <cellStyle name="Normal 6 2 8 2 5 2 3 2" xfId="20213"/>
    <cellStyle name="Normal 6 2 8 2 5 2 3 2 2" xfId="20214"/>
    <cellStyle name="Normal 6 2 8 2 5 2 3 2 3" xfId="20215"/>
    <cellStyle name="Normal 6 2 8 2 5 2 3 3" xfId="20216"/>
    <cellStyle name="Normal 6 2 8 2 5 2 3 3 2" xfId="34352"/>
    <cellStyle name="Normal 6 2 8 2 5 2 3 4" xfId="20217"/>
    <cellStyle name="Normal 6 2 8 2 5 2 3 5" xfId="20218"/>
    <cellStyle name="Normal 6 2 8 2 5 2 4" xfId="20219"/>
    <cellStyle name="Normal 6 2 8 2 5 2 4 2" xfId="20220"/>
    <cellStyle name="Normal 6 2 8 2 5 2 4 3" xfId="20221"/>
    <cellStyle name="Normal 6 2 8 2 5 2 5" xfId="20222"/>
    <cellStyle name="Normal 6 2 8 2 5 2 5 2" xfId="33699"/>
    <cellStyle name="Normal 6 2 8 2 5 2 6" xfId="20223"/>
    <cellStyle name="Normal 6 2 8 2 5 2 7" xfId="20224"/>
    <cellStyle name="Normal 6 2 8 2 5 3" xfId="20225"/>
    <cellStyle name="Normal 6 2 8 2 5 3 2" xfId="20226"/>
    <cellStyle name="Normal 6 2 8 2 5 3 2 2" xfId="20227"/>
    <cellStyle name="Normal 6 2 8 2 5 3 2 3" xfId="20228"/>
    <cellStyle name="Normal 6 2 8 2 5 3 3" xfId="20229"/>
    <cellStyle name="Normal 6 2 8 2 5 3 4" xfId="20230"/>
    <cellStyle name="Normal 6 2 8 2 5 3 5" xfId="20231"/>
    <cellStyle name="Normal 6 2 8 2 5 4" xfId="20232"/>
    <cellStyle name="Normal 6 2 8 2 5 4 2" xfId="20233"/>
    <cellStyle name="Normal 6 2 8 2 5 4 3" xfId="20234"/>
    <cellStyle name="Normal 6 2 8 2 5 5" xfId="20235"/>
    <cellStyle name="Normal 6 2 8 2 5 6" xfId="20236"/>
    <cellStyle name="Normal 6 2 8 2 5 7" xfId="20237"/>
    <cellStyle name="Normal 6 2 8 2 6" xfId="20238"/>
    <cellStyle name="Normal 6 2 8 2 6 2" xfId="20239"/>
    <cellStyle name="Normal 6 2 8 2 6 2 2" xfId="20240"/>
    <cellStyle name="Normal 6 2 8 2 6 2 2 2" xfId="20241"/>
    <cellStyle name="Normal 6 2 8 2 6 2 2 2 2" xfId="20242"/>
    <cellStyle name="Normal 6 2 8 2 6 2 2 2 3" xfId="20243"/>
    <cellStyle name="Normal 6 2 8 2 6 2 2 3" xfId="20244"/>
    <cellStyle name="Normal 6 2 8 2 6 2 2 3 2" xfId="34612"/>
    <cellStyle name="Normal 6 2 8 2 6 2 2 4" xfId="20245"/>
    <cellStyle name="Normal 6 2 8 2 6 2 2 5" xfId="20246"/>
    <cellStyle name="Normal 6 2 8 2 6 2 3" xfId="20247"/>
    <cellStyle name="Normal 6 2 8 2 6 2 3 2" xfId="20248"/>
    <cellStyle name="Normal 6 2 8 2 6 2 3 3" xfId="20249"/>
    <cellStyle name="Normal 6 2 8 2 6 2 4" xfId="20250"/>
    <cellStyle name="Normal 6 2 8 2 6 2 4 2" xfId="33700"/>
    <cellStyle name="Normal 6 2 8 2 6 2 5" xfId="20251"/>
    <cellStyle name="Normal 6 2 8 2 6 2 6" xfId="20252"/>
    <cellStyle name="Normal 6 2 8 2 6 3" xfId="20253"/>
    <cellStyle name="Normal 6 2 8 2 6 3 2" xfId="20254"/>
    <cellStyle name="Normal 6 2 8 2 6 3 3" xfId="20255"/>
    <cellStyle name="Normal 6 2 8 2 6 4" xfId="20256"/>
    <cellStyle name="Normal 6 2 8 2 6 5" xfId="20257"/>
    <cellStyle name="Normal 6 2 8 2 6 6" xfId="20258"/>
    <cellStyle name="Normal 6 2 8 2 7" xfId="20259"/>
    <cellStyle name="Normal 6 2 8 2 7 2" xfId="20260"/>
    <cellStyle name="Normal 6 2 8 2 7 2 2" xfId="20261"/>
    <cellStyle name="Normal 6 2 8 2 7 2 3" xfId="20262"/>
    <cellStyle name="Normal 6 2 8 2 7 3" xfId="20263"/>
    <cellStyle name="Normal 6 2 8 2 7 3 2" xfId="34296"/>
    <cellStyle name="Normal 6 2 8 2 7 4" xfId="20264"/>
    <cellStyle name="Normal 6 2 8 2 7 5" xfId="20265"/>
    <cellStyle name="Normal 6 2 8 2 8" xfId="20266"/>
    <cellStyle name="Normal 6 2 8 2 8 2" xfId="20267"/>
    <cellStyle name="Normal 6 2 8 2 8 3" xfId="20268"/>
    <cellStyle name="Normal 6 2 8 2 9" xfId="20269"/>
    <cellStyle name="Normal 6 2 8 2 9 2" xfId="33690"/>
    <cellStyle name="Normal 6 2 8 3" xfId="20270"/>
    <cellStyle name="Normal 6 2 8 3 2" xfId="20271"/>
    <cellStyle name="Normal 6 2 8 3 2 2" xfId="20272"/>
    <cellStyle name="Normal 6 2 8 3 2 2 2" xfId="20273"/>
    <cellStyle name="Normal 6 2 8 3 2 2 2 2" xfId="20274"/>
    <cellStyle name="Normal 6 2 8 3 2 2 2 3" xfId="20275"/>
    <cellStyle name="Normal 6 2 8 3 2 2 3" xfId="20276"/>
    <cellStyle name="Normal 6 2 8 3 2 2 3 2" xfId="34353"/>
    <cellStyle name="Normal 6 2 8 3 2 2 4" xfId="20277"/>
    <cellStyle name="Normal 6 2 8 3 2 2 5" xfId="20278"/>
    <cellStyle name="Normal 6 2 8 3 2 3" xfId="20279"/>
    <cellStyle name="Normal 6 2 8 3 2 3 2" xfId="20280"/>
    <cellStyle name="Normal 6 2 8 3 2 3 3" xfId="20281"/>
    <cellStyle name="Normal 6 2 8 3 2 4" xfId="20282"/>
    <cellStyle name="Normal 6 2 8 3 2 4 2" xfId="33702"/>
    <cellStyle name="Normal 6 2 8 3 2 5" xfId="20283"/>
    <cellStyle name="Normal 6 2 8 3 2 6" xfId="20284"/>
    <cellStyle name="Normal 6 2 8 3 3" xfId="20285"/>
    <cellStyle name="Normal 6 2 8 3 3 2" xfId="20286"/>
    <cellStyle name="Normal 6 2 8 3 3 2 2" xfId="20287"/>
    <cellStyle name="Normal 6 2 8 3 3 2 3" xfId="20288"/>
    <cellStyle name="Normal 6 2 8 3 3 3" xfId="20289"/>
    <cellStyle name="Normal 6 2 8 3 3 3 2" xfId="34481"/>
    <cellStyle name="Normal 6 2 8 3 3 4" xfId="20290"/>
    <cellStyle name="Normal 6 2 8 3 3 5" xfId="20291"/>
    <cellStyle name="Normal 6 2 8 3 4" xfId="20292"/>
    <cellStyle name="Normal 6 2 8 3 4 2" xfId="20293"/>
    <cellStyle name="Normal 6 2 8 3 4 3" xfId="20294"/>
    <cellStyle name="Normal 6 2 8 3 5" xfId="20295"/>
    <cellStyle name="Normal 6 2 8 3 5 2" xfId="33701"/>
    <cellStyle name="Normal 6 2 8 3 6" xfId="20296"/>
    <cellStyle name="Normal 6 2 8 3 7" xfId="20297"/>
    <cellStyle name="Normal 6 2 8 4" xfId="20298"/>
    <cellStyle name="Normal 6 2 8 4 2" xfId="20299"/>
    <cellStyle name="Normal 6 2 8 4 2 2" xfId="20300"/>
    <cellStyle name="Normal 6 2 8 4 2 2 2" xfId="20301"/>
    <cellStyle name="Normal 6 2 8 4 2 2 2 2" xfId="20302"/>
    <cellStyle name="Normal 6 2 8 4 2 2 2 2 2" xfId="20303"/>
    <cellStyle name="Normal 6 2 8 4 2 2 2 2 3" xfId="20304"/>
    <cellStyle name="Normal 6 2 8 4 2 2 2 3" xfId="20305"/>
    <cellStyle name="Normal 6 2 8 4 2 2 2 4" xfId="20306"/>
    <cellStyle name="Normal 6 2 8 4 2 2 2 5" xfId="20307"/>
    <cellStyle name="Normal 6 2 8 4 2 2 3" xfId="20308"/>
    <cellStyle name="Normal 6 2 8 4 2 2 3 2" xfId="20309"/>
    <cellStyle name="Normal 6 2 8 4 2 2 3 2 2" xfId="20310"/>
    <cellStyle name="Normal 6 2 8 4 2 2 3 2 3" xfId="20311"/>
    <cellStyle name="Normal 6 2 8 4 2 2 3 3" xfId="20312"/>
    <cellStyle name="Normal 6 2 8 4 2 2 3 3 2" xfId="34613"/>
    <cellStyle name="Normal 6 2 8 4 2 2 3 4" xfId="20313"/>
    <cellStyle name="Normal 6 2 8 4 2 2 3 5" xfId="20314"/>
    <cellStyle name="Normal 6 2 8 4 2 2 4" xfId="20315"/>
    <cellStyle name="Normal 6 2 8 4 2 2 4 2" xfId="20316"/>
    <cellStyle name="Normal 6 2 8 4 2 2 4 3" xfId="20317"/>
    <cellStyle name="Normal 6 2 8 4 2 2 5" xfId="20318"/>
    <cellStyle name="Normal 6 2 8 4 2 2 5 2" xfId="33704"/>
    <cellStyle name="Normal 6 2 8 4 2 2 6" xfId="20319"/>
    <cellStyle name="Normal 6 2 8 4 2 2 7" xfId="20320"/>
    <cellStyle name="Normal 6 2 8 4 2 3" xfId="20321"/>
    <cellStyle name="Normal 6 2 8 4 2 3 2" xfId="20322"/>
    <cellStyle name="Normal 6 2 8 4 2 3 2 2" xfId="20323"/>
    <cellStyle name="Normal 6 2 8 4 2 3 2 3" xfId="20324"/>
    <cellStyle name="Normal 6 2 8 4 2 3 3" xfId="20325"/>
    <cellStyle name="Normal 6 2 8 4 2 3 4" xfId="20326"/>
    <cellStyle name="Normal 6 2 8 4 2 3 5" xfId="20327"/>
    <cellStyle name="Normal 6 2 8 4 2 4" xfId="20328"/>
    <cellStyle name="Normal 6 2 8 4 2 4 2" xfId="20329"/>
    <cellStyle name="Normal 6 2 8 4 2 4 3" xfId="20330"/>
    <cellStyle name="Normal 6 2 8 4 2 5" xfId="20331"/>
    <cellStyle name="Normal 6 2 8 4 2 6" xfId="20332"/>
    <cellStyle name="Normal 6 2 8 4 2 7" xfId="20333"/>
    <cellStyle name="Normal 6 2 8 4 3" xfId="20334"/>
    <cellStyle name="Normal 6 2 8 4 3 2" xfId="20335"/>
    <cellStyle name="Normal 6 2 8 4 3 2 2" xfId="20336"/>
    <cellStyle name="Normal 6 2 8 4 3 2 3" xfId="20337"/>
    <cellStyle name="Normal 6 2 8 4 3 3" xfId="20338"/>
    <cellStyle name="Normal 6 2 8 4 3 4" xfId="20339"/>
    <cellStyle name="Normal 6 2 8 4 3 5" xfId="20340"/>
    <cellStyle name="Normal 6 2 8 4 4" xfId="20341"/>
    <cellStyle name="Normal 6 2 8 4 4 2" xfId="20342"/>
    <cellStyle name="Normal 6 2 8 4 4 2 2" xfId="20343"/>
    <cellStyle name="Normal 6 2 8 4 4 2 2 2" xfId="20344"/>
    <cellStyle name="Normal 6 2 8 4 4 2 2 2 2" xfId="20345"/>
    <cellStyle name="Normal 6 2 8 4 4 2 2 2 3" xfId="20346"/>
    <cellStyle name="Normal 6 2 8 4 4 2 2 3" xfId="20347"/>
    <cellStyle name="Normal 6 2 8 4 4 2 2 3 2" xfId="34614"/>
    <cellStyle name="Normal 6 2 8 4 4 2 2 4" xfId="20348"/>
    <cellStyle name="Normal 6 2 8 4 4 2 2 5" xfId="20349"/>
    <cellStyle name="Normal 6 2 8 4 4 2 3" xfId="20350"/>
    <cellStyle name="Normal 6 2 8 4 4 2 3 2" xfId="20351"/>
    <cellStyle name="Normal 6 2 8 4 4 2 3 3" xfId="20352"/>
    <cellStyle name="Normal 6 2 8 4 4 2 4" xfId="20353"/>
    <cellStyle name="Normal 6 2 8 4 4 2 4 2" xfId="33705"/>
    <cellStyle name="Normal 6 2 8 4 4 2 5" xfId="20354"/>
    <cellStyle name="Normal 6 2 8 4 4 2 6" xfId="20355"/>
    <cellStyle name="Normal 6 2 8 4 4 3" xfId="20356"/>
    <cellStyle name="Normal 6 2 8 4 4 3 2" xfId="20357"/>
    <cellStyle name="Normal 6 2 8 4 4 3 3" xfId="20358"/>
    <cellStyle name="Normal 6 2 8 4 4 4" xfId="20359"/>
    <cellStyle name="Normal 6 2 8 4 4 5" xfId="20360"/>
    <cellStyle name="Normal 6 2 8 4 4 6" xfId="20361"/>
    <cellStyle name="Normal 6 2 8 4 5" xfId="20362"/>
    <cellStyle name="Normal 6 2 8 4 5 2" xfId="20363"/>
    <cellStyle name="Normal 6 2 8 4 5 2 2" xfId="20364"/>
    <cellStyle name="Normal 6 2 8 4 5 2 3" xfId="20365"/>
    <cellStyle name="Normal 6 2 8 4 5 3" xfId="20366"/>
    <cellStyle name="Normal 6 2 8 4 5 3 2" xfId="34615"/>
    <cellStyle name="Normal 6 2 8 4 5 4" xfId="20367"/>
    <cellStyle name="Normal 6 2 8 4 5 5" xfId="20368"/>
    <cellStyle name="Normal 6 2 8 4 6" xfId="20369"/>
    <cellStyle name="Normal 6 2 8 4 6 2" xfId="20370"/>
    <cellStyle name="Normal 6 2 8 4 6 3" xfId="20371"/>
    <cellStyle name="Normal 6 2 8 4 7" xfId="20372"/>
    <cellStyle name="Normal 6 2 8 4 7 2" xfId="33703"/>
    <cellStyle name="Normal 6 2 8 4 8" xfId="20373"/>
    <cellStyle name="Normal 6 2 8 4 9" xfId="20374"/>
    <cellStyle name="Normal 6 2 8 5" xfId="20375"/>
    <cellStyle name="Normal 6 2 8 5 2" xfId="20376"/>
    <cellStyle name="Normal 6 2 8 5 2 2" xfId="20377"/>
    <cellStyle name="Normal 6 2 8 5 2 3" xfId="20378"/>
    <cellStyle name="Normal 6 2 8 5 3" xfId="20379"/>
    <cellStyle name="Normal 6 2 8 5 4" xfId="20380"/>
    <cellStyle name="Normal 6 2 8 5 5" xfId="20381"/>
    <cellStyle name="Normal 6 2 8 6" xfId="20382"/>
    <cellStyle name="Normal 6 2 8 6 2" xfId="20383"/>
    <cellStyle name="Normal 6 2 8 6 2 2" xfId="20384"/>
    <cellStyle name="Normal 6 2 8 6 2 2 2" xfId="20385"/>
    <cellStyle name="Normal 6 2 8 6 2 2 2 2" xfId="20386"/>
    <cellStyle name="Normal 6 2 8 6 2 2 2 2 2" xfId="20387"/>
    <cellStyle name="Normal 6 2 8 6 2 2 2 2 3" xfId="20388"/>
    <cellStyle name="Normal 6 2 8 6 2 2 2 3" xfId="20389"/>
    <cellStyle name="Normal 6 2 8 6 2 2 2 3 2" xfId="34354"/>
    <cellStyle name="Normal 6 2 8 6 2 2 2 4" xfId="20390"/>
    <cellStyle name="Normal 6 2 8 6 2 2 2 5" xfId="20391"/>
    <cellStyle name="Normal 6 2 8 6 2 2 3" xfId="20392"/>
    <cellStyle name="Normal 6 2 8 6 2 2 3 2" xfId="20393"/>
    <cellStyle name="Normal 6 2 8 6 2 2 3 3" xfId="20394"/>
    <cellStyle name="Normal 6 2 8 6 2 2 4" xfId="20395"/>
    <cellStyle name="Normal 6 2 8 6 2 2 4 2" xfId="33707"/>
    <cellStyle name="Normal 6 2 8 6 2 2 5" xfId="20396"/>
    <cellStyle name="Normal 6 2 8 6 2 2 6" xfId="20397"/>
    <cellStyle name="Normal 6 2 8 6 2 3" xfId="20398"/>
    <cellStyle name="Normal 6 2 8 6 2 3 2" xfId="20399"/>
    <cellStyle name="Normal 6 2 8 6 2 3 3" xfId="20400"/>
    <cellStyle name="Normal 6 2 8 6 2 4" xfId="20401"/>
    <cellStyle name="Normal 6 2 8 6 2 5" xfId="20402"/>
    <cellStyle name="Normal 6 2 8 6 2 6" xfId="20403"/>
    <cellStyle name="Normal 6 2 8 6 3" xfId="20404"/>
    <cellStyle name="Normal 6 2 8 6 3 2" xfId="20405"/>
    <cellStyle name="Normal 6 2 8 6 3 2 2" xfId="20406"/>
    <cellStyle name="Normal 6 2 8 6 3 2 2 2" xfId="20407"/>
    <cellStyle name="Normal 6 2 8 6 3 2 2 3" xfId="20408"/>
    <cellStyle name="Normal 6 2 8 6 3 2 3" xfId="20409"/>
    <cellStyle name="Normal 6 2 8 6 3 2 3 2" xfId="34355"/>
    <cellStyle name="Normal 6 2 8 6 3 2 4" xfId="20410"/>
    <cellStyle name="Normal 6 2 8 6 3 2 5" xfId="20411"/>
    <cellStyle name="Normal 6 2 8 6 3 3" xfId="20412"/>
    <cellStyle name="Normal 6 2 8 6 3 3 2" xfId="20413"/>
    <cellStyle name="Normal 6 2 8 6 3 3 3" xfId="20414"/>
    <cellStyle name="Normal 6 2 8 6 3 4" xfId="20415"/>
    <cellStyle name="Normal 6 2 8 6 3 4 2" xfId="33708"/>
    <cellStyle name="Normal 6 2 8 6 3 5" xfId="20416"/>
    <cellStyle name="Normal 6 2 8 6 3 6" xfId="20417"/>
    <cellStyle name="Normal 6 2 8 6 4" xfId="20418"/>
    <cellStyle name="Normal 6 2 8 6 4 2" xfId="20419"/>
    <cellStyle name="Normal 6 2 8 6 4 2 2" xfId="20420"/>
    <cellStyle name="Normal 6 2 8 6 4 2 3" xfId="20421"/>
    <cellStyle name="Normal 6 2 8 6 4 3" xfId="20422"/>
    <cellStyle name="Normal 6 2 8 6 4 3 2" xfId="34356"/>
    <cellStyle name="Normal 6 2 8 6 4 4" xfId="20423"/>
    <cellStyle name="Normal 6 2 8 6 4 5" xfId="20424"/>
    <cellStyle name="Normal 6 2 8 6 5" xfId="20425"/>
    <cellStyle name="Normal 6 2 8 6 5 2" xfId="20426"/>
    <cellStyle name="Normal 6 2 8 6 5 3" xfId="20427"/>
    <cellStyle name="Normal 6 2 8 6 6" xfId="20428"/>
    <cellStyle name="Normal 6 2 8 6 6 2" xfId="33706"/>
    <cellStyle name="Normal 6 2 8 6 7" xfId="20429"/>
    <cellStyle name="Normal 6 2 8 6 8" xfId="20430"/>
    <cellStyle name="Normal 6 2 8 7" xfId="20431"/>
    <cellStyle name="Normal 6 2 8 7 2" xfId="20432"/>
    <cellStyle name="Normal 6 2 8 7 2 2" xfId="20433"/>
    <cellStyle name="Normal 6 2 8 7 2 2 2" xfId="20434"/>
    <cellStyle name="Normal 6 2 8 7 2 2 3" xfId="20435"/>
    <cellStyle name="Normal 6 2 8 7 2 3" xfId="20436"/>
    <cellStyle name="Normal 6 2 8 7 2 4" xfId="20437"/>
    <cellStyle name="Normal 6 2 8 7 2 5" xfId="20438"/>
    <cellStyle name="Normal 6 2 8 7 3" xfId="20439"/>
    <cellStyle name="Normal 6 2 8 7 3 2" xfId="20440"/>
    <cellStyle name="Normal 6 2 8 7 3 2 2" xfId="20441"/>
    <cellStyle name="Normal 6 2 8 7 3 2 3" xfId="20442"/>
    <cellStyle name="Normal 6 2 8 7 3 3" xfId="20443"/>
    <cellStyle name="Normal 6 2 8 7 3 3 2" xfId="34870"/>
    <cellStyle name="Normal 6 2 8 7 3 4" xfId="20444"/>
    <cellStyle name="Normal 6 2 8 7 3 5" xfId="20445"/>
    <cellStyle name="Normal 6 2 8 7 4" xfId="20446"/>
    <cellStyle name="Normal 6 2 8 7 4 2" xfId="20447"/>
    <cellStyle name="Normal 6 2 8 7 4 3" xfId="20448"/>
    <cellStyle name="Normal 6 2 8 7 5" xfId="20449"/>
    <cellStyle name="Normal 6 2 8 7 5 2" xfId="33709"/>
    <cellStyle name="Normal 6 2 8 7 6" xfId="20450"/>
    <cellStyle name="Normal 6 2 8 7 7" xfId="20451"/>
    <cellStyle name="Normal 6 2 8 8" xfId="20452"/>
    <cellStyle name="Normal 6 2 8 8 2" xfId="20453"/>
    <cellStyle name="Normal 6 2 8 8 2 2" xfId="20454"/>
    <cellStyle name="Normal 6 2 8 8 2 3" xfId="20455"/>
    <cellStyle name="Normal 6 2 8 8 3" xfId="20456"/>
    <cellStyle name="Normal 6 2 8 8 4" xfId="20457"/>
    <cellStyle name="Normal 6 2 8 8 5" xfId="20458"/>
    <cellStyle name="Normal 6 2 8 9" xfId="20459"/>
    <cellStyle name="Normal 6 2 8 9 2" xfId="20460"/>
    <cellStyle name="Normal 6 2 8 9 2 2" xfId="20461"/>
    <cellStyle name="Normal 6 2 8 9 2 3" xfId="20462"/>
    <cellStyle name="Normal 6 2 8 9 3" xfId="20463"/>
    <cellStyle name="Normal 6 2 8 9 3 2" xfId="34925"/>
    <cellStyle name="Normal 6 2 8 9 4" xfId="20464"/>
    <cellStyle name="Normal 6 2 8 9 5" xfId="20465"/>
    <cellStyle name="Normal 6 2 9" xfId="20466"/>
    <cellStyle name="Normal 6 2 9 10" xfId="20467"/>
    <cellStyle name="Normal 6 2 9 10 2" xfId="20468"/>
    <cellStyle name="Normal 6 2 9 10 3" xfId="20469"/>
    <cellStyle name="Normal 6 2 9 11" xfId="20470"/>
    <cellStyle name="Normal 6 2 9 11 2" xfId="33710"/>
    <cellStyle name="Normal 6 2 9 12" xfId="20471"/>
    <cellStyle name="Normal 6 2 9 13" xfId="20472"/>
    <cellStyle name="Normal 6 2 9 14" xfId="20473"/>
    <cellStyle name="Normal 6 2 9 2" xfId="20474"/>
    <cellStyle name="Normal 6 2 9 2 2" xfId="20475"/>
    <cellStyle name="Normal 6 2 9 2 2 2" xfId="20476"/>
    <cellStyle name="Normal 6 2 9 2 2 2 2" xfId="20477"/>
    <cellStyle name="Normal 6 2 9 2 2 2 2 2" xfId="20478"/>
    <cellStyle name="Normal 6 2 9 2 2 2 2 2 2" xfId="20479"/>
    <cellStyle name="Normal 6 2 9 2 2 2 2 2 3" xfId="20480"/>
    <cellStyle name="Normal 6 2 9 2 2 2 2 3" xfId="20481"/>
    <cellStyle name="Normal 6 2 9 2 2 2 2 4" xfId="20482"/>
    <cellStyle name="Normal 6 2 9 2 2 2 2 5" xfId="20483"/>
    <cellStyle name="Normal 6 2 9 2 2 2 3" xfId="20484"/>
    <cellStyle name="Normal 6 2 9 2 2 2 3 2" xfId="20485"/>
    <cellStyle name="Normal 6 2 9 2 2 2 3 2 2" xfId="20486"/>
    <cellStyle name="Normal 6 2 9 2 2 2 3 2 3" xfId="20487"/>
    <cellStyle name="Normal 6 2 9 2 2 2 3 3" xfId="20488"/>
    <cellStyle name="Normal 6 2 9 2 2 2 3 3 2" xfId="34924"/>
    <cellStyle name="Normal 6 2 9 2 2 2 3 4" xfId="20489"/>
    <cellStyle name="Normal 6 2 9 2 2 2 3 5" xfId="20490"/>
    <cellStyle name="Normal 6 2 9 2 2 2 4" xfId="20491"/>
    <cellStyle name="Normal 6 2 9 2 2 2 4 2" xfId="20492"/>
    <cellStyle name="Normal 6 2 9 2 2 2 4 3" xfId="20493"/>
    <cellStyle name="Normal 6 2 9 2 2 2 5" xfId="20494"/>
    <cellStyle name="Normal 6 2 9 2 2 2 5 2" xfId="33711"/>
    <cellStyle name="Normal 6 2 9 2 2 2 6" xfId="20495"/>
    <cellStyle name="Normal 6 2 9 2 2 2 7" xfId="20496"/>
    <cellStyle name="Normal 6 2 9 2 2 3" xfId="20497"/>
    <cellStyle name="Normal 6 2 9 2 2 3 2" xfId="20498"/>
    <cellStyle name="Normal 6 2 9 2 2 3 2 2" xfId="20499"/>
    <cellStyle name="Normal 6 2 9 2 2 3 2 3" xfId="20500"/>
    <cellStyle name="Normal 6 2 9 2 2 3 3" xfId="20501"/>
    <cellStyle name="Normal 6 2 9 2 2 3 4" xfId="20502"/>
    <cellStyle name="Normal 6 2 9 2 2 3 5" xfId="20503"/>
    <cellStyle name="Normal 6 2 9 2 2 4" xfId="20504"/>
    <cellStyle name="Normal 6 2 9 2 2 4 2" xfId="20505"/>
    <cellStyle name="Normal 6 2 9 2 2 4 3" xfId="20506"/>
    <cellStyle name="Normal 6 2 9 2 2 5" xfId="20507"/>
    <cellStyle name="Normal 6 2 9 2 2 6" xfId="20508"/>
    <cellStyle name="Normal 6 2 9 2 2 7" xfId="20509"/>
    <cellStyle name="Normal 6 2 9 2 3" xfId="20510"/>
    <cellStyle name="Normal 6 2 9 2 3 2" xfId="20511"/>
    <cellStyle name="Normal 6 2 9 2 3 2 2" xfId="20512"/>
    <cellStyle name="Normal 6 2 9 2 3 2 3" xfId="20513"/>
    <cellStyle name="Normal 6 2 9 2 3 3" xfId="20514"/>
    <cellStyle name="Normal 6 2 9 2 3 4" xfId="20515"/>
    <cellStyle name="Normal 6 2 9 2 3 5" xfId="20516"/>
    <cellStyle name="Normal 6 2 9 2 4" xfId="20517"/>
    <cellStyle name="Normal 6 2 9 2 4 2" xfId="20518"/>
    <cellStyle name="Normal 6 2 9 2 4 2 2" xfId="20519"/>
    <cellStyle name="Normal 6 2 9 2 4 2 2 2" xfId="20520"/>
    <cellStyle name="Normal 6 2 9 2 4 2 2 2 2" xfId="20521"/>
    <cellStyle name="Normal 6 2 9 2 4 2 2 2 3" xfId="20522"/>
    <cellStyle name="Normal 6 2 9 2 4 2 2 3" xfId="20523"/>
    <cellStyle name="Normal 6 2 9 2 4 2 2 3 2" xfId="34357"/>
    <cellStyle name="Normal 6 2 9 2 4 2 2 4" xfId="20524"/>
    <cellStyle name="Normal 6 2 9 2 4 2 2 5" xfId="20525"/>
    <cellStyle name="Normal 6 2 9 2 4 2 3" xfId="20526"/>
    <cellStyle name="Normal 6 2 9 2 4 2 3 2" xfId="20527"/>
    <cellStyle name="Normal 6 2 9 2 4 2 3 3" xfId="20528"/>
    <cellStyle name="Normal 6 2 9 2 4 2 4" xfId="20529"/>
    <cellStyle name="Normal 6 2 9 2 4 2 4 2" xfId="33712"/>
    <cellStyle name="Normal 6 2 9 2 4 2 5" xfId="20530"/>
    <cellStyle name="Normal 6 2 9 2 4 2 6" xfId="20531"/>
    <cellStyle name="Normal 6 2 9 2 4 3" xfId="20532"/>
    <cellStyle name="Normal 6 2 9 2 4 3 2" xfId="20533"/>
    <cellStyle name="Normal 6 2 9 2 4 3 3" xfId="20534"/>
    <cellStyle name="Normal 6 2 9 2 4 4" xfId="20535"/>
    <cellStyle name="Normal 6 2 9 2 4 5" xfId="20536"/>
    <cellStyle name="Normal 6 2 9 2 4 6" xfId="20537"/>
    <cellStyle name="Normal 6 2 9 2 5" xfId="20538"/>
    <cellStyle name="Normal 6 2 9 2 5 2" xfId="20539"/>
    <cellStyle name="Normal 6 2 9 2 5 2 2" xfId="20540"/>
    <cellStyle name="Normal 6 2 9 2 5 2 2 2" xfId="20541"/>
    <cellStyle name="Normal 6 2 9 2 5 2 2 3" xfId="20542"/>
    <cellStyle name="Normal 6 2 9 2 5 2 3" xfId="20543"/>
    <cellStyle name="Normal 6 2 9 2 5 2 3 2" xfId="34358"/>
    <cellStyle name="Normal 6 2 9 2 5 2 4" xfId="20544"/>
    <cellStyle name="Normal 6 2 9 2 5 2 5" xfId="20545"/>
    <cellStyle name="Normal 6 2 9 2 5 3" xfId="20546"/>
    <cellStyle name="Normal 6 2 9 2 5 3 2" xfId="20547"/>
    <cellStyle name="Normal 6 2 9 2 5 3 3" xfId="20548"/>
    <cellStyle name="Normal 6 2 9 2 5 4" xfId="20549"/>
    <cellStyle name="Normal 6 2 9 2 5 4 2" xfId="33713"/>
    <cellStyle name="Normal 6 2 9 2 5 5" xfId="20550"/>
    <cellStyle name="Normal 6 2 9 2 5 6" xfId="20551"/>
    <cellStyle name="Normal 6 2 9 2 6" xfId="20552"/>
    <cellStyle name="Normal 6 2 9 2 6 2" xfId="20553"/>
    <cellStyle name="Normal 6 2 9 2 6 3" xfId="20554"/>
    <cellStyle name="Normal 6 2 9 2 7" xfId="20555"/>
    <cellStyle name="Normal 6 2 9 2 8" xfId="20556"/>
    <cellStyle name="Normal 6 2 9 2 9" xfId="20557"/>
    <cellStyle name="Normal 6 2 9 3" xfId="20558"/>
    <cellStyle name="Normal 6 2 9 3 2" xfId="20559"/>
    <cellStyle name="Normal 6 2 9 3 2 2" xfId="20560"/>
    <cellStyle name="Normal 6 2 9 3 2 2 2" xfId="20561"/>
    <cellStyle name="Normal 6 2 9 3 2 2 3" xfId="20562"/>
    <cellStyle name="Normal 6 2 9 3 2 3" xfId="20563"/>
    <cellStyle name="Normal 6 2 9 3 2 4" xfId="20564"/>
    <cellStyle name="Normal 6 2 9 3 2 5" xfId="20565"/>
    <cellStyle name="Normal 6 2 9 3 3" xfId="20566"/>
    <cellStyle name="Normal 6 2 9 3 3 2" xfId="20567"/>
    <cellStyle name="Normal 6 2 9 3 3 2 2" xfId="20568"/>
    <cellStyle name="Normal 6 2 9 3 3 2 3" xfId="20569"/>
    <cellStyle name="Normal 6 2 9 3 3 3" xfId="20570"/>
    <cellStyle name="Normal 6 2 9 3 3 3 2" xfId="34359"/>
    <cellStyle name="Normal 6 2 9 3 3 4" xfId="20571"/>
    <cellStyle name="Normal 6 2 9 3 3 5" xfId="20572"/>
    <cellStyle name="Normal 6 2 9 3 4" xfId="20573"/>
    <cellStyle name="Normal 6 2 9 3 4 2" xfId="20574"/>
    <cellStyle name="Normal 6 2 9 3 4 3" xfId="20575"/>
    <cellStyle name="Normal 6 2 9 3 5" xfId="20576"/>
    <cellStyle name="Normal 6 2 9 3 5 2" xfId="33714"/>
    <cellStyle name="Normal 6 2 9 3 6" xfId="20577"/>
    <cellStyle name="Normal 6 2 9 3 7" xfId="20578"/>
    <cellStyle name="Normal 6 2 9 4" xfId="20579"/>
    <cellStyle name="Normal 6 2 9 4 2" xfId="20580"/>
    <cellStyle name="Normal 6 2 9 4 2 2" xfId="20581"/>
    <cellStyle name="Normal 6 2 9 4 2 3" xfId="20582"/>
    <cellStyle name="Normal 6 2 9 4 3" xfId="20583"/>
    <cellStyle name="Normal 6 2 9 4 4" xfId="20584"/>
    <cellStyle name="Normal 6 2 9 4 5" xfId="20585"/>
    <cellStyle name="Normal 6 2 9 5" xfId="20586"/>
    <cellStyle name="Normal 6 2 9 5 2" xfId="20587"/>
    <cellStyle name="Normal 6 2 9 5 2 2" xfId="20588"/>
    <cellStyle name="Normal 6 2 9 5 2 2 2" xfId="20589"/>
    <cellStyle name="Normal 6 2 9 5 2 2 2 2" xfId="20590"/>
    <cellStyle name="Normal 6 2 9 5 2 2 2 2 2" xfId="20591"/>
    <cellStyle name="Normal 6 2 9 5 2 2 2 2 3" xfId="20592"/>
    <cellStyle name="Normal 6 2 9 5 2 2 2 3" xfId="20593"/>
    <cellStyle name="Normal 6 2 9 5 2 2 2 3 2" xfId="34360"/>
    <cellStyle name="Normal 6 2 9 5 2 2 2 4" xfId="20594"/>
    <cellStyle name="Normal 6 2 9 5 2 2 2 5" xfId="20595"/>
    <cellStyle name="Normal 6 2 9 5 2 2 3" xfId="20596"/>
    <cellStyle name="Normal 6 2 9 5 2 2 3 2" xfId="20597"/>
    <cellStyle name="Normal 6 2 9 5 2 2 3 3" xfId="20598"/>
    <cellStyle name="Normal 6 2 9 5 2 2 4" xfId="20599"/>
    <cellStyle name="Normal 6 2 9 5 2 2 4 2" xfId="33716"/>
    <cellStyle name="Normal 6 2 9 5 2 2 5" xfId="20600"/>
    <cellStyle name="Normal 6 2 9 5 2 2 6" xfId="20601"/>
    <cellStyle name="Normal 6 2 9 5 2 3" xfId="20602"/>
    <cellStyle name="Normal 6 2 9 5 2 3 2" xfId="20603"/>
    <cellStyle name="Normal 6 2 9 5 2 3 3" xfId="20604"/>
    <cellStyle name="Normal 6 2 9 5 2 4" xfId="20605"/>
    <cellStyle name="Normal 6 2 9 5 2 5" xfId="20606"/>
    <cellStyle name="Normal 6 2 9 5 2 6" xfId="20607"/>
    <cellStyle name="Normal 6 2 9 5 3" xfId="20608"/>
    <cellStyle name="Normal 6 2 9 5 3 2" xfId="20609"/>
    <cellStyle name="Normal 6 2 9 5 3 2 2" xfId="20610"/>
    <cellStyle name="Normal 6 2 9 5 3 2 2 2" xfId="20611"/>
    <cellStyle name="Normal 6 2 9 5 3 2 2 3" xfId="20612"/>
    <cellStyle name="Normal 6 2 9 5 3 2 3" xfId="20613"/>
    <cellStyle name="Normal 6 2 9 5 3 2 3 2" xfId="34361"/>
    <cellStyle name="Normal 6 2 9 5 3 2 4" xfId="20614"/>
    <cellStyle name="Normal 6 2 9 5 3 2 5" xfId="20615"/>
    <cellStyle name="Normal 6 2 9 5 3 3" xfId="20616"/>
    <cellStyle name="Normal 6 2 9 5 3 3 2" xfId="20617"/>
    <cellStyle name="Normal 6 2 9 5 3 3 3" xfId="20618"/>
    <cellStyle name="Normal 6 2 9 5 3 4" xfId="20619"/>
    <cellStyle name="Normal 6 2 9 5 3 4 2" xfId="33717"/>
    <cellStyle name="Normal 6 2 9 5 3 5" xfId="20620"/>
    <cellStyle name="Normal 6 2 9 5 3 6" xfId="20621"/>
    <cellStyle name="Normal 6 2 9 5 4" xfId="20622"/>
    <cellStyle name="Normal 6 2 9 5 4 2" xfId="20623"/>
    <cellStyle name="Normal 6 2 9 5 4 2 2" xfId="20624"/>
    <cellStyle name="Normal 6 2 9 5 4 2 3" xfId="20625"/>
    <cellStyle name="Normal 6 2 9 5 4 3" xfId="20626"/>
    <cellStyle name="Normal 6 2 9 5 4 3 2" xfId="34923"/>
    <cellStyle name="Normal 6 2 9 5 4 4" xfId="20627"/>
    <cellStyle name="Normal 6 2 9 5 4 5" xfId="20628"/>
    <cellStyle name="Normal 6 2 9 5 5" xfId="20629"/>
    <cellStyle name="Normal 6 2 9 5 5 2" xfId="20630"/>
    <cellStyle name="Normal 6 2 9 5 5 3" xfId="20631"/>
    <cellStyle name="Normal 6 2 9 5 6" xfId="20632"/>
    <cellStyle name="Normal 6 2 9 5 6 2" xfId="33715"/>
    <cellStyle name="Normal 6 2 9 5 7" xfId="20633"/>
    <cellStyle name="Normal 6 2 9 5 8" xfId="20634"/>
    <cellStyle name="Normal 6 2 9 6" xfId="20635"/>
    <cellStyle name="Normal 6 2 9 6 2" xfId="20636"/>
    <cellStyle name="Normal 6 2 9 6 2 2" xfId="20637"/>
    <cellStyle name="Normal 6 2 9 6 2 2 2" xfId="20638"/>
    <cellStyle name="Normal 6 2 9 6 2 2 3" xfId="20639"/>
    <cellStyle name="Normal 6 2 9 6 2 3" xfId="20640"/>
    <cellStyle name="Normal 6 2 9 6 2 4" xfId="20641"/>
    <cellStyle name="Normal 6 2 9 6 2 5" xfId="20642"/>
    <cellStyle name="Normal 6 2 9 6 3" xfId="20643"/>
    <cellStyle name="Normal 6 2 9 6 3 2" xfId="20644"/>
    <cellStyle name="Normal 6 2 9 6 3 2 2" xfId="20645"/>
    <cellStyle name="Normal 6 2 9 6 3 2 3" xfId="20646"/>
    <cellStyle name="Normal 6 2 9 6 3 3" xfId="20647"/>
    <cellStyle name="Normal 6 2 9 6 3 3 2" xfId="34616"/>
    <cellStyle name="Normal 6 2 9 6 3 4" xfId="20648"/>
    <cellStyle name="Normal 6 2 9 6 3 5" xfId="20649"/>
    <cellStyle name="Normal 6 2 9 6 4" xfId="20650"/>
    <cellStyle name="Normal 6 2 9 6 4 2" xfId="20651"/>
    <cellStyle name="Normal 6 2 9 6 4 3" xfId="20652"/>
    <cellStyle name="Normal 6 2 9 6 5" xfId="20653"/>
    <cellStyle name="Normal 6 2 9 6 5 2" xfId="33718"/>
    <cellStyle name="Normal 6 2 9 6 6" xfId="20654"/>
    <cellStyle name="Normal 6 2 9 6 7" xfId="20655"/>
    <cellStyle name="Normal 6 2 9 7" xfId="20656"/>
    <cellStyle name="Normal 6 2 9 7 2" xfId="20657"/>
    <cellStyle name="Normal 6 2 9 7 2 2" xfId="20658"/>
    <cellStyle name="Normal 6 2 9 7 2 3" xfId="20659"/>
    <cellStyle name="Normal 6 2 9 7 3" xfId="20660"/>
    <cellStyle name="Normal 6 2 9 7 4" xfId="20661"/>
    <cellStyle name="Normal 6 2 9 7 5" xfId="20662"/>
    <cellStyle name="Normal 6 2 9 8" xfId="20663"/>
    <cellStyle name="Normal 6 2 9 8 2" xfId="20664"/>
    <cellStyle name="Normal 6 2 9 8 2 2" xfId="20665"/>
    <cellStyle name="Normal 6 2 9 8 2 3" xfId="20666"/>
    <cellStyle name="Normal 6 2 9 8 3" xfId="20667"/>
    <cellStyle name="Normal 6 2 9 8 3 2" xfId="34617"/>
    <cellStyle name="Normal 6 2 9 8 4" xfId="20668"/>
    <cellStyle name="Normal 6 2 9 8 5" xfId="20669"/>
    <cellStyle name="Normal 6 2 9 9" xfId="20670"/>
    <cellStyle name="Normal 6 2 9 9 2" xfId="20671"/>
    <cellStyle name="Normal 6 2 9 9 2 2" xfId="20672"/>
    <cellStyle name="Normal 6 2 9 9 2 3" xfId="20673"/>
    <cellStyle name="Normal 6 2 9 9 3" xfId="20674"/>
    <cellStyle name="Normal 6 2 9 9 3 2" xfId="35158"/>
    <cellStyle name="Normal 6 2 9 9 4" xfId="20675"/>
    <cellStyle name="Normal 6 2 9 9 5" xfId="20676"/>
    <cellStyle name="Normal 6 20" xfId="20677"/>
    <cellStyle name="Normal 6 20 2" xfId="20678"/>
    <cellStyle name="Normal 6 20 3" xfId="20679"/>
    <cellStyle name="Normal 6 21" xfId="20680"/>
    <cellStyle name="Normal 6 21 2" xfId="32701"/>
    <cellStyle name="Normal 6 22" xfId="20681"/>
    <cellStyle name="Normal 6 3" xfId="20682"/>
    <cellStyle name="Normal 6 3 10" xfId="20683"/>
    <cellStyle name="Normal 6 3 10 2" xfId="20684"/>
    <cellStyle name="Normal 6 3 10 2 2" xfId="20685"/>
    <cellStyle name="Normal 6 3 10 2 2 2" xfId="20686"/>
    <cellStyle name="Normal 6 3 10 2 2 3" xfId="20687"/>
    <cellStyle name="Normal 6 3 10 2 3" xfId="20688"/>
    <cellStyle name="Normal 6 3 10 2 3 2" xfId="35159"/>
    <cellStyle name="Normal 6 3 10 2 4" xfId="20689"/>
    <cellStyle name="Normal 6 3 10 2 5" xfId="20690"/>
    <cellStyle name="Normal 6 3 10 3" xfId="20691"/>
    <cellStyle name="Normal 6 3 10 3 2" xfId="20692"/>
    <cellStyle name="Normal 6 3 10 3 3" xfId="20693"/>
    <cellStyle name="Normal 6 3 10 4" xfId="20694"/>
    <cellStyle name="Normal 6 3 10 5" xfId="20695"/>
    <cellStyle name="Normal 6 3 10 6" xfId="20696"/>
    <cellStyle name="Normal 6 3 10 7" xfId="20697"/>
    <cellStyle name="Normal 6 3 11" xfId="20698"/>
    <cellStyle name="Normal 6 3 11 2" xfId="20699"/>
    <cellStyle name="Normal 6 3 11 2 2" xfId="20700"/>
    <cellStyle name="Normal 6 3 11 2 3" xfId="20701"/>
    <cellStyle name="Normal 6 3 11 3" xfId="20702"/>
    <cellStyle name="Normal 6 3 11 3 2" xfId="35236"/>
    <cellStyle name="Normal 6 3 11 4" xfId="20703"/>
    <cellStyle name="Normal 6 3 11 5" xfId="20704"/>
    <cellStyle name="Normal 6 3 11 6" xfId="20705"/>
    <cellStyle name="Normal 6 3 12" xfId="20706"/>
    <cellStyle name="Normal 6 3 12 2" xfId="20707"/>
    <cellStyle name="Normal 6 3 12 2 2" xfId="20708"/>
    <cellStyle name="Normal 6 3 12 2 3" xfId="20709"/>
    <cellStyle name="Normal 6 3 12 3" xfId="20710"/>
    <cellStyle name="Normal 6 3 12 3 2" xfId="35237"/>
    <cellStyle name="Normal 6 3 12 4" xfId="20711"/>
    <cellStyle name="Normal 6 3 12 5" xfId="20712"/>
    <cellStyle name="Normal 6 3 12 6" xfId="20713"/>
    <cellStyle name="Normal 6 3 13" xfId="20714"/>
    <cellStyle name="Normal 6 3 13 2" xfId="20715"/>
    <cellStyle name="Normal 6 3 13 2 2" xfId="20716"/>
    <cellStyle name="Normal 6 3 13 2 3" xfId="20717"/>
    <cellStyle name="Normal 6 3 13 3" xfId="20718"/>
    <cellStyle name="Normal 6 3 13 3 2" xfId="35160"/>
    <cellStyle name="Normal 6 3 13 4" xfId="20719"/>
    <cellStyle name="Normal 6 3 13 5" xfId="20720"/>
    <cellStyle name="Normal 6 3 13 6" xfId="20721"/>
    <cellStyle name="Normal 6 3 14" xfId="20722"/>
    <cellStyle name="Normal 6 3 14 2" xfId="20723"/>
    <cellStyle name="Normal 6 3 14 3" xfId="20724"/>
    <cellStyle name="Normal 6 3 14 4" xfId="20725"/>
    <cellStyle name="Normal 6 3 15" xfId="20726"/>
    <cellStyle name="Normal 6 3 15 2" xfId="32763"/>
    <cellStyle name="Normal 6 3 16" xfId="20727"/>
    <cellStyle name="Normal 6 3 16 2" xfId="20728"/>
    <cellStyle name="Normal 6 3 17" xfId="20729"/>
    <cellStyle name="Normal 6 3 2" xfId="20730"/>
    <cellStyle name="Normal 6 3 2 10" xfId="20731"/>
    <cellStyle name="Normal 6 3 2 11" xfId="20732"/>
    <cellStyle name="Normal 6 3 2 2" xfId="20733"/>
    <cellStyle name="Normal 6 3 2 2 2" xfId="20734"/>
    <cellStyle name="Normal 6 3 2 2 2 2" xfId="20735"/>
    <cellStyle name="Normal 6 3 2 2 2 2 2" xfId="20736"/>
    <cellStyle name="Normal 6 3 2 2 2 2 3" xfId="20737"/>
    <cellStyle name="Normal 6 3 2 2 2 3" xfId="20738"/>
    <cellStyle name="Normal 6 3 2 2 2 3 2" xfId="34362"/>
    <cellStyle name="Normal 6 3 2 2 2 4" xfId="20739"/>
    <cellStyle name="Normal 6 3 2 2 2 5" xfId="20740"/>
    <cellStyle name="Normal 6 3 2 2 3" xfId="20741"/>
    <cellStyle name="Normal 6 3 2 2 3 2" xfId="20742"/>
    <cellStyle name="Normal 6 3 2 2 3 2 2" xfId="20743"/>
    <cellStyle name="Normal 6 3 2 2 3 2 3" xfId="20744"/>
    <cellStyle name="Normal 6 3 2 2 3 3" xfId="20745"/>
    <cellStyle name="Normal 6 3 2 2 3 3 2" xfId="35238"/>
    <cellStyle name="Normal 6 3 2 2 3 4" xfId="20746"/>
    <cellStyle name="Normal 6 3 2 2 3 5" xfId="20747"/>
    <cellStyle name="Normal 6 3 2 2 4" xfId="20748"/>
    <cellStyle name="Normal 6 3 2 2 4 2" xfId="20749"/>
    <cellStyle name="Normal 6 3 2 2 4 3" xfId="20750"/>
    <cellStyle name="Normal 6 3 2 2 5" xfId="20751"/>
    <cellStyle name="Normal 6 3 2 2 5 2" xfId="33719"/>
    <cellStyle name="Normal 6 3 2 2 6" xfId="20752"/>
    <cellStyle name="Normal 6 3 2 2 7" xfId="20753"/>
    <cellStyle name="Normal 6 3 2 2 8" xfId="20754"/>
    <cellStyle name="Normal 6 3 2 3" xfId="20755"/>
    <cellStyle name="Normal 6 3 2 3 2" xfId="20756"/>
    <cellStyle name="Normal 6 3 2 3 2 2" xfId="20757"/>
    <cellStyle name="Normal 6 3 2 3 2 2 2" xfId="20758"/>
    <cellStyle name="Normal 6 3 2 3 2 2 3" xfId="20759"/>
    <cellStyle name="Normal 6 3 2 3 2 3" xfId="20760"/>
    <cellStyle name="Normal 6 3 2 3 2 3 2" xfId="34830"/>
    <cellStyle name="Normal 6 3 2 3 2 4" xfId="20761"/>
    <cellStyle name="Normal 6 3 2 3 2 5" xfId="20762"/>
    <cellStyle name="Normal 6 3 2 3 3" xfId="20763"/>
    <cellStyle name="Normal 6 3 2 3 3 2" xfId="20764"/>
    <cellStyle name="Normal 6 3 2 3 3 2 2" xfId="20765"/>
    <cellStyle name="Normal 6 3 2 3 3 2 3" xfId="20766"/>
    <cellStyle name="Normal 6 3 2 3 3 3" xfId="20767"/>
    <cellStyle name="Normal 6 3 2 3 3 3 2" xfId="35248"/>
    <cellStyle name="Normal 6 3 2 3 3 4" xfId="20768"/>
    <cellStyle name="Normal 6 3 2 3 3 5" xfId="20769"/>
    <cellStyle name="Normal 6 3 2 3 4" xfId="20770"/>
    <cellStyle name="Normal 6 3 2 3 4 2" xfId="20771"/>
    <cellStyle name="Normal 6 3 2 3 4 3" xfId="20772"/>
    <cellStyle name="Normal 6 3 2 3 5" xfId="20773"/>
    <cellStyle name="Normal 6 3 2 3 5 2" xfId="33720"/>
    <cellStyle name="Normal 6 3 2 3 6" xfId="20774"/>
    <cellStyle name="Normal 6 3 2 3 7" xfId="20775"/>
    <cellStyle name="Normal 6 3 2 3 8" xfId="20776"/>
    <cellStyle name="Normal 6 3 2 4" xfId="20777"/>
    <cellStyle name="Normal 6 3 2 4 2" xfId="20778"/>
    <cellStyle name="Normal 6 3 2 4 2 2" xfId="20779"/>
    <cellStyle name="Normal 6 3 2 4 2 2 2" xfId="20780"/>
    <cellStyle name="Normal 6 3 2 4 2 2 3" xfId="20781"/>
    <cellStyle name="Normal 6 3 2 4 2 3" xfId="20782"/>
    <cellStyle name="Normal 6 3 2 4 2 3 2" xfId="34995"/>
    <cellStyle name="Normal 6 3 2 4 2 4" xfId="20783"/>
    <cellStyle name="Normal 6 3 2 4 2 5" xfId="20784"/>
    <cellStyle name="Normal 6 3 2 4 3" xfId="20785"/>
    <cellStyle name="Normal 6 3 2 4 3 2" xfId="20786"/>
    <cellStyle name="Normal 6 3 2 4 3 2 2" xfId="20787"/>
    <cellStyle name="Normal 6 3 2 4 3 2 3" xfId="20788"/>
    <cellStyle name="Normal 6 3 2 4 3 3" xfId="20789"/>
    <cellStyle name="Normal 6 3 2 4 3 3 2" xfId="34363"/>
    <cellStyle name="Normal 6 3 2 4 3 4" xfId="20790"/>
    <cellStyle name="Normal 6 3 2 4 3 5" xfId="20791"/>
    <cellStyle name="Normal 6 3 2 4 4" xfId="20792"/>
    <cellStyle name="Normal 6 3 2 4 4 2" xfId="20793"/>
    <cellStyle name="Normal 6 3 2 4 4 3" xfId="20794"/>
    <cellStyle name="Normal 6 3 2 4 5" xfId="20795"/>
    <cellStyle name="Normal 6 3 2 4 5 2" xfId="33983"/>
    <cellStyle name="Normal 6 3 2 4 6" xfId="20796"/>
    <cellStyle name="Normal 6 3 2 4 7" xfId="20797"/>
    <cellStyle name="Normal 6 3 2 4 8" xfId="20798"/>
    <cellStyle name="Normal 6 3 2 5" xfId="20799"/>
    <cellStyle name="Normal 6 3 2 5 2" xfId="20800"/>
    <cellStyle name="Normal 6 3 2 5 2 2" xfId="20801"/>
    <cellStyle name="Normal 6 3 2 5 2 2 2" xfId="20802"/>
    <cellStyle name="Normal 6 3 2 5 2 2 3" xfId="20803"/>
    <cellStyle name="Normal 6 3 2 5 2 3" xfId="20804"/>
    <cellStyle name="Normal 6 3 2 5 2 3 2" xfId="35161"/>
    <cellStyle name="Normal 6 3 2 5 2 4" xfId="20805"/>
    <cellStyle name="Normal 6 3 2 5 2 5" xfId="20806"/>
    <cellStyle name="Normal 6 3 2 5 3" xfId="20807"/>
    <cellStyle name="Normal 6 3 2 5 3 2" xfId="20808"/>
    <cellStyle name="Normal 6 3 2 5 3 3" xfId="20809"/>
    <cellStyle name="Normal 6 3 2 5 4" xfId="20810"/>
    <cellStyle name="Normal 6 3 2 5 4 2" xfId="34034"/>
    <cellStyle name="Normal 6 3 2 5 5" xfId="20811"/>
    <cellStyle name="Normal 6 3 2 5 6" xfId="20812"/>
    <cellStyle name="Normal 6 3 2 5 7" xfId="20813"/>
    <cellStyle name="Normal 6 3 2 6" xfId="20814"/>
    <cellStyle name="Normal 6 3 2 6 2" xfId="20815"/>
    <cellStyle name="Normal 6 3 2 6 2 2" xfId="20816"/>
    <cellStyle name="Normal 6 3 2 6 2 3" xfId="20817"/>
    <cellStyle name="Normal 6 3 2 6 3" xfId="20818"/>
    <cellStyle name="Normal 6 3 2 6 3 2" xfId="35303"/>
    <cellStyle name="Normal 6 3 2 6 4" xfId="20819"/>
    <cellStyle name="Normal 6 3 2 6 5" xfId="20820"/>
    <cellStyle name="Normal 6 3 2 6 6" xfId="20821"/>
    <cellStyle name="Normal 6 3 2 7" xfId="20822"/>
    <cellStyle name="Normal 6 3 2 7 2" xfId="20823"/>
    <cellStyle name="Normal 6 3 2 7 3" xfId="20824"/>
    <cellStyle name="Normal 6 3 2 8" xfId="20825"/>
    <cellStyle name="Normal 6 3 2 8 2" xfId="32764"/>
    <cellStyle name="Normal 6 3 2 9" xfId="20826"/>
    <cellStyle name="Normal 6 3 3" xfId="20827"/>
    <cellStyle name="Normal 6 3 3 10" xfId="20828"/>
    <cellStyle name="Normal 6 3 3 11" xfId="20829"/>
    <cellStyle name="Normal 6 3 3 2" xfId="20830"/>
    <cellStyle name="Normal 6 3 3 2 2" xfId="20831"/>
    <cellStyle name="Normal 6 3 3 2 2 2" xfId="20832"/>
    <cellStyle name="Normal 6 3 3 2 2 2 2" xfId="20833"/>
    <cellStyle name="Normal 6 3 3 2 2 2 3" xfId="20834"/>
    <cellStyle name="Normal 6 3 3 2 2 3" xfId="20835"/>
    <cellStyle name="Normal 6 3 3 2 2 3 2" xfId="34996"/>
    <cellStyle name="Normal 6 3 3 2 2 4" xfId="20836"/>
    <cellStyle name="Normal 6 3 3 2 2 5" xfId="20837"/>
    <cellStyle name="Normal 6 3 3 2 3" xfId="20838"/>
    <cellStyle name="Normal 6 3 3 2 3 2" xfId="20839"/>
    <cellStyle name="Normal 6 3 3 2 3 2 2" xfId="20840"/>
    <cellStyle name="Normal 6 3 3 2 3 2 3" xfId="20841"/>
    <cellStyle name="Normal 6 3 3 2 3 3" xfId="20842"/>
    <cellStyle name="Normal 6 3 3 2 3 3 2" xfId="34224"/>
    <cellStyle name="Normal 6 3 3 2 3 4" xfId="20843"/>
    <cellStyle name="Normal 6 3 3 2 3 5" xfId="20844"/>
    <cellStyle name="Normal 6 3 3 2 4" xfId="20845"/>
    <cellStyle name="Normal 6 3 3 2 4 2" xfId="20846"/>
    <cellStyle name="Normal 6 3 3 2 4 3" xfId="20847"/>
    <cellStyle name="Normal 6 3 3 2 5" xfId="20848"/>
    <cellStyle name="Normal 6 3 3 2 5 2" xfId="33984"/>
    <cellStyle name="Normal 6 3 3 2 6" xfId="20849"/>
    <cellStyle name="Normal 6 3 3 2 7" xfId="20850"/>
    <cellStyle name="Normal 6 3 3 2 8" xfId="20851"/>
    <cellStyle name="Normal 6 3 3 3" xfId="20852"/>
    <cellStyle name="Normal 6 3 3 3 2" xfId="20853"/>
    <cellStyle name="Normal 6 3 3 3 2 2" xfId="20854"/>
    <cellStyle name="Normal 6 3 3 3 2 2 2" xfId="20855"/>
    <cellStyle name="Normal 6 3 3 3 2 2 3" xfId="20856"/>
    <cellStyle name="Normal 6 3 3 3 2 3" xfId="20857"/>
    <cellStyle name="Normal 6 3 3 3 2 3 2" xfId="35162"/>
    <cellStyle name="Normal 6 3 3 3 2 4" xfId="20858"/>
    <cellStyle name="Normal 6 3 3 3 2 5" xfId="20859"/>
    <cellStyle name="Normal 6 3 3 3 3" xfId="20860"/>
    <cellStyle name="Normal 6 3 3 3 3 2" xfId="20861"/>
    <cellStyle name="Normal 6 3 3 3 3 3" xfId="20862"/>
    <cellStyle name="Normal 6 3 3 3 4" xfId="20863"/>
    <cellStyle name="Normal 6 3 3 3 4 2" xfId="34093"/>
    <cellStyle name="Normal 6 3 3 3 5" xfId="20864"/>
    <cellStyle name="Normal 6 3 3 3 6" xfId="20865"/>
    <cellStyle name="Normal 6 3 3 3 7" xfId="20866"/>
    <cellStyle name="Normal 6 3 3 4" xfId="20867"/>
    <cellStyle name="Normal 6 3 3 4 2" xfId="20868"/>
    <cellStyle name="Normal 6 3 3 4 2 2" xfId="20869"/>
    <cellStyle name="Normal 6 3 3 4 2 3" xfId="20870"/>
    <cellStyle name="Normal 6 3 3 4 3" xfId="20871"/>
    <cellStyle name="Normal 6 3 3 4 3 2" xfId="35266"/>
    <cellStyle name="Normal 6 3 3 4 4" xfId="20872"/>
    <cellStyle name="Normal 6 3 3 4 5" xfId="20873"/>
    <cellStyle name="Normal 6 3 3 4 6" xfId="20874"/>
    <cellStyle name="Normal 6 3 3 5" xfId="20875"/>
    <cellStyle name="Normal 6 3 3 5 2" xfId="20876"/>
    <cellStyle name="Normal 6 3 3 5 2 2" xfId="20877"/>
    <cellStyle name="Normal 6 3 3 5 2 3" xfId="20878"/>
    <cellStyle name="Normal 6 3 3 5 3" xfId="20879"/>
    <cellStyle name="Normal 6 3 3 5 3 2" xfId="35322"/>
    <cellStyle name="Normal 6 3 3 5 4" xfId="20880"/>
    <cellStyle name="Normal 6 3 3 5 5" xfId="20881"/>
    <cellStyle name="Normal 6 3 3 5 6" xfId="20882"/>
    <cellStyle name="Normal 6 3 3 6" xfId="20883"/>
    <cellStyle name="Normal 6 3 3 6 2" xfId="20884"/>
    <cellStyle name="Normal 6 3 3 6 2 2" xfId="20885"/>
    <cellStyle name="Normal 6 3 3 6 2 3" xfId="20886"/>
    <cellStyle name="Normal 6 3 3 6 3" xfId="20887"/>
    <cellStyle name="Normal 6 3 3 6 3 2" xfId="35163"/>
    <cellStyle name="Normal 6 3 3 6 4" xfId="20888"/>
    <cellStyle name="Normal 6 3 3 6 5" xfId="20889"/>
    <cellStyle name="Normal 6 3 3 6 6" xfId="20890"/>
    <cellStyle name="Normal 6 3 3 7" xfId="20891"/>
    <cellStyle name="Normal 6 3 3 7 2" xfId="20892"/>
    <cellStyle name="Normal 6 3 3 7 3" xfId="20893"/>
    <cellStyle name="Normal 6 3 3 8" xfId="20894"/>
    <cellStyle name="Normal 6 3 3 8 2" xfId="33721"/>
    <cellStyle name="Normal 6 3 3 9" xfId="20895"/>
    <cellStyle name="Normal 6 3 4" xfId="20896"/>
    <cellStyle name="Normal 6 3 4 10" xfId="20897"/>
    <cellStyle name="Normal 6 3 4 11" xfId="20898"/>
    <cellStyle name="Normal 6 3 4 2" xfId="20899"/>
    <cellStyle name="Normal 6 3 4 2 2" xfId="20900"/>
    <cellStyle name="Normal 6 3 4 2 2 2" xfId="20901"/>
    <cellStyle name="Normal 6 3 4 2 2 3" xfId="20902"/>
    <cellStyle name="Normal 6 3 4 2 3" xfId="20903"/>
    <cellStyle name="Normal 6 3 4 2 3 2" xfId="34997"/>
    <cellStyle name="Normal 6 3 4 2 4" xfId="20904"/>
    <cellStyle name="Normal 6 3 4 2 5" xfId="20905"/>
    <cellStyle name="Normal 6 3 4 2 6" xfId="20906"/>
    <cellStyle name="Normal 6 3 4 3" xfId="20907"/>
    <cellStyle name="Normal 6 3 4 3 2" xfId="20908"/>
    <cellStyle name="Normal 6 3 4 3 2 2" xfId="20909"/>
    <cellStyle name="Normal 6 3 4 3 2 2 2" xfId="20910"/>
    <cellStyle name="Normal 6 3 4 3 2 2 3" xfId="20911"/>
    <cellStyle name="Normal 6 3 4 3 2 3" xfId="20912"/>
    <cellStyle name="Normal 6 3 4 3 2 3 2" xfId="35264"/>
    <cellStyle name="Normal 6 3 4 3 2 4" xfId="20913"/>
    <cellStyle name="Normal 6 3 4 3 2 5" xfId="20914"/>
    <cellStyle name="Normal 6 3 4 3 3" xfId="20915"/>
    <cellStyle name="Normal 6 3 4 3 3 2" xfId="20916"/>
    <cellStyle name="Normal 6 3 4 3 3 3" xfId="20917"/>
    <cellStyle name="Normal 6 3 4 3 4" xfId="20918"/>
    <cellStyle name="Normal 6 3 4 3 4 2" xfId="34871"/>
    <cellStyle name="Normal 6 3 4 3 5" xfId="20919"/>
    <cellStyle name="Normal 6 3 4 3 6" xfId="20920"/>
    <cellStyle name="Normal 6 3 4 3 7" xfId="20921"/>
    <cellStyle name="Normal 6 3 4 4" xfId="20922"/>
    <cellStyle name="Normal 6 3 4 4 2" xfId="20923"/>
    <cellStyle name="Normal 6 3 4 4 2 2" xfId="20924"/>
    <cellStyle name="Normal 6 3 4 4 2 3" xfId="20925"/>
    <cellStyle name="Normal 6 3 4 4 3" xfId="20926"/>
    <cellStyle name="Normal 6 3 4 4 3 2" xfId="35164"/>
    <cellStyle name="Normal 6 3 4 4 4" xfId="20927"/>
    <cellStyle name="Normal 6 3 4 4 5" xfId="20928"/>
    <cellStyle name="Normal 6 3 4 4 6" xfId="20929"/>
    <cellStyle name="Normal 6 3 4 5" xfId="20930"/>
    <cellStyle name="Normal 6 3 4 5 2" xfId="20931"/>
    <cellStyle name="Normal 6 3 4 5 2 2" xfId="20932"/>
    <cellStyle name="Normal 6 3 4 5 2 3" xfId="20933"/>
    <cellStyle name="Normal 6 3 4 5 3" xfId="20934"/>
    <cellStyle name="Normal 6 3 4 5 3 2" xfId="35165"/>
    <cellStyle name="Normal 6 3 4 5 4" xfId="20935"/>
    <cellStyle name="Normal 6 3 4 5 5" xfId="20936"/>
    <cellStyle name="Normal 6 3 4 5 6" xfId="20937"/>
    <cellStyle name="Normal 6 3 4 6" xfId="20938"/>
    <cellStyle name="Normal 6 3 4 6 2" xfId="20939"/>
    <cellStyle name="Normal 6 3 4 6 2 2" xfId="20940"/>
    <cellStyle name="Normal 6 3 4 6 2 3" xfId="20941"/>
    <cellStyle name="Normal 6 3 4 6 3" xfId="20942"/>
    <cellStyle name="Normal 6 3 4 6 3 2" xfId="35323"/>
    <cellStyle name="Normal 6 3 4 6 4" xfId="20943"/>
    <cellStyle name="Normal 6 3 4 6 5" xfId="20944"/>
    <cellStyle name="Normal 6 3 4 6 6" xfId="20945"/>
    <cellStyle name="Normal 6 3 4 7" xfId="20946"/>
    <cellStyle name="Normal 6 3 4 7 2" xfId="20947"/>
    <cellStyle name="Normal 6 3 4 7 3" xfId="20948"/>
    <cellStyle name="Normal 6 3 4 8" xfId="20949"/>
    <cellStyle name="Normal 6 3 4 8 2" xfId="33985"/>
    <cellStyle name="Normal 6 3 4 9" xfId="20950"/>
    <cellStyle name="Normal 6 3 5" xfId="20951"/>
    <cellStyle name="Normal 6 3 5 10" xfId="20952"/>
    <cellStyle name="Normal 6 3 5 11" xfId="20953"/>
    <cellStyle name="Normal 6 3 5 2" xfId="20954"/>
    <cellStyle name="Normal 6 3 5 2 2" xfId="20955"/>
    <cellStyle name="Normal 6 3 5 2 2 2" xfId="20956"/>
    <cellStyle name="Normal 6 3 5 2 2 3" xfId="20957"/>
    <cellStyle name="Normal 6 3 5 2 3" xfId="20958"/>
    <cellStyle name="Normal 6 3 5 2 3 2" xfId="35166"/>
    <cellStyle name="Normal 6 3 5 2 4" xfId="20959"/>
    <cellStyle name="Normal 6 3 5 2 5" xfId="20960"/>
    <cellStyle name="Normal 6 3 5 2 6" xfId="20961"/>
    <cellStyle name="Normal 6 3 5 3" xfId="20962"/>
    <cellStyle name="Normal 6 3 5 3 2" xfId="20963"/>
    <cellStyle name="Normal 6 3 5 3 2 2" xfId="20964"/>
    <cellStyle name="Normal 6 3 5 3 2 3" xfId="20965"/>
    <cellStyle name="Normal 6 3 5 3 3" xfId="20966"/>
    <cellStyle name="Normal 6 3 5 3 3 2" xfId="35232"/>
    <cellStyle name="Normal 6 3 5 3 4" xfId="20967"/>
    <cellStyle name="Normal 6 3 5 3 5" xfId="20968"/>
    <cellStyle name="Normal 6 3 5 3 6" xfId="20969"/>
    <cellStyle name="Normal 6 3 5 4" xfId="20970"/>
    <cellStyle name="Normal 6 3 5 4 2" xfId="20971"/>
    <cellStyle name="Normal 6 3 5 4 2 2" xfId="20972"/>
    <cellStyle name="Normal 6 3 5 4 2 3" xfId="20973"/>
    <cellStyle name="Normal 6 3 5 4 3" xfId="20974"/>
    <cellStyle name="Normal 6 3 5 4 3 2" xfId="35167"/>
    <cellStyle name="Normal 6 3 5 4 4" xfId="20975"/>
    <cellStyle name="Normal 6 3 5 4 5" xfId="20976"/>
    <cellStyle name="Normal 6 3 5 4 6" xfId="20977"/>
    <cellStyle name="Normal 6 3 5 5" xfId="20978"/>
    <cellStyle name="Normal 6 3 5 5 2" xfId="20979"/>
    <cellStyle name="Normal 6 3 5 5 2 2" xfId="20980"/>
    <cellStyle name="Normal 6 3 5 5 2 3" xfId="20981"/>
    <cellStyle name="Normal 6 3 5 5 3" xfId="20982"/>
    <cellStyle name="Normal 6 3 5 5 3 2" xfId="35314"/>
    <cellStyle name="Normal 6 3 5 5 4" xfId="20983"/>
    <cellStyle name="Normal 6 3 5 5 5" xfId="20984"/>
    <cellStyle name="Normal 6 3 5 5 6" xfId="20985"/>
    <cellStyle name="Normal 6 3 5 6" xfId="20986"/>
    <cellStyle name="Normal 6 3 5 6 2" xfId="20987"/>
    <cellStyle name="Normal 6 3 5 6 2 2" xfId="20988"/>
    <cellStyle name="Normal 6 3 5 6 2 3" xfId="20989"/>
    <cellStyle name="Normal 6 3 5 6 3" xfId="20990"/>
    <cellStyle name="Normal 6 3 5 6 3 2" xfId="35168"/>
    <cellStyle name="Normal 6 3 5 6 4" xfId="20991"/>
    <cellStyle name="Normal 6 3 5 6 5" xfId="20992"/>
    <cellStyle name="Normal 6 3 5 6 6" xfId="20993"/>
    <cellStyle name="Normal 6 3 5 7" xfId="20994"/>
    <cellStyle name="Normal 6 3 5 7 2" xfId="20995"/>
    <cellStyle name="Normal 6 3 5 7 3" xfId="20996"/>
    <cellStyle name="Normal 6 3 5 8" xfId="20997"/>
    <cellStyle name="Normal 6 3 5 8 2" xfId="33986"/>
    <cellStyle name="Normal 6 3 5 9" xfId="20998"/>
    <cellStyle name="Normal 6 3 6" xfId="20999"/>
    <cellStyle name="Normal 6 3 6 10" xfId="21000"/>
    <cellStyle name="Normal 6 3 6 11" xfId="21001"/>
    <cellStyle name="Normal 6 3 6 2" xfId="21002"/>
    <cellStyle name="Normal 6 3 6 2 2" xfId="21003"/>
    <cellStyle name="Normal 6 3 6 2 2 2" xfId="21004"/>
    <cellStyle name="Normal 6 3 6 2 2 3" xfId="21005"/>
    <cellStyle name="Normal 6 3 6 2 3" xfId="21006"/>
    <cellStyle name="Normal 6 3 6 2 3 2" xfId="35169"/>
    <cellStyle name="Normal 6 3 6 2 4" xfId="21007"/>
    <cellStyle name="Normal 6 3 6 2 5" xfId="21008"/>
    <cellStyle name="Normal 6 3 6 2 6" xfId="21009"/>
    <cellStyle name="Normal 6 3 6 3" xfId="21010"/>
    <cellStyle name="Normal 6 3 6 3 2" xfId="21011"/>
    <cellStyle name="Normal 6 3 6 3 2 2" xfId="21012"/>
    <cellStyle name="Normal 6 3 6 3 2 3" xfId="21013"/>
    <cellStyle name="Normal 6 3 6 3 3" xfId="21014"/>
    <cellStyle name="Normal 6 3 6 3 3 2" xfId="35313"/>
    <cellStyle name="Normal 6 3 6 3 4" xfId="21015"/>
    <cellStyle name="Normal 6 3 6 3 5" xfId="21016"/>
    <cellStyle name="Normal 6 3 6 3 6" xfId="21017"/>
    <cellStyle name="Normal 6 3 6 4" xfId="21018"/>
    <cellStyle name="Normal 6 3 6 4 2" xfId="21019"/>
    <cellStyle name="Normal 6 3 6 4 2 2" xfId="21020"/>
    <cellStyle name="Normal 6 3 6 4 2 3" xfId="21021"/>
    <cellStyle name="Normal 6 3 6 4 3" xfId="21022"/>
    <cellStyle name="Normal 6 3 6 4 3 2" xfId="35051"/>
    <cellStyle name="Normal 6 3 6 4 4" xfId="21023"/>
    <cellStyle name="Normal 6 3 6 4 5" xfId="21024"/>
    <cellStyle name="Normal 6 3 6 4 6" xfId="21025"/>
    <cellStyle name="Normal 6 3 6 5" xfId="21026"/>
    <cellStyle name="Normal 6 3 6 5 2" xfId="21027"/>
    <cellStyle name="Normal 6 3 6 5 2 2" xfId="21028"/>
    <cellStyle name="Normal 6 3 6 5 2 3" xfId="21029"/>
    <cellStyle name="Normal 6 3 6 5 3" xfId="21030"/>
    <cellStyle name="Normal 6 3 6 5 3 2" xfId="35170"/>
    <cellStyle name="Normal 6 3 6 5 4" xfId="21031"/>
    <cellStyle name="Normal 6 3 6 5 5" xfId="21032"/>
    <cellStyle name="Normal 6 3 6 5 6" xfId="21033"/>
    <cellStyle name="Normal 6 3 6 6" xfId="21034"/>
    <cellStyle name="Normal 6 3 6 6 2" xfId="21035"/>
    <cellStyle name="Normal 6 3 6 6 2 2" xfId="21036"/>
    <cellStyle name="Normal 6 3 6 6 2 3" xfId="21037"/>
    <cellStyle name="Normal 6 3 6 6 3" xfId="21038"/>
    <cellStyle name="Normal 6 3 6 6 3 2" xfId="35171"/>
    <cellStyle name="Normal 6 3 6 6 4" xfId="21039"/>
    <cellStyle name="Normal 6 3 6 6 5" xfId="21040"/>
    <cellStyle name="Normal 6 3 6 6 6" xfId="21041"/>
    <cellStyle name="Normal 6 3 6 7" xfId="21042"/>
    <cellStyle name="Normal 6 3 6 7 2" xfId="21043"/>
    <cellStyle name="Normal 6 3 6 7 3" xfId="21044"/>
    <cellStyle name="Normal 6 3 6 8" xfId="21045"/>
    <cellStyle name="Normal 6 3 6 8 2" xfId="33987"/>
    <cellStyle name="Normal 6 3 6 9" xfId="21046"/>
    <cellStyle name="Normal 6 3 7" xfId="21047"/>
    <cellStyle name="Normal 6 3 7 10" xfId="21048"/>
    <cellStyle name="Normal 6 3 7 11" xfId="21049"/>
    <cellStyle name="Normal 6 3 7 2" xfId="21050"/>
    <cellStyle name="Normal 6 3 7 2 2" xfId="21051"/>
    <cellStyle name="Normal 6 3 7 2 2 2" xfId="21052"/>
    <cellStyle name="Normal 6 3 7 2 2 3" xfId="21053"/>
    <cellStyle name="Normal 6 3 7 2 3" xfId="21054"/>
    <cellStyle name="Normal 6 3 7 2 3 2" xfId="35172"/>
    <cellStyle name="Normal 6 3 7 2 4" xfId="21055"/>
    <cellStyle name="Normal 6 3 7 2 5" xfId="21056"/>
    <cellStyle name="Normal 6 3 7 2 6" xfId="21057"/>
    <cellStyle name="Normal 6 3 7 3" xfId="21058"/>
    <cellStyle name="Normal 6 3 7 3 2" xfId="21059"/>
    <cellStyle name="Normal 6 3 7 3 2 2" xfId="21060"/>
    <cellStyle name="Normal 6 3 7 3 2 3" xfId="21061"/>
    <cellStyle name="Normal 6 3 7 3 3" xfId="21062"/>
    <cellStyle name="Normal 6 3 7 3 3 2" xfId="35307"/>
    <cellStyle name="Normal 6 3 7 3 4" xfId="21063"/>
    <cellStyle name="Normal 6 3 7 3 5" xfId="21064"/>
    <cellStyle name="Normal 6 3 7 3 6" xfId="21065"/>
    <cellStyle name="Normal 6 3 7 4" xfId="21066"/>
    <cellStyle name="Normal 6 3 7 4 2" xfId="21067"/>
    <cellStyle name="Normal 6 3 7 4 2 2" xfId="21068"/>
    <cellStyle name="Normal 6 3 7 4 2 3" xfId="21069"/>
    <cellStyle name="Normal 6 3 7 4 3" xfId="21070"/>
    <cellStyle name="Normal 6 3 7 4 3 2" xfId="35173"/>
    <cellStyle name="Normal 6 3 7 4 4" xfId="21071"/>
    <cellStyle name="Normal 6 3 7 4 5" xfId="21072"/>
    <cellStyle name="Normal 6 3 7 4 6" xfId="21073"/>
    <cellStyle name="Normal 6 3 7 5" xfId="21074"/>
    <cellStyle name="Normal 6 3 7 5 2" xfId="21075"/>
    <cellStyle name="Normal 6 3 7 5 2 2" xfId="21076"/>
    <cellStyle name="Normal 6 3 7 5 2 3" xfId="21077"/>
    <cellStyle name="Normal 6 3 7 5 3" xfId="21078"/>
    <cellStyle name="Normal 6 3 7 5 3 2" xfId="35174"/>
    <cellStyle name="Normal 6 3 7 5 4" xfId="21079"/>
    <cellStyle name="Normal 6 3 7 5 5" xfId="21080"/>
    <cellStyle name="Normal 6 3 7 5 6" xfId="21081"/>
    <cellStyle name="Normal 6 3 7 6" xfId="21082"/>
    <cellStyle name="Normal 6 3 7 6 2" xfId="21083"/>
    <cellStyle name="Normal 6 3 7 6 2 2" xfId="21084"/>
    <cellStyle name="Normal 6 3 7 6 2 3" xfId="21085"/>
    <cellStyle name="Normal 6 3 7 6 3" xfId="21086"/>
    <cellStyle name="Normal 6 3 7 6 3 2" xfId="35175"/>
    <cellStyle name="Normal 6 3 7 6 4" xfId="21087"/>
    <cellStyle name="Normal 6 3 7 6 5" xfId="21088"/>
    <cellStyle name="Normal 6 3 7 6 6" xfId="21089"/>
    <cellStyle name="Normal 6 3 7 7" xfId="21090"/>
    <cellStyle name="Normal 6 3 7 7 2" xfId="21091"/>
    <cellStyle name="Normal 6 3 7 7 3" xfId="21092"/>
    <cellStyle name="Normal 6 3 7 8" xfId="21093"/>
    <cellStyle name="Normal 6 3 7 8 2" xfId="33988"/>
    <cellStyle name="Normal 6 3 7 9" xfId="21094"/>
    <cellStyle name="Normal 6 3 8" xfId="21095"/>
    <cellStyle name="Normal 6 3 8 2" xfId="21096"/>
    <cellStyle name="Normal 6 3 8 2 2" xfId="21097"/>
    <cellStyle name="Normal 6 3 8 2 3" xfId="21098"/>
    <cellStyle name="Normal 6 3 8 3" xfId="21099"/>
    <cellStyle name="Normal 6 3 8 3 2" xfId="33982"/>
    <cellStyle name="Normal 6 3 8 4" xfId="21100"/>
    <cellStyle name="Normal 6 3 8 5" xfId="21101"/>
    <cellStyle name="Normal 6 3 8 6" xfId="21102"/>
    <cellStyle name="Normal 6 3 9" xfId="21103"/>
    <cellStyle name="Normal 6 3 9 2" xfId="21104"/>
    <cellStyle name="Normal 6 3 9 2 2" xfId="21105"/>
    <cellStyle name="Normal 6 3 9 2 2 2" xfId="21106"/>
    <cellStyle name="Normal 6 3 9 2 2 3" xfId="21107"/>
    <cellStyle name="Normal 6 3 9 2 3" xfId="21108"/>
    <cellStyle name="Normal 6 3 9 2 4" xfId="21109"/>
    <cellStyle name="Normal 6 3 9 2 5" xfId="21110"/>
    <cellStyle name="Normal 6 3 9 3" xfId="21111"/>
    <cellStyle name="Normal 6 3 9 3 2" xfId="21112"/>
    <cellStyle name="Normal 6 3 9 3 3" xfId="21113"/>
    <cellStyle name="Normal 6 3 9 4" xfId="21114"/>
    <cellStyle name="Normal 6 3 9 4 2" xfId="34033"/>
    <cellStyle name="Normal 6 3 9 5" xfId="21115"/>
    <cellStyle name="Normal 6 3 9 6" xfId="21116"/>
    <cellStyle name="Normal 6 3 9 7" xfId="21117"/>
    <cellStyle name="Normal 6 4" xfId="21118"/>
    <cellStyle name="Normal 6 4 10" xfId="21119"/>
    <cellStyle name="Normal 6 4 10 2" xfId="21120"/>
    <cellStyle name="Normal 6 4 10 2 2" xfId="21121"/>
    <cellStyle name="Normal 6 4 10 2 3" xfId="21122"/>
    <cellStyle name="Normal 6 4 10 3" xfId="21123"/>
    <cellStyle name="Normal 6 4 10 4" xfId="21124"/>
    <cellStyle name="Normal 6 4 10 5" xfId="21125"/>
    <cellStyle name="Normal 6 4 11" xfId="21126"/>
    <cellStyle name="Normal 6 4 11 2" xfId="21127"/>
    <cellStyle name="Normal 6 4 11 2 2" xfId="21128"/>
    <cellStyle name="Normal 6 4 11 2 3" xfId="21129"/>
    <cellStyle name="Normal 6 4 11 3" xfId="21130"/>
    <cellStyle name="Normal 6 4 11 4" xfId="21131"/>
    <cellStyle name="Normal 6 4 11 5" xfId="21132"/>
    <cellStyle name="Normal 6 4 12" xfId="21133"/>
    <cellStyle name="Normal 6 4 12 2" xfId="21134"/>
    <cellStyle name="Normal 6 4 12 2 2" xfId="21135"/>
    <cellStyle name="Normal 6 4 12 2 3" xfId="21136"/>
    <cellStyle name="Normal 6 4 12 3" xfId="21137"/>
    <cellStyle name="Normal 6 4 12 4" xfId="21138"/>
    <cellStyle name="Normal 6 4 12 5" xfId="21139"/>
    <cellStyle name="Normal 6 4 13" xfId="21140"/>
    <cellStyle name="Normal 6 4 13 2" xfId="21141"/>
    <cellStyle name="Normal 6 4 13 2 2" xfId="21142"/>
    <cellStyle name="Normal 6 4 13 2 3" xfId="21143"/>
    <cellStyle name="Normal 6 4 13 3" xfId="21144"/>
    <cellStyle name="Normal 6 4 13 4" xfId="21145"/>
    <cellStyle name="Normal 6 4 13 5" xfId="21146"/>
    <cellStyle name="Normal 6 4 14" xfId="21147"/>
    <cellStyle name="Normal 6 4 14 2" xfId="21148"/>
    <cellStyle name="Normal 6 4 14 2 2" xfId="21149"/>
    <cellStyle name="Normal 6 4 14 2 2 2" xfId="21150"/>
    <cellStyle name="Normal 6 4 14 2 2 3" xfId="21151"/>
    <cellStyle name="Normal 6 4 14 2 3" xfId="21152"/>
    <cellStyle name="Normal 6 4 14 2 3 2" xfId="34998"/>
    <cellStyle name="Normal 6 4 14 2 4" xfId="21153"/>
    <cellStyle name="Normal 6 4 14 2 5" xfId="21154"/>
    <cellStyle name="Normal 6 4 14 3" xfId="21155"/>
    <cellStyle name="Normal 6 4 14 3 2" xfId="21156"/>
    <cellStyle name="Normal 6 4 14 3 2 2" xfId="21157"/>
    <cellStyle name="Normal 6 4 14 3 2 3" xfId="21158"/>
    <cellStyle name="Normal 6 4 14 3 3" xfId="21159"/>
    <cellStyle name="Normal 6 4 14 3 3 2" xfId="34364"/>
    <cellStyle name="Normal 6 4 14 3 4" xfId="21160"/>
    <cellStyle name="Normal 6 4 14 3 5" xfId="21161"/>
    <cellStyle name="Normal 6 4 14 4" xfId="21162"/>
    <cellStyle name="Normal 6 4 14 4 2" xfId="21163"/>
    <cellStyle name="Normal 6 4 14 4 3" xfId="21164"/>
    <cellStyle name="Normal 6 4 14 5" xfId="21165"/>
    <cellStyle name="Normal 6 4 14 5 2" xfId="33989"/>
    <cellStyle name="Normal 6 4 14 6" xfId="21166"/>
    <cellStyle name="Normal 6 4 14 7" xfId="21167"/>
    <cellStyle name="Normal 6 4 15" xfId="21168"/>
    <cellStyle name="Normal 6 4 15 2" xfId="21169"/>
    <cellStyle name="Normal 6 4 15 2 2" xfId="21170"/>
    <cellStyle name="Normal 6 4 15 2 3" xfId="21171"/>
    <cellStyle name="Normal 6 4 15 3" xfId="21172"/>
    <cellStyle name="Normal 6 4 15 3 2" xfId="34035"/>
    <cellStyle name="Normal 6 4 15 4" xfId="21173"/>
    <cellStyle name="Normal 6 4 15 5" xfId="21174"/>
    <cellStyle name="Normal 6 4 16" xfId="21175"/>
    <cellStyle name="Normal 6 4 16 2" xfId="21176"/>
    <cellStyle name="Normal 6 4 16 3" xfId="21177"/>
    <cellStyle name="Normal 6 4 17" xfId="21178"/>
    <cellStyle name="Normal 6 4 17 2" xfId="32765"/>
    <cellStyle name="Normal 6 4 18" xfId="21179"/>
    <cellStyle name="Normal 6 4 18 2" xfId="21180"/>
    <cellStyle name="Normal 6 4 19" xfId="21181"/>
    <cellStyle name="Normal 6 4 2" xfId="21182"/>
    <cellStyle name="Normal 6 4 2 2" xfId="21183"/>
    <cellStyle name="Normal 6 4 2 2 2" xfId="21184"/>
    <cellStyle name="Normal 6 4 2 2 2 2" xfId="21185"/>
    <cellStyle name="Normal 6 4 2 2 2 3" xfId="21186"/>
    <cellStyle name="Normal 6 4 2 2 3" xfId="21187"/>
    <cellStyle name="Normal 6 4 2 2 4" xfId="21188"/>
    <cellStyle name="Normal 6 4 2 2 5" xfId="21189"/>
    <cellStyle name="Normal 6 4 2 3" xfId="21190"/>
    <cellStyle name="Normal 6 4 2 3 2" xfId="21191"/>
    <cellStyle name="Normal 6 4 2 3 2 2" xfId="21192"/>
    <cellStyle name="Normal 6 4 2 3 2 3" xfId="21193"/>
    <cellStyle name="Normal 6 4 2 3 3" xfId="21194"/>
    <cellStyle name="Normal 6 4 2 3 3 2" xfId="34365"/>
    <cellStyle name="Normal 6 4 2 3 4" xfId="21195"/>
    <cellStyle name="Normal 6 4 2 3 5" xfId="21196"/>
    <cellStyle name="Normal 6 4 2 4" xfId="21197"/>
    <cellStyle name="Normal 6 4 2 4 2" xfId="21198"/>
    <cellStyle name="Normal 6 4 2 4 2 2" xfId="21199"/>
    <cellStyle name="Normal 6 4 2 4 2 3" xfId="21200"/>
    <cellStyle name="Normal 6 4 2 4 3" xfId="21201"/>
    <cellStyle name="Normal 6 4 2 4 3 2" xfId="35219"/>
    <cellStyle name="Normal 6 4 2 4 4" xfId="21202"/>
    <cellStyle name="Normal 6 4 2 4 5" xfId="21203"/>
    <cellStyle name="Normal 6 4 2 5" xfId="21204"/>
    <cellStyle name="Normal 6 4 2 5 2" xfId="21205"/>
    <cellStyle name="Normal 6 4 2 5 3" xfId="21206"/>
    <cellStyle name="Normal 6 4 2 6" xfId="21207"/>
    <cellStyle name="Normal 6 4 2 6 2" xfId="33722"/>
    <cellStyle name="Normal 6 4 2 7" xfId="21208"/>
    <cellStyle name="Normal 6 4 2 8" xfId="21209"/>
    <cellStyle name="Normal 6 4 2 9" xfId="21210"/>
    <cellStyle name="Normal 6 4 3" xfId="21211"/>
    <cellStyle name="Normal 6 4 3 2" xfId="21212"/>
    <cellStyle name="Normal 6 4 3 2 2" xfId="21213"/>
    <cellStyle name="Normal 6 4 3 2 2 2" xfId="21214"/>
    <cellStyle name="Normal 6 4 3 2 2 3" xfId="21215"/>
    <cellStyle name="Normal 6 4 3 2 3" xfId="21216"/>
    <cellStyle name="Normal 6 4 3 2 3 2" xfId="35176"/>
    <cellStyle name="Normal 6 4 3 2 4" xfId="21217"/>
    <cellStyle name="Normal 6 4 3 2 5" xfId="21218"/>
    <cellStyle name="Normal 6 4 3 3" xfId="21219"/>
    <cellStyle name="Normal 6 4 3 3 2" xfId="21220"/>
    <cellStyle name="Normal 6 4 3 3 3" xfId="21221"/>
    <cellStyle name="Normal 6 4 3 4" xfId="21222"/>
    <cellStyle name="Normal 6 4 3 5" xfId="21223"/>
    <cellStyle name="Normal 6 4 3 6" xfId="21224"/>
    <cellStyle name="Normal 6 4 3 7" xfId="21225"/>
    <cellStyle name="Normal 6 4 4" xfId="21226"/>
    <cellStyle name="Normal 6 4 4 2" xfId="21227"/>
    <cellStyle name="Normal 6 4 4 2 2" xfId="21228"/>
    <cellStyle name="Normal 6 4 4 2 2 2" xfId="21229"/>
    <cellStyle name="Normal 6 4 4 2 2 3" xfId="21230"/>
    <cellStyle name="Normal 6 4 4 2 3" xfId="21231"/>
    <cellStyle name="Normal 6 4 4 2 3 2" xfId="35177"/>
    <cellStyle name="Normal 6 4 4 2 4" xfId="21232"/>
    <cellStyle name="Normal 6 4 4 2 5" xfId="21233"/>
    <cellStyle name="Normal 6 4 4 3" xfId="21234"/>
    <cellStyle name="Normal 6 4 4 3 2" xfId="21235"/>
    <cellStyle name="Normal 6 4 4 3 3" xfId="21236"/>
    <cellStyle name="Normal 6 4 4 4" xfId="21237"/>
    <cellStyle name="Normal 6 4 4 5" xfId="21238"/>
    <cellStyle name="Normal 6 4 4 6" xfId="21239"/>
    <cellStyle name="Normal 6 4 4 7" xfId="21240"/>
    <cellStyle name="Normal 6 4 5" xfId="21241"/>
    <cellStyle name="Normal 6 4 5 2" xfId="21242"/>
    <cellStyle name="Normal 6 4 5 2 2" xfId="21243"/>
    <cellStyle name="Normal 6 4 5 2 2 2" xfId="21244"/>
    <cellStyle name="Normal 6 4 5 2 2 3" xfId="21245"/>
    <cellStyle name="Normal 6 4 5 2 3" xfId="21246"/>
    <cellStyle name="Normal 6 4 5 2 3 2" xfId="35249"/>
    <cellStyle name="Normal 6 4 5 2 4" xfId="21247"/>
    <cellStyle name="Normal 6 4 5 2 5" xfId="21248"/>
    <cellStyle name="Normal 6 4 5 3" xfId="21249"/>
    <cellStyle name="Normal 6 4 5 3 2" xfId="21250"/>
    <cellStyle name="Normal 6 4 5 3 3" xfId="21251"/>
    <cellStyle name="Normal 6 4 5 4" xfId="21252"/>
    <cellStyle name="Normal 6 4 5 5" xfId="21253"/>
    <cellStyle name="Normal 6 4 5 6" xfId="21254"/>
    <cellStyle name="Normal 6 4 5 7" xfId="21255"/>
    <cellStyle name="Normal 6 4 6" xfId="21256"/>
    <cellStyle name="Normal 6 4 6 2" xfId="21257"/>
    <cellStyle name="Normal 6 4 6 2 2" xfId="21258"/>
    <cellStyle name="Normal 6 4 6 2 2 2" xfId="21259"/>
    <cellStyle name="Normal 6 4 6 2 2 3" xfId="21260"/>
    <cellStyle name="Normal 6 4 6 2 3" xfId="21261"/>
    <cellStyle name="Normal 6 4 6 2 3 2" xfId="35178"/>
    <cellStyle name="Normal 6 4 6 2 4" xfId="21262"/>
    <cellStyle name="Normal 6 4 6 2 5" xfId="21263"/>
    <cellStyle name="Normal 6 4 6 3" xfId="21264"/>
    <cellStyle name="Normal 6 4 6 3 2" xfId="21265"/>
    <cellStyle name="Normal 6 4 6 3 3" xfId="21266"/>
    <cellStyle name="Normal 6 4 6 4" xfId="21267"/>
    <cellStyle name="Normal 6 4 6 5" xfId="21268"/>
    <cellStyle name="Normal 6 4 6 6" xfId="21269"/>
    <cellStyle name="Normal 6 4 6 7" xfId="21270"/>
    <cellStyle name="Normal 6 4 7" xfId="21271"/>
    <cellStyle name="Normal 6 4 7 2" xfId="21272"/>
    <cellStyle name="Normal 6 4 7 2 2" xfId="21273"/>
    <cellStyle name="Normal 6 4 7 2 3" xfId="21274"/>
    <cellStyle name="Normal 6 4 7 3" xfId="21275"/>
    <cellStyle name="Normal 6 4 7 4" xfId="21276"/>
    <cellStyle name="Normal 6 4 7 5" xfId="21277"/>
    <cellStyle name="Normal 6 4 7 6" xfId="21278"/>
    <cellStyle name="Normal 6 4 8" xfId="21279"/>
    <cellStyle name="Normal 6 4 8 2" xfId="21280"/>
    <cellStyle name="Normal 6 4 8 2 2" xfId="21281"/>
    <cellStyle name="Normal 6 4 8 2 3" xfId="21282"/>
    <cellStyle name="Normal 6 4 8 3" xfId="21283"/>
    <cellStyle name="Normal 6 4 8 4" xfId="21284"/>
    <cellStyle name="Normal 6 4 8 5" xfId="21285"/>
    <cellStyle name="Normal 6 4 9" xfId="21286"/>
    <cellStyle name="Normal 6 4 9 2" xfId="21287"/>
    <cellStyle name="Normal 6 4 9 2 2" xfId="21288"/>
    <cellStyle name="Normal 6 4 9 2 3" xfId="21289"/>
    <cellStyle name="Normal 6 4 9 3" xfId="21290"/>
    <cellStyle name="Normal 6 4 9 4" xfId="21291"/>
    <cellStyle name="Normal 6 4 9 5" xfId="21292"/>
    <cellStyle name="Normal 6 5" xfId="21293"/>
    <cellStyle name="Normal 6 5 10" xfId="21294"/>
    <cellStyle name="Normal 6 5 10 2" xfId="21295"/>
    <cellStyle name="Normal 6 5 10 2 2" xfId="21296"/>
    <cellStyle name="Normal 6 5 10 2 3" xfId="21297"/>
    <cellStyle name="Normal 6 5 10 3" xfId="21298"/>
    <cellStyle name="Normal 6 5 10 4" xfId="21299"/>
    <cellStyle name="Normal 6 5 10 5" xfId="21300"/>
    <cellStyle name="Normal 6 5 11" xfId="21301"/>
    <cellStyle name="Normal 6 5 11 2" xfId="21302"/>
    <cellStyle name="Normal 6 5 11 2 2" xfId="21303"/>
    <cellStyle name="Normal 6 5 11 2 3" xfId="21304"/>
    <cellStyle name="Normal 6 5 11 3" xfId="21305"/>
    <cellStyle name="Normal 6 5 11 4" xfId="21306"/>
    <cellStyle name="Normal 6 5 11 5" xfId="21307"/>
    <cellStyle name="Normal 6 5 12" xfId="21308"/>
    <cellStyle name="Normal 6 5 12 2" xfId="21309"/>
    <cellStyle name="Normal 6 5 12 2 2" xfId="21310"/>
    <cellStyle name="Normal 6 5 12 2 3" xfId="21311"/>
    <cellStyle name="Normal 6 5 12 3" xfId="21312"/>
    <cellStyle name="Normal 6 5 12 4" xfId="21313"/>
    <cellStyle name="Normal 6 5 12 5" xfId="21314"/>
    <cellStyle name="Normal 6 5 13" xfId="21315"/>
    <cellStyle name="Normal 6 5 13 2" xfId="21316"/>
    <cellStyle name="Normal 6 5 13 2 2" xfId="21317"/>
    <cellStyle name="Normal 6 5 13 2 3" xfId="21318"/>
    <cellStyle name="Normal 6 5 13 3" xfId="21319"/>
    <cellStyle name="Normal 6 5 13 4" xfId="21320"/>
    <cellStyle name="Normal 6 5 13 5" xfId="21321"/>
    <cellStyle name="Normal 6 5 14" xfId="21322"/>
    <cellStyle name="Normal 6 5 14 2" xfId="21323"/>
    <cellStyle name="Normal 6 5 14 2 2" xfId="21324"/>
    <cellStyle name="Normal 6 5 14 2 3" xfId="21325"/>
    <cellStyle name="Normal 6 5 14 3" xfId="21326"/>
    <cellStyle name="Normal 6 5 14 4" xfId="21327"/>
    <cellStyle name="Normal 6 5 14 5" xfId="21328"/>
    <cellStyle name="Normal 6 5 15" xfId="21329"/>
    <cellStyle name="Normal 6 5 15 2" xfId="21330"/>
    <cellStyle name="Normal 6 5 15 2 2" xfId="21331"/>
    <cellStyle name="Normal 6 5 15 2 2 2" xfId="21332"/>
    <cellStyle name="Normal 6 5 15 2 2 3" xfId="21333"/>
    <cellStyle name="Normal 6 5 15 2 3" xfId="21334"/>
    <cellStyle name="Normal 6 5 15 2 3 2" xfId="34999"/>
    <cellStyle name="Normal 6 5 15 2 4" xfId="21335"/>
    <cellStyle name="Normal 6 5 15 2 5" xfId="21336"/>
    <cellStyle name="Normal 6 5 15 3" xfId="21337"/>
    <cellStyle name="Normal 6 5 15 3 2" xfId="21338"/>
    <cellStyle name="Normal 6 5 15 3 2 2" xfId="21339"/>
    <cellStyle name="Normal 6 5 15 3 2 3" xfId="21340"/>
    <cellStyle name="Normal 6 5 15 3 3" xfId="21341"/>
    <cellStyle name="Normal 6 5 15 3 3 2" xfId="34843"/>
    <cellStyle name="Normal 6 5 15 3 4" xfId="21342"/>
    <cellStyle name="Normal 6 5 15 3 5" xfId="21343"/>
    <cellStyle name="Normal 6 5 15 4" xfId="21344"/>
    <cellStyle name="Normal 6 5 15 4 2" xfId="21345"/>
    <cellStyle name="Normal 6 5 15 4 3" xfId="21346"/>
    <cellStyle name="Normal 6 5 15 5" xfId="21347"/>
    <cellStyle name="Normal 6 5 15 5 2" xfId="33990"/>
    <cellStyle name="Normal 6 5 15 6" xfId="21348"/>
    <cellStyle name="Normal 6 5 15 7" xfId="21349"/>
    <cellStyle name="Normal 6 5 16" xfId="21350"/>
    <cellStyle name="Normal 6 5 16 2" xfId="21351"/>
    <cellStyle name="Normal 6 5 16 2 2" xfId="21352"/>
    <cellStyle name="Normal 6 5 16 2 3" xfId="21353"/>
    <cellStyle name="Normal 6 5 16 3" xfId="21354"/>
    <cellStyle name="Normal 6 5 16 3 2" xfId="34036"/>
    <cellStyle name="Normal 6 5 16 4" xfId="21355"/>
    <cellStyle name="Normal 6 5 16 5" xfId="21356"/>
    <cellStyle name="Normal 6 5 17" xfId="21357"/>
    <cellStyle name="Normal 6 5 17 2" xfId="21358"/>
    <cellStyle name="Normal 6 5 17 3" xfId="21359"/>
    <cellStyle name="Normal 6 5 18" xfId="21360"/>
    <cellStyle name="Normal 6 5 18 2" xfId="32766"/>
    <cellStyle name="Normal 6 5 19" xfId="21361"/>
    <cellStyle name="Normal 6 5 19 2" xfId="21362"/>
    <cellStyle name="Normal 6 5 2" xfId="21363"/>
    <cellStyle name="Normal 6 5 2 2" xfId="21364"/>
    <cellStyle name="Normal 6 5 2 2 2" xfId="21365"/>
    <cellStyle name="Normal 6 5 2 2 2 2" xfId="21366"/>
    <cellStyle name="Normal 6 5 2 2 2 3" xfId="21367"/>
    <cellStyle name="Normal 6 5 2 2 3" xfId="21368"/>
    <cellStyle name="Normal 6 5 2 2 4" xfId="21369"/>
    <cellStyle name="Normal 6 5 2 2 5" xfId="21370"/>
    <cellStyle name="Normal 6 5 2 3" xfId="21371"/>
    <cellStyle name="Normal 6 5 2 3 2" xfId="21372"/>
    <cellStyle name="Normal 6 5 2 3 2 2" xfId="21373"/>
    <cellStyle name="Normal 6 5 2 3 2 3" xfId="21374"/>
    <cellStyle name="Normal 6 5 2 3 3" xfId="21375"/>
    <cellStyle name="Normal 6 5 2 3 3 2" xfId="34713"/>
    <cellStyle name="Normal 6 5 2 3 4" xfId="21376"/>
    <cellStyle name="Normal 6 5 2 3 5" xfId="21377"/>
    <cellStyle name="Normal 6 5 2 4" xfId="21378"/>
    <cellStyle name="Normal 6 5 2 4 2" xfId="21379"/>
    <cellStyle name="Normal 6 5 2 4 2 2" xfId="21380"/>
    <cellStyle name="Normal 6 5 2 4 2 3" xfId="21381"/>
    <cellStyle name="Normal 6 5 2 4 3" xfId="21382"/>
    <cellStyle name="Normal 6 5 2 4 3 2" xfId="35179"/>
    <cellStyle name="Normal 6 5 2 4 4" xfId="21383"/>
    <cellStyle name="Normal 6 5 2 4 5" xfId="21384"/>
    <cellStyle name="Normal 6 5 2 5" xfId="21385"/>
    <cellStyle name="Normal 6 5 2 5 2" xfId="21386"/>
    <cellStyle name="Normal 6 5 2 5 3" xfId="21387"/>
    <cellStyle name="Normal 6 5 2 6" xfId="21388"/>
    <cellStyle name="Normal 6 5 2 6 2" xfId="33723"/>
    <cellStyle name="Normal 6 5 2 7" xfId="21389"/>
    <cellStyle name="Normal 6 5 2 8" xfId="21390"/>
    <cellStyle name="Normal 6 5 2 9" xfId="21391"/>
    <cellStyle name="Normal 6 5 20" xfId="21392"/>
    <cellStyle name="Normal 6 5 3" xfId="21393"/>
    <cellStyle name="Normal 6 5 3 2" xfId="21394"/>
    <cellStyle name="Normal 6 5 3 2 2" xfId="21395"/>
    <cellStyle name="Normal 6 5 3 2 2 2" xfId="21396"/>
    <cellStyle name="Normal 6 5 3 2 2 3" xfId="21397"/>
    <cellStyle name="Normal 6 5 3 2 3" xfId="21398"/>
    <cellStyle name="Normal 6 5 3 2 3 2" xfId="35250"/>
    <cellStyle name="Normal 6 5 3 2 4" xfId="21399"/>
    <cellStyle name="Normal 6 5 3 2 5" xfId="21400"/>
    <cellStyle name="Normal 6 5 3 3" xfId="21401"/>
    <cellStyle name="Normal 6 5 3 3 2" xfId="21402"/>
    <cellStyle name="Normal 6 5 3 3 3" xfId="21403"/>
    <cellStyle name="Normal 6 5 3 4" xfId="21404"/>
    <cellStyle name="Normal 6 5 3 5" xfId="21405"/>
    <cellStyle name="Normal 6 5 3 6" xfId="21406"/>
    <cellStyle name="Normal 6 5 3 7" xfId="21407"/>
    <cellStyle name="Normal 6 5 4" xfId="21408"/>
    <cellStyle name="Normal 6 5 4 2" xfId="21409"/>
    <cellStyle name="Normal 6 5 4 2 2" xfId="21410"/>
    <cellStyle name="Normal 6 5 4 2 2 2" xfId="21411"/>
    <cellStyle name="Normal 6 5 4 2 2 3" xfId="21412"/>
    <cellStyle name="Normal 6 5 4 2 3" xfId="21413"/>
    <cellStyle name="Normal 6 5 4 2 3 2" xfId="35180"/>
    <cellStyle name="Normal 6 5 4 2 4" xfId="21414"/>
    <cellStyle name="Normal 6 5 4 2 5" xfId="21415"/>
    <cellStyle name="Normal 6 5 4 3" xfId="21416"/>
    <cellStyle name="Normal 6 5 4 3 2" xfId="21417"/>
    <cellStyle name="Normal 6 5 4 3 3" xfId="21418"/>
    <cellStyle name="Normal 6 5 4 4" xfId="21419"/>
    <cellStyle name="Normal 6 5 4 5" xfId="21420"/>
    <cellStyle name="Normal 6 5 4 6" xfId="21421"/>
    <cellStyle name="Normal 6 5 4 7" xfId="21422"/>
    <cellStyle name="Normal 6 5 5" xfId="21423"/>
    <cellStyle name="Normal 6 5 5 2" xfId="21424"/>
    <cellStyle name="Normal 6 5 5 2 2" xfId="21425"/>
    <cellStyle name="Normal 6 5 5 2 2 2" xfId="21426"/>
    <cellStyle name="Normal 6 5 5 2 2 3" xfId="21427"/>
    <cellStyle name="Normal 6 5 5 2 3" xfId="21428"/>
    <cellStyle name="Normal 6 5 5 2 3 2" xfId="35181"/>
    <cellStyle name="Normal 6 5 5 2 4" xfId="21429"/>
    <cellStyle name="Normal 6 5 5 2 5" xfId="21430"/>
    <cellStyle name="Normal 6 5 5 3" xfId="21431"/>
    <cellStyle name="Normal 6 5 5 3 2" xfId="21432"/>
    <cellStyle name="Normal 6 5 5 3 3" xfId="21433"/>
    <cellStyle name="Normal 6 5 5 4" xfId="21434"/>
    <cellStyle name="Normal 6 5 5 5" xfId="21435"/>
    <cellStyle name="Normal 6 5 5 6" xfId="21436"/>
    <cellStyle name="Normal 6 5 5 7" xfId="21437"/>
    <cellStyle name="Normal 6 5 6" xfId="21438"/>
    <cellStyle name="Normal 6 5 6 2" xfId="21439"/>
    <cellStyle name="Normal 6 5 6 2 2" xfId="21440"/>
    <cellStyle name="Normal 6 5 6 2 2 2" xfId="21441"/>
    <cellStyle name="Normal 6 5 6 2 2 3" xfId="21442"/>
    <cellStyle name="Normal 6 5 6 2 3" xfId="21443"/>
    <cellStyle name="Normal 6 5 6 2 3 2" xfId="35251"/>
    <cellStyle name="Normal 6 5 6 2 4" xfId="21444"/>
    <cellStyle name="Normal 6 5 6 2 5" xfId="21445"/>
    <cellStyle name="Normal 6 5 6 3" xfId="21446"/>
    <cellStyle name="Normal 6 5 6 3 2" xfId="21447"/>
    <cellStyle name="Normal 6 5 6 3 3" xfId="21448"/>
    <cellStyle name="Normal 6 5 6 4" xfId="21449"/>
    <cellStyle name="Normal 6 5 6 5" xfId="21450"/>
    <cellStyle name="Normal 6 5 6 6" xfId="21451"/>
    <cellStyle name="Normal 6 5 6 7" xfId="21452"/>
    <cellStyle name="Normal 6 5 7" xfId="21453"/>
    <cellStyle name="Normal 6 5 7 2" xfId="21454"/>
    <cellStyle name="Normal 6 5 7 2 2" xfId="21455"/>
    <cellStyle name="Normal 6 5 7 2 3" xfId="21456"/>
    <cellStyle name="Normal 6 5 7 3" xfId="21457"/>
    <cellStyle name="Normal 6 5 7 4" xfId="21458"/>
    <cellStyle name="Normal 6 5 7 5" xfId="21459"/>
    <cellStyle name="Normal 6 5 7 6" xfId="21460"/>
    <cellStyle name="Normal 6 5 8" xfId="21461"/>
    <cellStyle name="Normal 6 5 8 2" xfId="21462"/>
    <cellStyle name="Normal 6 5 8 2 2" xfId="21463"/>
    <cellStyle name="Normal 6 5 8 2 3" xfId="21464"/>
    <cellStyle name="Normal 6 5 8 3" xfId="21465"/>
    <cellStyle name="Normal 6 5 8 4" xfId="21466"/>
    <cellStyle name="Normal 6 5 8 5" xfId="21467"/>
    <cellStyle name="Normal 6 5 9" xfId="21468"/>
    <cellStyle name="Normal 6 5 9 2" xfId="21469"/>
    <cellStyle name="Normal 6 5 9 2 2" xfId="21470"/>
    <cellStyle name="Normal 6 5 9 2 3" xfId="21471"/>
    <cellStyle name="Normal 6 5 9 3" xfId="21472"/>
    <cellStyle name="Normal 6 5 9 4" xfId="21473"/>
    <cellStyle name="Normal 6 5 9 5" xfId="21474"/>
    <cellStyle name="Normal 6 6" xfId="21475"/>
    <cellStyle name="Normal 6 6 10" xfId="21476"/>
    <cellStyle name="Normal 6 6 10 2" xfId="21477"/>
    <cellStyle name="Normal 6 6 10 2 2" xfId="21478"/>
    <cellStyle name="Normal 6 6 10 2 2 2" xfId="21479"/>
    <cellStyle name="Normal 6 6 10 2 2 3" xfId="21480"/>
    <cellStyle name="Normal 6 6 10 2 3" xfId="21481"/>
    <cellStyle name="Normal 6 6 10 2 3 2" xfId="32769"/>
    <cellStyle name="Normal 6 6 10 2 4" xfId="21482"/>
    <cellStyle name="Normal 6 6 10 2 5" xfId="21483"/>
    <cellStyle name="Normal 6 6 10 3" xfId="21484"/>
    <cellStyle name="Normal 6 6 10 3 2" xfId="21485"/>
    <cellStyle name="Normal 6 6 10 3 3" xfId="21486"/>
    <cellStyle name="Normal 6 6 10 4" xfId="21487"/>
    <cellStyle name="Normal 6 6 10 4 2" xfId="32768"/>
    <cellStyle name="Normal 6 6 10 5" xfId="21488"/>
    <cellStyle name="Normal 6 6 10 6" xfId="21489"/>
    <cellStyle name="Normal 6 6 11" xfId="21490"/>
    <cellStyle name="Normal 6 6 11 2" xfId="21491"/>
    <cellStyle name="Normal 6 6 11 2 2" xfId="21492"/>
    <cellStyle name="Normal 6 6 11 2 2 2" xfId="21493"/>
    <cellStyle name="Normal 6 6 11 2 2 3" xfId="21494"/>
    <cellStyle name="Normal 6 6 11 2 3" xfId="21495"/>
    <cellStyle name="Normal 6 6 11 2 3 2" xfId="32771"/>
    <cellStyle name="Normal 6 6 11 2 4" xfId="21496"/>
    <cellStyle name="Normal 6 6 11 2 5" xfId="21497"/>
    <cellStyle name="Normal 6 6 11 3" xfId="21498"/>
    <cellStyle name="Normal 6 6 11 3 2" xfId="21499"/>
    <cellStyle name="Normal 6 6 11 3 3" xfId="21500"/>
    <cellStyle name="Normal 6 6 11 4" xfId="21501"/>
    <cellStyle name="Normal 6 6 11 4 2" xfId="32770"/>
    <cellStyle name="Normal 6 6 11 5" xfId="21502"/>
    <cellStyle name="Normal 6 6 11 6" xfId="21503"/>
    <cellStyle name="Normal 6 6 12" xfId="21504"/>
    <cellStyle name="Normal 6 6 12 2" xfId="21505"/>
    <cellStyle name="Normal 6 6 12 2 2" xfId="21506"/>
    <cellStyle name="Normal 6 6 12 2 2 2" xfId="21507"/>
    <cellStyle name="Normal 6 6 12 2 2 3" xfId="21508"/>
    <cellStyle name="Normal 6 6 12 2 3" xfId="21509"/>
    <cellStyle name="Normal 6 6 12 2 3 2" xfId="32773"/>
    <cellStyle name="Normal 6 6 12 2 4" xfId="21510"/>
    <cellStyle name="Normal 6 6 12 2 5" xfId="21511"/>
    <cellStyle name="Normal 6 6 12 3" xfId="21512"/>
    <cellStyle name="Normal 6 6 12 3 2" xfId="21513"/>
    <cellStyle name="Normal 6 6 12 3 3" xfId="21514"/>
    <cellStyle name="Normal 6 6 12 4" xfId="21515"/>
    <cellStyle name="Normal 6 6 12 4 2" xfId="32772"/>
    <cellStyle name="Normal 6 6 12 5" xfId="21516"/>
    <cellStyle name="Normal 6 6 12 6" xfId="21517"/>
    <cellStyle name="Normal 6 6 13" xfId="21518"/>
    <cellStyle name="Normal 6 6 13 2" xfId="21519"/>
    <cellStyle name="Normal 6 6 13 2 2" xfId="21520"/>
    <cellStyle name="Normal 6 6 13 2 2 2" xfId="21521"/>
    <cellStyle name="Normal 6 6 13 2 2 3" xfId="21522"/>
    <cellStyle name="Normal 6 6 13 2 3" xfId="21523"/>
    <cellStyle name="Normal 6 6 13 2 3 2" xfId="32775"/>
    <cellStyle name="Normal 6 6 13 2 4" xfId="21524"/>
    <cellStyle name="Normal 6 6 13 2 5" xfId="21525"/>
    <cellStyle name="Normal 6 6 13 3" xfId="21526"/>
    <cellStyle name="Normal 6 6 13 3 2" xfId="21527"/>
    <cellStyle name="Normal 6 6 13 3 3" xfId="21528"/>
    <cellStyle name="Normal 6 6 13 4" xfId="21529"/>
    <cellStyle name="Normal 6 6 13 4 2" xfId="32774"/>
    <cellStyle name="Normal 6 6 13 5" xfId="21530"/>
    <cellStyle name="Normal 6 6 13 6" xfId="21531"/>
    <cellStyle name="Normal 6 6 14" xfId="21532"/>
    <cellStyle name="Normal 6 6 14 2" xfId="21533"/>
    <cellStyle name="Normal 6 6 14 2 2" xfId="21534"/>
    <cellStyle name="Normal 6 6 14 2 2 2" xfId="21535"/>
    <cellStyle name="Normal 6 6 14 2 2 3" xfId="21536"/>
    <cellStyle name="Normal 6 6 14 2 3" xfId="21537"/>
    <cellStyle name="Normal 6 6 14 2 3 2" xfId="32777"/>
    <cellStyle name="Normal 6 6 14 2 4" xfId="21538"/>
    <cellStyle name="Normal 6 6 14 2 5" xfId="21539"/>
    <cellStyle name="Normal 6 6 14 3" xfId="21540"/>
    <cellStyle name="Normal 6 6 14 3 2" xfId="21541"/>
    <cellStyle name="Normal 6 6 14 3 3" xfId="21542"/>
    <cellStyle name="Normal 6 6 14 4" xfId="21543"/>
    <cellStyle name="Normal 6 6 14 4 2" xfId="32776"/>
    <cellStyle name="Normal 6 6 14 5" xfId="21544"/>
    <cellStyle name="Normal 6 6 14 6" xfId="21545"/>
    <cellStyle name="Normal 6 6 15" xfId="21546"/>
    <cellStyle name="Normal 6 6 15 2" xfId="21547"/>
    <cellStyle name="Normal 6 6 15 2 2" xfId="21548"/>
    <cellStyle name="Normal 6 6 15 2 2 2" xfId="21549"/>
    <cellStyle name="Normal 6 6 15 2 2 3" xfId="21550"/>
    <cellStyle name="Normal 6 6 15 2 3" xfId="21551"/>
    <cellStyle name="Normal 6 6 15 2 3 2" xfId="32779"/>
    <cellStyle name="Normal 6 6 15 2 4" xfId="21552"/>
    <cellStyle name="Normal 6 6 15 2 5" xfId="21553"/>
    <cellStyle name="Normal 6 6 15 3" xfId="21554"/>
    <cellStyle name="Normal 6 6 15 3 2" xfId="21555"/>
    <cellStyle name="Normal 6 6 15 3 3" xfId="21556"/>
    <cellStyle name="Normal 6 6 15 4" xfId="21557"/>
    <cellStyle name="Normal 6 6 15 4 2" xfId="32778"/>
    <cellStyle name="Normal 6 6 15 5" xfId="21558"/>
    <cellStyle name="Normal 6 6 15 6" xfId="21559"/>
    <cellStyle name="Normal 6 6 16" xfId="21560"/>
    <cellStyle name="Normal 6 6 16 2" xfId="21561"/>
    <cellStyle name="Normal 6 6 16 2 2" xfId="21562"/>
    <cellStyle name="Normal 6 6 16 2 2 2" xfId="21563"/>
    <cellStyle name="Normal 6 6 16 2 2 3" xfId="21564"/>
    <cellStyle name="Normal 6 6 16 2 3" xfId="21565"/>
    <cellStyle name="Normal 6 6 16 2 3 2" xfId="32781"/>
    <cellStyle name="Normal 6 6 16 2 4" xfId="21566"/>
    <cellStyle name="Normal 6 6 16 2 5" xfId="21567"/>
    <cellStyle name="Normal 6 6 16 3" xfId="21568"/>
    <cellStyle name="Normal 6 6 16 3 2" xfId="21569"/>
    <cellStyle name="Normal 6 6 16 3 3" xfId="21570"/>
    <cellStyle name="Normal 6 6 16 4" xfId="21571"/>
    <cellStyle name="Normal 6 6 16 4 2" xfId="32780"/>
    <cellStyle name="Normal 6 6 16 5" xfId="21572"/>
    <cellStyle name="Normal 6 6 16 6" xfId="21573"/>
    <cellStyle name="Normal 6 6 17" xfId="21574"/>
    <cellStyle name="Normal 6 6 17 2" xfId="21575"/>
    <cellStyle name="Normal 6 6 17 2 2" xfId="21576"/>
    <cellStyle name="Normal 6 6 17 2 2 2" xfId="21577"/>
    <cellStyle name="Normal 6 6 17 2 2 3" xfId="21578"/>
    <cellStyle name="Normal 6 6 17 2 3" xfId="21579"/>
    <cellStyle name="Normal 6 6 17 2 3 2" xfId="32783"/>
    <cellStyle name="Normal 6 6 17 2 4" xfId="21580"/>
    <cellStyle name="Normal 6 6 17 2 5" xfId="21581"/>
    <cellStyle name="Normal 6 6 17 3" xfId="21582"/>
    <cellStyle name="Normal 6 6 17 3 2" xfId="21583"/>
    <cellStyle name="Normal 6 6 17 3 3" xfId="21584"/>
    <cellStyle name="Normal 6 6 17 4" xfId="21585"/>
    <cellStyle name="Normal 6 6 17 4 2" xfId="32782"/>
    <cellStyle name="Normal 6 6 17 5" xfId="21586"/>
    <cellStyle name="Normal 6 6 17 6" xfId="21587"/>
    <cellStyle name="Normal 6 6 18" xfId="21588"/>
    <cellStyle name="Normal 6 6 18 2" xfId="21589"/>
    <cellStyle name="Normal 6 6 18 2 2" xfId="21590"/>
    <cellStyle name="Normal 6 6 18 2 2 2" xfId="21591"/>
    <cellStyle name="Normal 6 6 18 2 2 3" xfId="21592"/>
    <cellStyle name="Normal 6 6 18 2 3" xfId="21593"/>
    <cellStyle name="Normal 6 6 18 2 3 2" xfId="32785"/>
    <cellStyle name="Normal 6 6 18 2 4" xfId="21594"/>
    <cellStyle name="Normal 6 6 18 2 5" xfId="21595"/>
    <cellStyle name="Normal 6 6 18 3" xfId="21596"/>
    <cellStyle name="Normal 6 6 18 3 2" xfId="21597"/>
    <cellStyle name="Normal 6 6 18 3 3" xfId="21598"/>
    <cellStyle name="Normal 6 6 18 4" xfId="21599"/>
    <cellStyle name="Normal 6 6 18 4 2" xfId="32784"/>
    <cellStyle name="Normal 6 6 18 5" xfId="21600"/>
    <cellStyle name="Normal 6 6 18 6" xfId="21601"/>
    <cellStyle name="Normal 6 6 19" xfId="21602"/>
    <cellStyle name="Normal 6 6 19 2" xfId="21603"/>
    <cellStyle name="Normal 6 6 19 2 2" xfId="21604"/>
    <cellStyle name="Normal 6 6 19 2 2 2" xfId="21605"/>
    <cellStyle name="Normal 6 6 19 2 2 3" xfId="21606"/>
    <cellStyle name="Normal 6 6 19 2 3" xfId="21607"/>
    <cellStyle name="Normal 6 6 19 2 3 2" xfId="32787"/>
    <cellStyle name="Normal 6 6 19 2 4" xfId="21608"/>
    <cellStyle name="Normal 6 6 19 2 5" xfId="21609"/>
    <cellStyle name="Normal 6 6 19 3" xfId="21610"/>
    <cellStyle name="Normal 6 6 19 3 2" xfId="21611"/>
    <cellStyle name="Normal 6 6 19 3 3" xfId="21612"/>
    <cellStyle name="Normal 6 6 19 4" xfId="21613"/>
    <cellStyle name="Normal 6 6 19 4 2" xfId="32786"/>
    <cellStyle name="Normal 6 6 19 5" xfId="21614"/>
    <cellStyle name="Normal 6 6 19 6" xfId="21615"/>
    <cellStyle name="Normal 6 6 2" xfId="21616"/>
    <cellStyle name="Normal 6 6 2 10" xfId="21617"/>
    <cellStyle name="Normal 6 6 2 10 2" xfId="21618"/>
    <cellStyle name="Normal 6 6 2 10 2 2" xfId="21619"/>
    <cellStyle name="Normal 6 6 2 10 2 3" xfId="21620"/>
    <cellStyle name="Normal 6 6 2 10 3" xfId="21621"/>
    <cellStyle name="Normal 6 6 2 10 3 2" xfId="32789"/>
    <cellStyle name="Normal 6 6 2 10 4" xfId="21622"/>
    <cellStyle name="Normal 6 6 2 10 5" xfId="21623"/>
    <cellStyle name="Normal 6 6 2 11" xfId="21624"/>
    <cellStyle name="Normal 6 6 2 11 2" xfId="21625"/>
    <cellStyle name="Normal 6 6 2 11 2 2" xfId="21626"/>
    <cellStyle name="Normal 6 6 2 11 2 3" xfId="21627"/>
    <cellStyle name="Normal 6 6 2 11 3" xfId="21628"/>
    <cellStyle name="Normal 6 6 2 11 3 2" xfId="32790"/>
    <cellStyle name="Normal 6 6 2 11 4" xfId="21629"/>
    <cellStyle name="Normal 6 6 2 11 5" xfId="21630"/>
    <cellStyle name="Normal 6 6 2 12" xfId="21631"/>
    <cellStyle name="Normal 6 6 2 12 2" xfId="21632"/>
    <cellStyle name="Normal 6 6 2 12 2 2" xfId="21633"/>
    <cellStyle name="Normal 6 6 2 12 2 3" xfId="21634"/>
    <cellStyle name="Normal 6 6 2 12 3" xfId="21635"/>
    <cellStyle name="Normal 6 6 2 12 3 2" xfId="32791"/>
    <cellStyle name="Normal 6 6 2 12 4" xfId="21636"/>
    <cellStyle name="Normal 6 6 2 12 5" xfId="21637"/>
    <cellStyle name="Normal 6 6 2 13" xfId="21638"/>
    <cellStyle name="Normal 6 6 2 13 2" xfId="21639"/>
    <cellStyle name="Normal 6 6 2 13 2 2" xfId="21640"/>
    <cellStyle name="Normal 6 6 2 13 2 3" xfId="21641"/>
    <cellStyle name="Normal 6 6 2 13 3" xfId="21642"/>
    <cellStyle name="Normal 6 6 2 13 3 2" xfId="32792"/>
    <cellStyle name="Normal 6 6 2 13 4" xfId="21643"/>
    <cellStyle name="Normal 6 6 2 13 5" xfId="21644"/>
    <cellStyle name="Normal 6 6 2 14" xfId="21645"/>
    <cellStyle name="Normal 6 6 2 14 2" xfId="21646"/>
    <cellStyle name="Normal 6 6 2 14 2 2" xfId="21647"/>
    <cellStyle name="Normal 6 6 2 14 2 3" xfId="21648"/>
    <cellStyle name="Normal 6 6 2 14 3" xfId="21649"/>
    <cellStyle name="Normal 6 6 2 14 3 2" xfId="32793"/>
    <cellStyle name="Normal 6 6 2 14 4" xfId="21650"/>
    <cellStyle name="Normal 6 6 2 14 5" xfId="21651"/>
    <cellStyle name="Normal 6 6 2 15" xfId="21652"/>
    <cellStyle name="Normal 6 6 2 15 2" xfId="21653"/>
    <cellStyle name="Normal 6 6 2 15 2 2" xfId="21654"/>
    <cellStyle name="Normal 6 6 2 15 2 3" xfId="21655"/>
    <cellStyle name="Normal 6 6 2 15 3" xfId="21656"/>
    <cellStyle name="Normal 6 6 2 15 3 2" xfId="32794"/>
    <cellStyle name="Normal 6 6 2 15 4" xfId="21657"/>
    <cellStyle name="Normal 6 6 2 15 5" xfId="21658"/>
    <cellStyle name="Normal 6 6 2 16" xfId="21659"/>
    <cellStyle name="Normal 6 6 2 16 2" xfId="21660"/>
    <cellStyle name="Normal 6 6 2 16 2 2" xfId="21661"/>
    <cellStyle name="Normal 6 6 2 16 2 3" xfId="21662"/>
    <cellStyle name="Normal 6 6 2 16 3" xfId="21663"/>
    <cellStyle name="Normal 6 6 2 16 3 2" xfId="32795"/>
    <cellStyle name="Normal 6 6 2 16 4" xfId="21664"/>
    <cellStyle name="Normal 6 6 2 16 5" xfId="21665"/>
    <cellStyle name="Normal 6 6 2 17" xfId="21666"/>
    <cellStyle name="Normal 6 6 2 17 2" xfId="21667"/>
    <cellStyle name="Normal 6 6 2 17 2 2" xfId="21668"/>
    <cellStyle name="Normal 6 6 2 17 2 3" xfId="21669"/>
    <cellStyle name="Normal 6 6 2 17 3" xfId="21670"/>
    <cellStyle name="Normal 6 6 2 17 3 2" xfId="32796"/>
    <cellStyle name="Normal 6 6 2 17 4" xfId="21671"/>
    <cellStyle name="Normal 6 6 2 17 5" xfId="21672"/>
    <cellStyle name="Normal 6 6 2 18" xfId="21673"/>
    <cellStyle name="Normal 6 6 2 18 2" xfId="21674"/>
    <cellStyle name="Normal 6 6 2 18 2 2" xfId="21675"/>
    <cellStyle name="Normal 6 6 2 18 2 3" xfId="21676"/>
    <cellStyle name="Normal 6 6 2 18 3" xfId="21677"/>
    <cellStyle name="Normal 6 6 2 18 3 2" xfId="32797"/>
    <cellStyle name="Normal 6 6 2 18 4" xfId="21678"/>
    <cellStyle name="Normal 6 6 2 18 5" xfId="21679"/>
    <cellStyle name="Normal 6 6 2 19" xfId="21680"/>
    <cellStyle name="Normal 6 6 2 19 2" xfId="21681"/>
    <cellStyle name="Normal 6 6 2 19 2 2" xfId="21682"/>
    <cellStyle name="Normal 6 6 2 19 2 3" xfId="21683"/>
    <cellStyle name="Normal 6 6 2 19 3" xfId="21684"/>
    <cellStyle name="Normal 6 6 2 19 3 2" xfId="32798"/>
    <cellStyle name="Normal 6 6 2 19 4" xfId="21685"/>
    <cellStyle name="Normal 6 6 2 19 5" xfId="21686"/>
    <cellStyle name="Normal 6 6 2 2" xfId="21687"/>
    <cellStyle name="Normal 6 6 2 2 2" xfId="21688"/>
    <cellStyle name="Normal 6 6 2 2 2 2" xfId="21689"/>
    <cellStyle name="Normal 6 6 2 2 2 3" xfId="21690"/>
    <cellStyle name="Normal 6 6 2 2 3" xfId="21691"/>
    <cellStyle name="Normal 6 6 2 2 3 2" xfId="32799"/>
    <cellStyle name="Normal 6 6 2 2 4" xfId="21692"/>
    <cellStyle name="Normal 6 6 2 2 5" xfId="21693"/>
    <cellStyle name="Normal 6 6 2 20" xfId="21694"/>
    <cellStyle name="Normal 6 6 2 20 2" xfId="21695"/>
    <cellStyle name="Normal 6 6 2 20 2 2" xfId="21696"/>
    <cellStyle name="Normal 6 6 2 20 2 3" xfId="21697"/>
    <cellStyle name="Normal 6 6 2 20 3" xfId="21698"/>
    <cellStyle name="Normal 6 6 2 20 3 2" xfId="35252"/>
    <cellStyle name="Normal 6 6 2 20 4" xfId="21699"/>
    <cellStyle name="Normal 6 6 2 20 5" xfId="21700"/>
    <cellStyle name="Normal 6 6 2 21" xfId="21701"/>
    <cellStyle name="Normal 6 6 2 21 2" xfId="21702"/>
    <cellStyle name="Normal 6 6 2 21 3" xfId="21703"/>
    <cellStyle name="Normal 6 6 2 22" xfId="21704"/>
    <cellStyle name="Normal 6 6 2 22 2" xfId="32788"/>
    <cellStyle name="Normal 6 6 2 23" xfId="21705"/>
    <cellStyle name="Normal 6 6 2 24" xfId="21706"/>
    <cellStyle name="Normal 6 6 2 25" xfId="21707"/>
    <cellStyle name="Normal 6 6 2 3" xfId="21708"/>
    <cellStyle name="Normal 6 6 2 3 2" xfId="21709"/>
    <cellStyle name="Normal 6 6 2 3 2 2" xfId="21710"/>
    <cellStyle name="Normal 6 6 2 3 2 3" xfId="21711"/>
    <cellStyle name="Normal 6 6 2 3 3" xfId="21712"/>
    <cellStyle name="Normal 6 6 2 3 3 2" xfId="32800"/>
    <cellStyle name="Normal 6 6 2 3 4" xfId="21713"/>
    <cellStyle name="Normal 6 6 2 3 5" xfId="21714"/>
    <cellStyle name="Normal 6 6 2 4" xfId="21715"/>
    <cellStyle name="Normal 6 6 2 4 2" xfId="21716"/>
    <cellStyle name="Normal 6 6 2 4 2 2" xfId="21717"/>
    <cellStyle name="Normal 6 6 2 4 2 3" xfId="21718"/>
    <cellStyle name="Normal 6 6 2 4 3" xfId="21719"/>
    <cellStyle name="Normal 6 6 2 4 3 2" xfId="32801"/>
    <cellStyle name="Normal 6 6 2 4 4" xfId="21720"/>
    <cellStyle name="Normal 6 6 2 4 5" xfId="21721"/>
    <cellStyle name="Normal 6 6 2 5" xfId="21722"/>
    <cellStyle name="Normal 6 6 2 5 2" xfId="21723"/>
    <cellStyle name="Normal 6 6 2 5 2 2" xfId="21724"/>
    <cellStyle name="Normal 6 6 2 5 2 3" xfId="21725"/>
    <cellStyle name="Normal 6 6 2 5 3" xfId="21726"/>
    <cellStyle name="Normal 6 6 2 5 3 2" xfId="32802"/>
    <cellStyle name="Normal 6 6 2 5 4" xfId="21727"/>
    <cellStyle name="Normal 6 6 2 5 5" xfId="21728"/>
    <cellStyle name="Normal 6 6 2 6" xfId="21729"/>
    <cellStyle name="Normal 6 6 2 6 2" xfId="21730"/>
    <cellStyle name="Normal 6 6 2 6 2 2" xfId="21731"/>
    <cellStyle name="Normal 6 6 2 6 2 3" xfId="21732"/>
    <cellStyle name="Normal 6 6 2 6 3" xfId="21733"/>
    <cellStyle name="Normal 6 6 2 6 3 2" xfId="32803"/>
    <cellStyle name="Normal 6 6 2 6 4" xfId="21734"/>
    <cellStyle name="Normal 6 6 2 6 5" xfId="21735"/>
    <cellStyle name="Normal 6 6 2 7" xfId="21736"/>
    <cellStyle name="Normal 6 6 2 7 2" xfId="21737"/>
    <cellStyle name="Normal 6 6 2 7 2 2" xfId="21738"/>
    <cellStyle name="Normal 6 6 2 7 2 3" xfId="21739"/>
    <cellStyle name="Normal 6 6 2 7 3" xfId="21740"/>
    <cellStyle name="Normal 6 6 2 7 3 2" xfId="32804"/>
    <cellStyle name="Normal 6 6 2 7 4" xfId="21741"/>
    <cellStyle name="Normal 6 6 2 7 5" xfId="21742"/>
    <cellStyle name="Normal 6 6 2 8" xfId="21743"/>
    <cellStyle name="Normal 6 6 2 8 2" xfId="21744"/>
    <cellStyle name="Normal 6 6 2 8 2 2" xfId="21745"/>
    <cellStyle name="Normal 6 6 2 8 2 3" xfId="21746"/>
    <cellStyle name="Normal 6 6 2 8 3" xfId="21747"/>
    <cellStyle name="Normal 6 6 2 8 3 2" xfId="32805"/>
    <cellStyle name="Normal 6 6 2 8 4" xfId="21748"/>
    <cellStyle name="Normal 6 6 2 8 5" xfId="21749"/>
    <cellStyle name="Normal 6 6 2 9" xfId="21750"/>
    <cellStyle name="Normal 6 6 2 9 2" xfId="21751"/>
    <cellStyle name="Normal 6 6 2 9 2 2" xfId="21752"/>
    <cellStyle name="Normal 6 6 2 9 2 3" xfId="21753"/>
    <cellStyle name="Normal 6 6 2 9 3" xfId="21754"/>
    <cellStyle name="Normal 6 6 2 9 3 2" xfId="32806"/>
    <cellStyle name="Normal 6 6 2 9 4" xfId="21755"/>
    <cellStyle name="Normal 6 6 2 9 5" xfId="21756"/>
    <cellStyle name="Normal 6 6 20" xfId="21757"/>
    <cellStyle name="Normal 6 6 20 2" xfId="21758"/>
    <cellStyle name="Normal 6 6 20 2 2" xfId="21759"/>
    <cellStyle name="Normal 6 6 20 2 2 2" xfId="21760"/>
    <cellStyle name="Normal 6 6 20 2 2 3" xfId="21761"/>
    <cellStyle name="Normal 6 6 20 2 3" xfId="21762"/>
    <cellStyle name="Normal 6 6 20 2 3 2" xfId="32808"/>
    <cellStyle name="Normal 6 6 20 2 4" xfId="21763"/>
    <cellStyle name="Normal 6 6 20 2 5" xfId="21764"/>
    <cellStyle name="Normal 6 6 20 3" xfId="21765"/>
    <cellStyle name="Normal 6 6 20 3 2" xfId="21766"/>
    <cellStyle name="Normal 6 6 20 3 3" xfId="21767"/>
    <cellStyle name="Normal 6 6 20 4" xfId="21768"/>
    <cellStyle name="Normal 6 6 20 4 2" xfId="32807"/>
    <cellStyle name="Normal 6 6 20 5" xfId="21769"/>
    <cellStyle name="Normal 6 6 20 6" xfId="21770"/>
    <cellStyle name="Normal 6 6 21" xfId="21771"/>
    <cellStyle name="Normal 6 6 21 2" xfId="21772"/>
    <cellStyle name="Normal 6 6 21 2 2" xfId="21773"/>
    <cellStyle name="Normal 6 6 21 2 2 2" xfId="21774"/>
    <cellStyle name="Normal 6 6 21 2 2 3" xfId="21775"/>
    <cellStyle name="Normal 6 6 21 2 3" xfId="21776"/>
    <cellStyle name="Normal 6 6 21 2 3 2" xfId="32810"/>
    <cellStyle name="Normal 6 6 21 2 4" xfId="21777"/>
    <cellStyle name="Normal 6 6 21 2 5" xfId="21778"/>
    <cellStyle name="Normal 6 6 21 3" xfId="21779"/>
    <cellStyle name="Normal 6 6 21 3 2" xfId="21780"/>
    <cellStyle name="Normal 6 6 21 3 3" xfId="21781"/>
    <cellStyle name="Normal 6 6 21 4" xfId="21782"/>
    <cellStyle name="Normal 6 6 21 4 2" xfId="32809"/>
    <cellStyle name="Normal 6 6 21 5" xfId="21783"/>
    <cellStyle name="Normal 6 6 21 6" xfId="21784"/>
    <cellStyle name="Normal 6 6 22" xfId="21785"/>
    <cellStyle name="Normal 6 6 22 2" xfId="21786"/>
    <cellStyle name="Normal 6 6 22 2 2" xfId="21787"/>
    <cellStyle name="Normal 6 6 22 2 2 2" xfId="21788"/>
    <cellStyle name="Normal 6 6 22 2 2 3" xfId="21789"/>
    <cellStyle name="Normal 6 6 22 2 3" xfId="21790"/>
    <cellStyle name="Normal 6 6 22 2 3 2" xfId="32812"/>
    <cellStyle name="Normal 6 6 22 2 4" xfId="21791"/>
    <cellStyle name="Normal 6 6 22 2 5" xfId="21792"/>
    <cellStyle name="Normal 6 6 22 3" xfId="21793"/>
    <cellStyle name="Normal 6 6 22 3 2" xfId="21794"/>
    <cellStyle name="Normal 6 6 22 3 3" xfId="21795"/>
    <cellStyle name="Normal 6 6 22 4" xfId="21796"/>
    <cellStyle name="Normal 6 6 22 4 2" xfId="32811"/>
    <cellStyle name="Normal 6 6 22 5" xfId="21797"/>
    <cellStyle name="Normal 6 6 22 6" xfId="21798"/>
    <cellStyle name="Normal 6 6 23" xfId="21799"/>
    <cellStyle name="Normal 6 6 23 2" xfId="21800"/>
    <cellStyle name="Normal 6 6 23 2 2" xfId="21801"/>
    <cellStyle name="Normal 6 6 23 2 3" xfId="21802"/>
    <cellStyle name="Normal 6 6 23 3" xfId="21803"/>
    <cellStyle name="Normal 6 6 23 3 2" xfId="33991"/>
    <cellStyle name="Normal 6 6 23 4" xfId="21804"/>
    <cellStyle name="Normal 6 6 23 5" xfId="21805"/>
    <cellStyle name="Normal 6 6 24" xfId="21806"/>
    <cellStyle name="Normal 6 6 24 2" xfId="21807"/>
    <cellStyle name="Normal 6 6 24 2 2" xfId="21808"/>
    <cellStyle name="Normal 6 6 24 2 3" xfId="21809"/>
    <cellStyle name="Normal 6 6 24 3" xfId="21810"/>
    <cellStyle name="Normal 6 6 24 3 2" xfId="34037"/>
    <cellStyle name="Normal 6 6 24 4" xfId="21811"/>
    <cellStyle name="Normal 6 6 24 5" xfId="21812"/>
    <cellStyle name="Normal 6 6 25" xfId="21813"/>
    <cellStyle name="Normal 6 6 25 2" xfId="21814"/>
    <cellStyle name="Normal 6 6 25 3" xfId="21815"/>
    <cellStyle name="Normal 6 6 26" xfId="21816"/>
    <cellStyle name="Normal 6 6 26 2" xfId="32767"/>
    <cellStyle name="Normal 6 6 27" xfId="21817"/>
    <cellStyle name="Normal 6 6 28" xfId="21818"/>
    <cellStyle name="Normal 6 6 29" xfId="21819"/>
    <cellStyle name="Normal 6 6 3" xfId="21820"/>
    <cellStyle name="Normal 6 6 3 2" xfId="21821"/>
    <cellStyle name="Normal 6 6 3 2 2" xfId="21822"/>
    <cellStyle name="Normal 6 6 3 2 2 2" xfId="21823"/>
    <cellStyle name="Normal 6 6 3 2 2 3" xfId="21824"/>
    <cellStyle name="Normal 6 6 3 2 3" xfId="21825"/>
    <cellStyle name="Normal 6 6 3 2 3 2" xfId="33724"/>
    <cellStyle name="Normal 6 6 3 2 4" xfId="21826"/>
    <cellStyle name="Normal 6 6 3 2 5" xfId="21827"/>
    <cellStyle name="Normal 6 6 3 3" xfId="21828"/>
    <cellStyle name="Normal 6 6 3 3 2" xfId="21829"/>
    <cellStyle name="Normal 6 6 3 3 2 2" xfId="21830"/>
    <cellStyle name="Normal 6 6 3 3 2 3" xfId="21831"/>
    <cellStyle name="Normal 6 6 3 3 3" xfId="21832"/>
    <cellStyle name="Normal 6 6 3 3 3 2" xfId="34958"/>
    <cellStyle name="Normal 6 6 3 3 4" xfId="21833"/>
    <cellStyle name="Normal 6 6 3 3 5" xfId="21834"/>
    <cellStyle name="Normal 6 6 3 4" xfId="21835"/>
    <cellStyle name="Normal 6 6 3 4 2" xfId="21836"/>
    <cellStyle name="Normal 6 6 3 4 2 2" xfId="21837"/>
    <cellStyle name="Normal 6 6 3 4 2 3" xfId="21838"/>
    <cellStyle name="Normal 6 6 3 4 3" xfId="21839"/>
    <cellStyle name="Normal 6 6 3 4 3 2" xfId="35253"/>
    <cellStyle name="Normal 6 6 3 4 4" xfId="21840"/>
    <cellStyle name="Normal 6 6 3 4 5" xfId="21841"/>
    <cellStyle name="Normal 6 6 3 5" xfId="21842"/>
    <cellStyle name="Normal 6 6 3 5 2" xfId="21843"/>
    <cellStyle name="Normal 6 6 3 5 3" xfId="21844"/>
    <cellStyle name="Normal 6 6 3 6" xfId="21845"/>
    <cellStyle name="Normal 6 6 3 6 2" xfId="32813"/>
    <cellStyle name="Normal 6 6 3 7" xfId="21846"/>
    <cellStyle name="Normal 6 6 3 8" xfId="21847"/>
    <cellStyle name="Normal 6 6 3 9" xfId="21848"/>
    <cellStyle name="Normal 6 6 4" xfId="21849"/>
    <cellStyle name="Normal 6 6 4 2" xfId="21850"/>
    <cellStyle name="Normal 6 6 4 2 2" xfId="21851"/>
    <cellStyle name="Normal 6 6 4 2 2 2" xfId="21852"/>
    <cellStyle name="Normal 6 6 4 2 2 3" xfId="21853"/>
    <cellStyle name="Normal 6 6 4 2 3" xfId="21854"/>
    <cellStyle name="Normal 6 6 4 2 3 2" xfId="35182"/>
    <cellStyle name="Normal 6 6 4 2 4" xfId="21855"/>
    <cellStyle name="Normal 6 6 4 2 5" xfId="21856"/>
    <cellStyle name="Normal 6 6 4 3" xfId="21857"/>
    <cellStyle name="Normal 6 6 4 3 2" xfId="21858"/>
    <cellStyle name="Normal 6 6 4 3 3" xfId="21859"/>
    <cellStyle name="Normal 6 6 4 4" xfId="21860"/>
    <cellStyle name="Normal 6 6 4 4 2" xfId="32814"/>
    <cellStyle name="Normal 6 6 4 5" xfId="21861"/>
    <cellStyle name="Normal 6 6 4 6" xfId="21862"/>
    <cellStyle name="Normal 6 6 4 7" xfId="21863"/>
    <cellStyle name="Normal 6 6 5" xfId="21864"/>
    <cellStyle name="Normal 6 6 5 2" xfId="21865"/>
    <cellStyle name="Normal 6 6 5 2 2" xfId="21866"/>
    <cellStyle name="Normal 6 6 5 2 2 2" xfId="21867"/>
    <cellStyle name="Normal 6 6 5 2 2 3" xfId="21868"/>
    <cellStyle name="Normal 6 6 5 2 3" xfId="21869"/>
    <cellStyle name="Normal 6 6 5 2 3 2" xfId="35183"/>
    <cellStyle name="Normal 6 6 5 2 4" xfId="21870"/>
    <cellStyle name="Normal 6 6 5 2 5" xfId="21871"/>
    <cellStyle name="Normal 6 6 5 3" xfId="21872"/>
    <cellStyle name="Normal 6 6 5 3 2" xfId="21873"/>
    <cellStyle name="Normal 6 6 5 3 3" xfId="21874"/>
    <cellStyle name="Normal 6 6 5 4" xfId="21875"/>
    <cellStyle name="Normal 6 6 5 4 2" xfId="32815"/>
    <cellStyle name="Normal 6 6 5 5" xfId="21876"/>
    <cellStyle name="Normal 6 6 5 6" xfId="21877"/>
    <cellStyle name="Normal 6 6 5 7" xfId="21878"/>
    <cellStyle name="Normal 6 6 6" xfId="21879"/>
    <cellStyle name="Normal 6 6 6 2" xfId="21880"/>
    <cellStyle name="Normal 6 6 6 2 2" xfId="21881"/>
    <cellStyle name="Normal 6 6 6 2 2 2" xfId="21882"/>
    <cellStyle name="Normal 6 6 6 2 2 3" xfId="21883"/>
    <cellStyle name="Normal 6 6 6 2 3" xfId="21884"/>
    <cellStyle name="Normal 6 6 6 2 3 2" xfId="35254"/>
    <cellStyle name="Normal 6 6 6 2 4" xfId="21885"/>
    <cellStyle name="Normal 6 6 6 2 5" xfId="21886"/>
    <cellStyle name="Normal 6 6 6 3" xfId="21887"/>
    <cellStyle name="Normal 6 6 6 3 2" xfId="21888"/>
    <cellStyle name="Normal 6 6 6 3 3" xfId="21889"/>
    <cellStyle name="Normal 6 6 6 4" xfId="21890"/>
    <cellStyle name="Normal 6 6 6 4 2" xfId="32816"/>
    <cellStyle name="Normal 6 6 6 5" xfId="21891"/>
    <cellStyle name="Normal 6 6 6 6" xfId="21892"/>
    <cellStyle name="Normal 6 6 6 7" xfId="21893"/>
    <cellStyle name="Normal 6 6 7" xfId="21894"/>
    <cellStyle name="Normal 6 6 7 2" xfId="21895"/>
    <cellStyle name="Normal 6 6 7 2 2" xfId="21896"/>
    <cellStyle name="Normal 6 6 7 2 3" xfId="21897"/>
    <cellStyle name="Normal 6 6 7 3" xfId="21898"/>
    <cellStyle name="Normal 6 6 7 3 2" xfId="32817"/>
    <cellStyle name="Normal 6 6 7 4" xfId="21899"/>
    <cellStyle name="Normal 6 6 7 5" xfId="21900"/>
    <cellStyle name="Normal 6 6 8" xfId="21901"/>
    <cellStyle name="Normal 6 6 8 2" xfId="21902"/>
    <cellStyle name="Normal 6 6 8 2 2" xfId="21903"/>
    <cellStyle name="Normal 6 6 8 2 2 2" xfId="21904"/>
    <cellStyle name="Normal 6 6 8 2 2 3" xfId="21905"/>
    <cellStyle name="Normal 6 6 8 2 3" xfId="21906"/>
    <cellStyle name="Normal 6 6 8 2 3 2" xfId="32819"/>
    <cellStyle name="Normal 6 6 8 2 4" xfId="21907"/>
    <cellStyle name="Normal 6 6 8 2 5" xfId="21908"/>
    <cellStyle name="Normal 6 6 8 3" xfId="21909"/>
    <cellStyle name="Normal 6 6 8 3 2" xfId="21910"/>
    <cellStyle name="Normal 6 6 8 3 3" xfId="21911"/>
    <cellStyle name="Normal 6 6 8 4" xfId="21912"/>
    <cellStyle name="Normal 6 6 8 4 2" xfId="32818"/>
    <cellStyle name="Normal 6 6 8 5" xfId="21913"/>
    <cellStyle name="Normal 6 6 8 6" xfId="21914"/>
    <cellStyle name="Normal 6 6 9" xfId="21915"/>
    <cellStyle name="Normal 6 6 9 2" xfId="21916"/>
    <cellStyle name="Normal 6 6 9 2 2" xfId="21917"/>
    <cellStyle name="Normal 6 6 9 2 2 2" xfId="21918"/>
    <cellStyle name="Normal 6 6 9 2 2 3" xfId="21919"/>
    <cellStyle name="Normal 6 6 9 2 3" xfId="21920"/>
    <cellStyle name="Normal 6 6 9 2 3 2" xfId="32821"/>
    <cellStyle name="Normal 6 6 9 2 4" xfId="21921"/>
    <cellStyle name="Normal 6 6 9 2 5" xfId="21922"/>
    <cellStyle name="Normal 6 6 9 3" xfId="21923"/>
    <cellStyle name="Normal 6 6 9 3 2" xfId="21924"/>
    <cellStyle name="Normal 6 6 9 3 3" xfId="21925"/>
    <cellStyle name="Normal 6 6 9 4" xfId="21926"/>
    <cellStyle name="Normal 6 6 9 4 2" xfId="32820"/>
    <cellStyle name="Normal 6 6 9 5" xfId="21927"/>
    <cellStyle name="Normal 6 6 9 6" xfId="21928"/>
    <cellStyle name="Normal 6 7" xfId="21929"/>
    <cellStyle name="Normal 6 7 10" xfId="21930"/>
    <cellStyle name="Normal 6 7 11" xfId="21931"/>
    <cellStyle name="Normal 6 7 2" xfId="21932"/>
    <cellStyle name="Normal 6 7 2 2" xfId="21933"/>
    <cellStyle name="Normal 6 7 2 2 2" xfId="21934"/>
    <cellStyle name="Normal 6 7 2 2 2 2" xfId="21935"/>
    <cellStyle name="Normal 6 7 2 2 2 3" xfId="21936"/>
    <cellStyle name="Normal 6 7 2 2 3" xfId="21937"/>
    <cellStyle name="Normal 6 7 2 2 3 2" xfId="34714"/>
    <cellStyle name="Normal 6 7 2 2 4" xfId="21938"/>
    <cellStyle name="Normal 6 7 2 2 5" xfId="21939"/>
    <cellStyle name="Normal 6 7 2 3" xfId="21940"/>
    <cellStyle name="Normal 6 7 2 3 2" xfId="21941"/>
    <cellStyle name="Normal 6 7 2 3 2 2" xfId="21942"/>
    <cellStyle name="Normal 6 7 2 3 2 3" xfId="21943"/>
    <cellStyle name="Normal 6 7 2 3 3" xfId="21944"/>
    <cellStyle name="Normal 6 7 2 3 3 2" xfId="35184"/>
    <cellStyle name="Normal 6 7 2 3 4" xfId="21945"/>
    <cellStyle name="Normal 6 7 2 3 5" xfId="21946"/>
    <cellStyle name="Normal 6 7 2 4" xfId="21947"/>
    <cellStyle name="Normal 6 7 2 4 2" xfId="21948"/>
    <cellStyle name="Normal 6 7 2 4 3" xfId="21949"/>
    <cellStyle name="Normal 6 7 2 5" xfId="21950"/>
    <cellStyle name="Normal 6 7 2 5 2" xfId="33726"/>
    <cellStyle name="Normal 6 7 2 6" xfId="21951"/>
    <cellStyle name="Normal 6 7 2 7" xfId="21952"/>
    <cellStyle name="Normal 6 7 2 8" xfId="21953"/>
    <cellStyle name="Normal 6 7 3" xfId="21954"/>
    <cellStyle name="Normal 6 7 3 2" xfId="21955"/>
    <cellStyle name="Normal 6 7 3 2 2" xfId="21956"/>
    <cellStyle name="Normal 6 7 3 2 2 2" xfId="21957"/>
    <cellStyle name="Normal 6 7 3 2 2 3" xfId="21958"/>
    <cellStyle name="Normal 6 7 3 2 3" xfId="21959"/>
    <cellStyle name="Normal 6 7 3 2 3 2" xfId="35185"/>
    <cellStyle name="Normal 6 7 3 2 4" xfId="21960"/>
    <cellStyle name="Normal 6 7 3 2 5" xfId="21961"/>
    <cellStyle name="Normal 6 7 3 3" xfId="21962"/>
    <cellStyle name="Normal 6 7 3 3 2" xfId="21963"/>
    <cellStyle name="Normal 6 7 3 3 3" xfId="21964"/>
    <cellStyle name="Normal 6 7 3 4" xfId="21965"/>
    <cellStyle name="Normal 6 7 3 5" xfId="21966"/>
    <cellStyle name="Normal 6 7 3 6" xfId="21967"/>
    <cellStyle name="Normal 6 7 3 7" xfId="21968"/>
    <cellStyle name="Normal 6 7 4" xfId="21969"/>
    <cellStyle name="Normal 6 7 4 2" xfId="21970"/>
    <cellStyle name="Normal 6 7 4 2 2" xfId="21971"/>
    <cellStyle name="Normal 6 7 4 2 2 2" xfId="21972"/>
    <cellStyle name="Normal 6 7 4 2 2 3" xfId="21973"/>
    <cellStyle name="Normal 6 7 4 2 3" xfId="21974"/>
    <cellStyle name="Normal 6 7 4 2 3 2" xfId="35000"/>
    <cellStyle name="Normal 6 7 4 2 4" xfId="21975"/>
    <cellStyle name="Normal 6 7 4 2 5" xfId="21976"/>
    <cellStyle name="Normal 6 7 4 3" xfId="21977"/>
    <cellStyle name="Normal 6 7 4 3 2" xfId="21978"/>
    <cellStyle name="Normal 6 7 4 3 2 2" xfId="21979"/>
    <cellStyle name="Normal 6 7 4 3 2 3" xfId="21980"/>
    <cellStyle name="Normal 6 7 4 3 3" xfId="21981"/>
    <cellStyle name="Normal 6 7 4 3 3 2" xfId="34898"/>
    <cellStyle name="Normal 6 7 4 3 4" xfId="21982"/>
    <cellStyle name="Normal 6 7 4 3 5" xfId="21983"/>
    <cellStyle name="Normal 6 7 4 4" xfId="21984"/>
    <cellStyle name="Normal 6 7 4 4 2" xfId="21985"/>
    <cellStyle name="Normal 6 7 4 4 3" xfId="21986"/>
    <cellStyle name="Normal 6 7 4 5" xfId="21987"/>
    <cellStyle name="Normal 6 7 4 5 2" xfId="33992"/>
    <cellStyle name="Normal 6 7 4 6" xfId="21988"/>
    <cellStyle name="Normal 6 7 4 7" xfId="21989"/>
    <cellStyle name="Normal 6 7 4 8" xfId="21990"/>
    <cellStyle name="Normal 6 7 5" xfId="21991"/>
    <cellStyle name="Normal 6 7 5 2" xfId="21992"/>
    <cellStyle name="Normal 6 7 5 2 2" xfId="21993"/>
    <cellStyle name="Normal 6 7 5 2 2 2" xfId="21994"/>
    <cellStyle name="Normal 6 7 5 2 2 3" xfId="21995"/>
    <cellStyle name="Normal 6 7 5 2 3" xfId="21996"/>
    <cellStyle name="Normal 6 7 5 2 3 2" xfId="35255"/>
    <cellStyle name="Normal 6 7 5 2 4" xfId="21997"/>
    <cellStyle name="Normal 6 7 5 2 5" xfId="21998"/>
    <cellStyle name="Normal 6 7 5 3" xfId="21999"/>
    <cellStyle name="Normal 6 7 5 3 2" xfId="22000"/>
    <cellStyle name="Normal 6 7 5 3 3" xfId="22001"/>
    <cellStyle name="Normal 6 7 5 4" xfId="22002"/>
    <cellStyle name="Normal 6 7 5 4 2" xfId="34094"/>
    <cellStyle name="Normal 6 7 5 5" xfId="22003"/>
    <cellStyle name="Normal 6 7 5 6" xfId="22004"/>
    <cellStyle name="Normal 6 7 5 7" xfId="22005"/>
    <cellStyle name="Normal 6 7 6" xfId="22006"/>
    <cellStyle name="Normal 6 7 6 2" xfId="22007"/>
    <cellStyle name="Normal 6 7 6 2 2" xfId="22008"/>
    <cellStyle name="Normal 6 7 6 2 3" xfId="22009"/>
    <cellStyle name="Normal 6 7 6 3" xfId="22010"/>
    <cellStyle name="Normal 6 7 6 3 2" xfId="35186"/>
    <cellStyle name="Normal 6 7 6 4" xfId="22011"/>
    <cellStyle name="Normal 6 7 6 5" xfId="22012"/>
    <cellStyle name="Normal 6 7 6 6" xfId="22013"/>
    <cellStyle name="Normal 6 7 7" xfId="22014"/>
    <cellStyle name="Normal 6 7 7 2" xfId="22015"/>
    <cellStyle name="Normal 6 7 7 3" xfId="22016"/>
    <cellStyle name="Normal 6 7 8" xfId="22017"/>
    <cellStyle name="Normal 6 7 8 2" xfId="33725"/>
    <cellStyle name="Normal 6 7 9" xfId="22018"/>
    <cellStyle name="Normal 6 8" xfId="22019"/>
    <cellStyle name="Normal 6 8 10" xfId="22020"/>
    <cellStyle name="Normal 6 8 11" xfId="22021"/>
    <cellStyle name="Normal 6 8 2" xfId="22022"/>
    <cellStyle name="Normal 6 8 2 2" xfId="22023"/>
    <cellStyle name="Normal 6 8 2 2 2" xfId="22024"/>
    <cellStyle name="Normal 6 8 2 2 2 2" xfId="22025"/>
    <cellStyle name="Normal 6 8 2 2 2 3" xfId="22026"/>
    <cellStyle name="Normal 6 8 2 2 3" xfId="22027"/>
    <cellStyle name="Normal 6 8 2 2 3 2" xfId="34715"/>
    <cellStyle name="Normal 6 8 2 2 4" xfId="22028"/>
    <cellStyle name="Normal 6 8 2 2 5" xfId="22029"/>
    <cellStyle name="Normal 6 8 2 3" xfId="22030"/>
    <cellStyle name="Normal 6 8 2 3 2" xfId="22031"/>
    <cellStyle name="Normal 6 8 2 3 2 2" xfId="22032"/>
    <cellStyle name="Normal 6 8 2 3 2 3" xfId="22033"/>
    <cellStyle name="Normal 6 8 2 3 3" xfId="22034"/>
    <cellStyle name="Normal 6 8 2 3 3 2" xfId="35256"/>
    <cellStyle name="Normal 6 8 2 3 4" xfId="22035"/>
    <cellStyle name="Normal 6 8 2 3 5" xfId="22036"/>
    <cellStyle name="Normal 6 8 2 4" xfId="22037"/>
    <cellStyle name="Normal 6 8 2 4 2" xfId="22038"/>
    <cellStyle name="Normal 6 8 2 4 3" xfId="22039"/>
    <cellStyle name="Normal 6 8 2 5" xfId="22040"/>
    <cellStyle name="Normal 6 8 2 5 2" xfId="33728"/>
    <cellStyle name="Normal 6 8 2 6" xfId="22041"/>
    <cellStyle name="Normal 6 8 2 7" xfId="22042"/>
    <cellStyle name="Normal 6 8 2 8" xfId="22043"/>
    <cellStyle name="Normal 6 8 3" xfId="22044"/>
    <cellStyle name="Normal 6 8 3 2" xfId="22045"/>
    <cellStyle name="Normal 6 8 3 2 2" xfId="22046"/>
    <cellStyle name="Normal 6 8 3 2 2 2" xfId="22047"/>
    <cellStyle name="Normal 6 8 3 2 2 3" xfId="22048"/>
    <cellStyle name="Normal 6 8 3 2 3" xfId="22049"/>
    <cellStyle name="Normal 6 8 3 2 3 2" xfId="35257"/>
    <cellStyle name="Normal 6 8 3 2 4" xfId="22050"/>
    <cellStyle name="Normal 6 8 3 2 5" xfId="22051"/>
    <cellStyle name="Normal 6 8 3 3" xfId="22052"/>
    <cellStyle name="Normal 6 8 3 3 2" xfId="22053"/>
    <cellStyle name="Normal 6 8 3 3 3" xfId="22054"/>
    <cellStyle name="Normal 6 8 3 4" xfId="22055"/>
    <cellStyle name="Normal 6 8 3 5" xfId="22056"/>
    <cellStyle name="Normal 6 8 3 6" xfId="22057"/>
    <cellStyle name="Normal 6 8 3 7" xfId="22058"/>
    <cellStyle name="Normal 6 8 4" xfId="22059"/>
    <cellStyle name="Normal 6 8 4 2" xfId="22060"/>
    <cellStyle name="Normal 6 8 4 2 2" xfId="22061"/>
    <cellStyle name="Normal 6 8 4 2 2 2" xfId="22062"/>
    <cellStyle name="Normal 6 8 4 2 2 3" xfId="22063"/>
    <cellStyle name="Normal 6 8 4 2 3" xfId="22064"/>
    <cellStyle name="Normal 6 8 4 2 3 2" xfId="35001"/>
    <cellStyle name="Normal 6 8 4 2 4" xfId="22065"/>
    <cellStyle name="Normal 6 8 4 2 5" xfId="22066"/>
    <cellStyle name="Normal 6 8 4 3" xfId="22067"/>
    <cellStyle name="Normal 6 8 4 3 2" xfId="22068"/>
    <cellStyle name="Normal 6 8 4 3 2 2" xfId="22069"/>
    <cellStyle name="Normal 6 8 4 3 2 3" xfId="22070"/>
    <cellStyle name="Normal 6 8 4 3 3" xfId="22071"/>
    <cellStyle name="Normal 6 8 4 3 3 2" xfId="34899"/>
    <cellStyle name="Normal 6 8 4 3 4" xfId="22072"/>
    <cellStyle name="Normal 6 8 4 3 5" xfId="22073"/>
    <cellStyle name="Normal 6 8 4 4" xfId="22074"/>
    <cellStyle name="Normal 6 8 4 4 2" xfId="22075"/>
    <cellStyle name="Normal 6 8 4 4 3" xfId="22076"/>
    <cellStyle name="Normal 6 8 4 5" xfId="22077"/>
    <cellStyle name="Normal 6 8 4 5 2" xfId="33993"/>
    <cellStyle name="Normal 6 8 4 6" xfId="22078"/>
    <cellStyle name="Normal 6 8 4 7" xfId="22079"/>
    <cellStyle name="Normal 6 8 4 8" xfId="22080"/>
    <cellStyle name="Normal 6 8 5" xfId="22081"/>
    <cellStyle name="Normal 6 8 5 2" xfId="22082"/>
    <cellStyle name="Normal 6 8 5 2 2" xfId="22083"/>
    <cellStyle name="Normal 6 8 5 2 2 2" xfId="22084"/>
    <cellStyle name="Normal 6 8 5 2 2 3" xfId="22085"/>
    <cellStyle name="Normal 6 8 5 2 3" xfId="22086"/>
    <cellStyle name="Normal 6 8 5 2 3 2" xfId="35187"/>
    <cellStyle name="Normal 6 8 5 2 4" xfId="22087"/>
    <cellStyle name="Normal 6 8 5 2 5" xfId="22088"/>
    <cellStyle name="Normal 6 8 5 3" xfId="22089"/>
    <cellStyle name="Normal 6 8 5 3 2" xfId="22090"/>
    <cellStyle name="Normal 6 8 5 3 3" xfId="22091"/>
    <cellStyle name="Normal 6 8 5 4" xfId="22092"/>
    <cellStyle name="Normal 6 8 5 4 2" xfId="34095"/>
    <cellStyle name="Normal 6 8 5 5" xfId="22093"/>
    <cellStyle name="Normal 6 8 5 6" xfId="22094"/>
    <cellStyle name="Normal 6 8 5 7" xfId="22095"/>
    <cellStyle name="Normal 6 8 6" xfId="22096"/>
    <cellStyle name="Normal 6 8 6 2" xfId="22097"/>
    <cellStyle name="Normal 6 8 6 2 2" xfId="22098"/>
    <cellStyle name="Normal 6 8 6 2 3" xfId="22099"/>
    <cellStyle name="Normal 6 8 6 3" xfId="22100"/>
    <cellStyle name="Normal 6 8 6 3 2" xfId="35258"/>
    <cellStyle name="Normal 6 8 6 4" xfId="22101"/>
    <cellStyle name="Normal 6 8 6 5" xfId="22102"/>
    <cellStyle name="Normal 6 8 6 6" xfId="22103"/>
    <cellStyle name="Normal 6 8 7" xfId="22104"/>
    <cellStyle name="Normal 6 8 7 2" xfId="22105"/>
    <cellStyle name="Normal 6 8 7 3" xfId="22106"/>
    <cellStyle name="Normal 6 8 8" xfId="22107"/>
    <cellStyle name="Normal 6 8 8 2" xfId="33727"/>
    <cellStyle name="Normal 6 8 9" xfId="22108"/>
    <cellStyle name="Normal 6 9" xfId="22109"/>
    <cellStyle name="Normal 6 9 10" xfId="22110"/>
    <cellStyle name="Normal 6 9 11" xfId="22111"/>
    <cellStyle name="Normal 6 9 2" xfId="22112"/>
    <cellStyle name="Normal 6 9 2 2" xfId="22113"/>
    <cellStyle name="Normal 6 9 2 2 2" xfId="22114"/>
    <cellStyle name="Normal 6 9 2 2 2 2" xfId="22115"/>
    <cellStyle name="Normal 6 9 2 2 2 3" xfId="22116"/>
    <cellStyle name="Normal 6 9 2 2 3" xfId="22117"/>
    <cellStyle name="Normal 6 9 2 2 3 2" xfId="34716"/>
    <cellStyle name="Normal 6 9 2 2 4" xfId="22118"/>
    <cellStyle name="Normal 6 9 2 2 5" xfId="22119"/>
    <cellStyle name="Normal 6 9 2 3" xfId="22120"/>
    <cellStyle name="Normal 6 9 2 3 2" xfId="22121"/>
    <cellStyle name="Normal 6 9 2 3 2 2" xfId="22122"/>
    <cellStyle name="Normal 6 9 2 3 2 3" xfId="22123"/>
    <cellStyle name="Normal 6 9 2 3 3" xfId="22124"/>
    <cellStyle name="Normal 6 9 2 3 3 2" xfId="35188"/>
    <cellStyle name="Normal 6 9 2 3 4" xfId="22125"/>
    <cellStyle name="Normal 6 9 2 3 5" xfId="22126"/>
    <cellStyle name="Normal 6 9 2 4" xfId="22127"/>
    <cellStyle name="Normal 6 9 2 4 2" xfId="22128"/>
    <cellStyle name="Normal 6 9 2 4 3" xfId="22129"/>
    <cellStyle name="Normal 6 9 2 5" xfId="22130"/>
    <cellStyle name="Normal 6 9 2 5 2" xfId="33730"/>
    <cellStyle name="Normal 6 9 2 6" xfId="22131"/>
    <cellStyle name="Normal 6 9 2 7" xfId="22132"/>
    <cellStyle name="Normal 6 9 2 8" xfId="22133"/>
    <cellStyle name="Normal 6 9 3" xfId="22134"/>
    <cellStyle name="Normal 6 9 3 2" xfId="22135"/>
    <cellStyle name="Normal 6 9 3 2 2" xfId="22136"/>
    <cellStyle name="Normal 6 9 3 2 2 2" xfId="22137"/>
    <cellStyle name="Normal 6 9 3 2 2 3" xfId="22138"/>
    <cellStyle name="Normal 6 9 3 2 3" xfId="22139"/>
    <cellStyle name="Normal 6 9 3 2 3 2" xfId="35189"/>
    <cellStyle name="Normal 6 9 3 2 4" xfId="22140"/>
    <cellStyle name="Normal 6 9 3 2 5" xfId="22141"/>
    <cellStyle name="Normal 6 9 3 3" xfId="22142"/>
    <cellStyle name="Normal 6 9 3 3 2" xfId="22143"/>
    <cellStyle name="Normal 6 9 3 3 3" xfId="22144"/>
    <cellStyle name="Normal 6 9 3 4" xfId="22145"/>
    <cellStyle name="Normal 6 9 3 5" xfId="22146"/>
    <cellStyle name="Normal 6 9 3 6" xfId="22147"/>
    <cellStyle name="Normal 6 9 3 7" xfId="22148"/>
    <cellStyle name="Normal 6 9 4" xfId="22149"/>
    <cellStyle name="Normal 6 9 4 2" xfId="22150"/>
    <cellStyle name="Normal 6 9 4 2 2" xfId="22151"/>
    <cellStyle name="Normal 6 9 4 2 2 2" xfId="22152"/>
    <cellStyle name="Normal 6 9 4 2 2 3" xfId="22153"/>
    <cellStyle name="Normal 6 9 4 2 3" xfId="22154"/>
    <cellStyle name="Normal 6 9 4 2 3 2" xfId="35002"/>
    <cellStyle name="Normal 6 9 4 2 4" xfId="22155"/>
    <cellStyle name="Normal 6 9 4 2 5" xfId="22156"/>
    <cellStyle name="Normal 6 9 4 3" xfId="22157"/>
    <cellStyle name="Normal 6 9 4 3 2" xfId="22158"/>
    <cellStyle name="Normal 6 9 4 3 2 2" xfId="22159"/>
    <cellStyle name="Normal 6 9 4 3 2 3" xfId="22160"/>
    <cellStyle name="Normal 6 9 4 3 3" xfId="22161"/>
    <cellStyle name="Normal 6 9 4 3 3 2" xfId="34717"/>
    <cellStyle name="Normal 6 9 4 3 4" xfId="22162"/>
    <cellStyle name="Normal 6 9 4 3 5" xfId="22163"/>
    <cellStyle name="Normal 6 9 4 4" xfId="22164"/>
    <cellStyle name="Normal 6 9 4 4 2" xfId="22165"/>
    <cellStyle name="Normal 6 9 4 4 3" xfId="22166"/>
    <cellStyle name="Normal 6 9 4 5" xfId="22167"/>
    <cellStyle name="Normal 6 9 4 5 2" xfId="33994"/>
    <cellStyle name="Normal 6 9 4 6" xfId="22168"/>
    <cellStyle name="Normal 6 9 4 7" xfId="22169"/>
    <cellStyle name="Normal 6 9 4 8" xfId="22170"/>
    <cellStyle name="Normal 6 9 5" xfId="22171"/>
    <cellStyle name="Normal 6 9 5 2" xfId="22172"/>
    <cellStyle name="Normal 6 9 5 2 2" xfId="22173"/>
    <cellStyle name="Normal 6 9 5 2 2 2" xfId="22174"/>
    <cellStyle name="Normal 6 9 5 2 2 3" xfId="22175"/>
    <cellStyle name="Normal 6 9 5 2 3" xfId="22176"/>
    <cellStyle name="Normal 6 9 5 2 3 2" xfId="35308"/>
    <cellStyle name="Normal 6 9 5 2 4" xfId="22177"/>
    <cellStyle name="Normal 6 9 5 2 5" xfId="22178"/>
    <cellStyle name="Normal 6 9 5 3" xfId="22179"/>
    <cellStyle name="Normal 6 9 5 3 2" xfId="22180"/>
    <cellStyle name="Normal 6 9 5 3 3" xfId="22181"/>
    <cellStyle name="Normal 6 9 5 4" xfId="22182"/>
    <cellStyle name="Normal 6 9 5 4 2" xfId="34096"/>
    <cellStyle name="Normal 6 9 5 5" xfId="22183"/>
    <cellStyle name="Normal 6 9 5 6" xfId="22184"/>
    <cellStyle name="Normal 6 9 5 7" xfId="22185"/>
    <cellStyle name="Normal 6 9 6" xfId="22186"/>
    <cellStyle name="Normal 6 9 6 2" xfId="22187"/>
    <cellStyle name="Normal 6 9 6 2 2" xfId="22188"/>
    <cellStyle name="Normal 6 9 6 2 3" xfId="22189"/>
    <cellStyle name="Normal 6 9 6 3" xfId="22190"/>
    <cellStyle name="Normal 6 9 6 3 2" xfId="35190"/>
    <cellStyle name="Normal 6 9 6 4" xfId="22191"/>
    <cellStyle name="Normal 6 9 6 5" xfId="22192"/>
    <cellStyle name="Normal 6 9 6 6" xfId="22193"/>
    <cellStyle name="Normal 6 9 7" xfId="22194"/>
    <cellStyle name="Normal 6 9 7 2" xfId="22195"/>
    <cellStyle name="Normal 6 9 7 3" xfId="22196"/>
    <cellStyle name="Normal 6 9 8" xfId="22197"/>
    <cellStyle name="Normal 6 9 8 2" xfId="33729"/>
    <cellStyle name="Normal 6 9 9" xfId="22198"/>
    <cellStyle name="Normal 7" xfId="22199"/>
    <cellStyle name="Normal 7 10" xfId="22200"/>
    <cellStyle name="Normal 7 10 2" xfId="22201"/>
    <cellStyle name="Normal 7 10 2 2" xfId="22202"/>
    <cellStyle name="Normal 7 10 2 2 2" xfId="22203"/>
    <cellStyle name="Normal 7 10 2 2 2 2" xfId="22204"/>
    <cellStyle name="Normal 7 10 2 2 2 2 2" xfId="22205"/>
    <cellStyle name="Normal 7 10 2 2 2 2 3" xfId="22206"/>
    <cellStyle name="Normal 7 10 2 2 2 3" xfId="22207"/>
    <cellStyle name="Normal 7 10 2 2 2 3 2" xfId="34719"/>
    <cellStyle name="Normal 7 10 2 2 2 4" xfId="22208"/>
    <cellStyle name="Normal 7 10 2 2 2 5" xfId="22209"/>
    <cellStyle name="Normal 7 10 2 2 3" xfId="22210"/>
    <cellStyle name="Normal 7 10 2 2 3 2" xfId="22211"/>
    <cellStyle name="Normal 7 10 2 2 3 3" xfId="22212"/>
    <cellStyle name="Normal 7 10 2 2 4" xfId="22213"/>
    <cellStyle name="Normal 7 10 2 2 4 2" xfId="33733"/>
    <cellStyle name="Normal 7 10 2 2 5" xfId="22214"/>
    <cellStyle name="Normal 7 10 2 2 6" xfId="22215"/>
    <cellStyle name="Normal 7 10 2 3" xfId="22216"/>
    <cellStyle name="Normal 7 10 2 3 2" xfId="22217"/>
    <cellStyle name="Normal 7 10 2 3 2 2" xfId="22218"/>
    <cellStyle name="Normal 7 10 2 3 2 3" xfId="22219"/>
    <cellStyle name="Normal 7 10 2 3 3" xfId="22220"/>
    <cellStyle name="Normal 7 10 2 3 3 2" xfId="34720"/>
    <cellStyle name="Normal 7 10 2 3 4" xfId="22221"/>
    <cellStyle name="Normal 7 10 2 3 5" xfId="22222"/>
    <cellStyle name="Normal 7 10 2 4" xfId="22223"/>
    <cellStyle name="Normal 7 10 2 4 2" xfId="22224"/>
    <cellStyle name="Normal 7 10 2 4 3" xfId="22225"/>
    <cellStyle name="Normal 7 10 2 5" xfId="22226"/>
    <cellStyle name="Normal 7 10 2 5 2" xfId="33732"/>
    <cellStyle name="Normal 7 10 2 6" xfId="22227"/>
    <cellStyle name="Normal 7 10 2 7" xfId="22228"/>
    <cellStyle name="Normal 7 10 3" xfId="22229"/>
    <cellStyle name="Normal 7 10 3 2" xfId="22230"/>
    <cellStyle name="Normal 7 10 3 2 2" xfId="22231"/>
    <cellStyle name="Normal 7 10 3 2 2 2" xfId="22232"/>
    <cellStyle name="Normal 7 10 3 2 2 3" xfId="22233"/>
    <cellStyle name="Normal 7 10 3 2 3" xfId="22234"/>
    <cellStyle name="Normal 7 10 3 2 3 2" xfId="34851"/>
    <cellStyle name="Normal 7 10 3 2 4" xfId="22235"/>
    <cellStyle name="Normal 7 10 3 2 5" xfId="22236"/>
    <cellStyle name="Normal 7 10 3 3" xfId="22237"/>
    <cellStyle name="Normal 7 10 3 3 2" xfId="22238"/>
    <cellStyle name="Normal 7 10 3 3 3" xfId="22239"/>
    <cellStyle name="Normal 7 10 3 4" xfId="22240"/>
    <cellStyle name="Normal 7 10 3 4 2" xfId="33734"/>
    <cellStyle name="Normal 7 10 3 5" xfId="22241"/>
    <cellStyle name="Normal 7 10 3 6" xfId="22242"/>
    <cellStyle name="Normal 7 10 4" xfId="22243"/>
    <cellStyle name="Normal 7 10 4 2" xfId="22244"/>
    <cellStyle name="Normal 7 10 4 2 2" xfId="22245"/>
    <cellStyle name="Normal 7 10 4 2 3" xfId="22246"/>
    <cellStyle name="Normal 7 10 4 3" xfId="22247"/>
    <cellStyle name="Normal 7 10 4 3 2" xfId="34721"/>
    <cellStyle name="Normal 7 10 4 4" xfId="22248"/>
    <cellStyle name="Normal 7 10 4 5" xfId="22249"/>
    <cellStyle name="Normal 7 10 5" xfId="22250"/>
    <cellStyle name="Normal 7 10 5 2" xfId="22251"/>
    <cellStyle name="Normal 7 10 5 3" xfId="22252"/>
    <cellStyle name="Normal 7 10 6" xfId="22253"/>
    <cellStyle name="Normal 7 10 6 2" xfId="33731"/>
    <cellStyle name="Normal 7 10 7" xfId="22254"/>
    <cellStyle name="Normal 7 10 8" xfId="22255"/>
    <cellStyle name="Normal 7 11" xfId="22256"/>
    <cellStyle name="Normal 7 11 2" xfId="22257"/>
    <cellStyle name="Normal 7 11 2 2" xfId="22258"/>
    <cellStyle name="Normal 7 11 2 2 2" xfId="22259"/>
    <cellStyle name="Normal 7 11 2 2 2 2" xfId="22260"/>
    <cellStyle name="Normal 7 11 2 2 2 3" xfId="22261"/>
    <cellStyle name="Normal 7 11 2 2 3" xfId="22262"/>
    <cellStyle name="Normal 7 11 2 2 3 2" xfId="34618"/>
    <cellStyle name="Normal 7 11 2 2 4" xfId="22263"/>
    <cellStyle name="Normal 7 11 2 2 5" xfId="22264"/>
    <cellStyle name="Normal 7 11 2 3" xfId="22265"/>
    <cellStyle name="Normal 7 11 2 3 2" xfId="22266"/>
    <cellStyle name="Normal 7 11 2 3 3" xfId="22267"/>
    <cellStyle name="Normal 7 11 2 4" xfId="22268"/>
    <cellStyle name="Normal 7 11 2 4 2" xfId="33736"/>
    <cellStyle name="Normal 7 11 2 5" xfId="22269"/>
    <cellStyle name="Normal 7 11 2 6" xfId="22270"/>
    <cellStyle name="Normal 7 11 3" xfId="22271"/>
    <cellStyle name="Normal 7 11 3 2" xfId="22272"/>
    <cellStyle name="Normal 7 11 3 2 2" xfId="22273"/>
    <cellStyle name="Normal 7 11 3 2 2 2" xfId="22274"/>
    <cellStyle name="Normal 7 11 3 2 2 3" xfId="22275"/>
    <cellStyle name="Normal 7 11 3 2 3" xfId="22276"/>
    <cellStyle name="Normal 7 11 3 2 3 2" xfId="34482"/>
    <cellStyle name="Normal 7 11 3 2 4" xfId="22277"/>
    <cellStyle name="Normal 7 11 3 2 5" xfId="22278"/>
    <cellStyle name="Normal 7 11 3 3" xfId="22279"/>
    <cellStyle name="Normal 7 11 3 3 2" xfId="22280"/>
    <cellStyle name="Normal 7 11 3 3 3" xfId="22281"/>
    <cellStyle name="Normal 7 11 3 4" xfId="22282"/>
    <cellStyle name="Normal 7 11 3 4 2" xfId="33737"/>
    <cellStyle name="Normal 7 11 3 5" xfId="22283"/>
    <cellStyle name="Normal 7 11 3 6" xfId="22284"/>
    <cellStyle name="Normal 7 11 4" xfId="22285"/>
    <cellStyle name="Normal 7 11 4 2" xfId="22286"/>
    <cellStyle name="Normal 7 11 4 2 2" xfId="22287"/>
    <cellStyle name="Normal 7 11 4 2 3" xfId="22288"/>
    <cellStyle name="Normal 7 11 4 3" xfId="22289"/>
    <cellStyle name="Normal 7 11 4 3 2" xfId="34225"/>
    <cellStyle name="Normal 7 11 4 4" xfId="22290"/>
    <cellStyle name="Normal 7 11 4 5" xfId="22291"/>
    <cellStyle name="Normal 7 11 5" xfId="22292"/>
    <cellStyle name="Normal 7 11 5 2" xfId="22293"/>
    <cellStyle name="Normal 7 11 5 3" xfId="22294"/>
    <cellStyle name="Normal 7 11 6" xfId="22295"/>
    <cellStyle name="Normal 7 11 6 2" xfId="33735"/>
    <cellStyle name="Normal 7 11 7" xfId="22296"/>
    <cellStyle name="Normal 7 11 8" xfId="22297"/>
    <cellStyle name="Normal 7 12" xfId="22298"/>
    <cellStyle name="Normal 7 12 2" xfId="22299"/>
    <cellStyle name="Normal 7 12 2 2" xfId="22300"/>
    <cellStyle name="Normal 7 12 2 2 2" xfId="22301"/>
    <cellStyle name="Normal 7 12 2 2 3" xfId="22302"/>
    <cellStyle name="Normal 7 12 2 3" xfId="22303"/>
    <cellStyle name="Normal 7 12 2 4" xfId="22304"/>
    <cellStyle name="Normal 7 12 2 5" xfId="22305"/>
    <cellStyle name="Normal 7 12 3" xfId="22306"/>
    <cellStyle name="Normal 7 12 3 2" xfId="22307"/>
    <cellStyle name="Normal 7 12 3 2 2" xfId="22308"/>
    <cellStyle name="Normal 7 12 3 2 3" xfId="22309"/>
    <cellStyle name="Normal 7 12 3 3" xfId="22310"/>
    <cellStyle name="Normal 7 12 3 3 2" xfId="34799"/>
    <cellStyle name="Normal 7 12 3 4" xfId="22311"/>
    <cellStyle name="Normal 7 12 3 5" xfId="22312"/>
    <cellStyle name="Normal 7 12 4" xfId="22313"/>
    <cellStyle name="Normal 7 12 4 2" xfId="22314"/>
    <cellStyle name="Normal 7 12 4 3" xfId="22315"/>
    <cellStyle name="Normal 7 12 5" xfId="22316"/>
    <cellStyle name="Normal 7 12 5 2" xfId="33738"/>
    <cellStyle name="Normal 7 12 6" xfId="22317"/>
    <cellStyle name="Normal 7 12 7" xfId="22318"/>
    <cellStyle name="Normal 7 13" xfId="22319"/>
    <cellStyle name="Normal 7 13 2" xfId="22320"/>
    <cellStyle name="Normal 7 13 2 2" xfId="22321"/>
    <cellStyle name="Normal 7 13 2 2 2" xfId="22322"/>
    <cellStyle name="Normal 7 13 2 2 2 2" xfId="22323"/>
    <cellStyle name="Normal 7 13 2 2 2 3" xfId="22324"/>
    <cellStyle name="Normal 7 13 2 2 3" xfId="22325"/>
    <cellStyle name="Normal 7 13 2 2 3 2" xfId="34878"/>
    <cellStyle name="Normal 7 13 2 2 4" xfId="22326"/>
    <cellStyle name="Normal 7 13 2 2 5" xfId="22327"/>
    <cellStyle name="Normal 7 13 2 3" xfId="22328"/>
    <cellStyle name="Normal 7 13 2 3 2" xfId="22329"/>
    <cellStyle name="Normal 7 13 2 3 3" xfId="22330"/>
    <cellStyle name="Normal 7 13 2 4" xfId="22331"/>
    <cellStyle name="Normal 7 13 2 4 2" xfId="33740"/>
    <cellStyle name="Normal 7 13 2 5" xfId="22332"/>
    <cellStyle name="Normal 7 13 2 6" xfId="22333"/>
    <cellStyle name="Normal 7 13 3" xfId="22334"/>
    <cellStyle name="Normal 7 13 3 2" xfId="22335"/>
    <cellStyle name="Normal 7 13 3 2 2" xfId="22336"/>
    <cellStyle name="Normal 7 13 3 2 3" xfId="22337"/>
    <cellStyle name="Normal 7 13 3 3" xfId="22338"/>
    <cellStyle name="Normal 7 13 3 4" xfId="22339"/>
    <cellStyle name="Normal 7 13 3 5" xfId="22340"/>
    <cellStyle name="Normal 7 13 4" xfId="22341"/>
    <cellStyle name="Normal 7 13 4 2" xfId="22342"/>
    <cellStyle name="Normal 7 13 4 2 2" xfId="22343"/>
    <cellStyle name="Normal 7 13 4 2 3" xfId="22344"/>
    <cellStyle name="Normal 7 13 4 3" xfId="22345"/>
    <cellStyle name="Normal 7 13 4 3 2" xfId="34722"/>
    <cellStyle name="Normal 7 13 4 4" xfId="22346"/>
    <cellStyle name="Normal 7 13 4 5" xfId="22347"/>
    <cellStyle name="Normal 7 13 5" xfId="22348"/>
    <cellStyle name="Normal 7 13 5 2" xfId="22349"/>
    <cellStyle name="Normal 7 13 5 3" xfId="22350"/>
    <cellStyle name="Normal 7 13 6" xfId="22351"/>
    <cellStyle name="Normal 7 13 6 2" xfId="33739"/>
    <cellStyle name="Normal 7 13 7" xfId="22352"/>
    <cellStyle name="Normal 7 13 8" xfId="22353"/>
    <cellStyle name="Normal 7 14" xfId="22354"/>
    <cellStyle name="Normal 7 14 2" xfId="22355"/>
    <cellStyle name="Normal 7 14 2 2" xfId="22356"/>
    <cellStyle name="Normal 7 14 2 2 2" xfId="22357"/>
    <cellStyle name="Normal 7 14 2 2 2 2" xfId="22358"/>
    <cellStyle name="Normal 7 14 2 2 2 3" xfId="22359"/>
    <cellStyle name="Normal 7 14 2 2 3" xfId="22360"/>
    <cellStyle name="Normal 7 14 2 2 3 2" xfId="34723"/>
    <cellStyle name="Normal 7 14 2 2 4" xfId="22361"/>
    <cellStyle name="Normal 7 14 2 2 5" xfId="22362"/>
    <cellStyle name="Normal 7 14 2 3" xfId="22363"/>
    <cellStyle name="Normal 7 14 2 3 2" xfId="22364"/>
    <cellStyle name="Normal 7 14 2 3 3" xfId="22365"/>
    <cellStyle name="Normal 7 14 2 4" xfId="22366"/>
    <cellStyle name="Normal 7 14 2 4 2" xfId="33742"/>
    <cellStyle name="Normal 7 14 2 5" xfId="22367"/>
    <cellStyle name="Normal 7 14 2 6" xfId="22368"/>
    <cellStyle name="Normal 7 14 3" xfId="22369"/>
    <cellStyle name="Normal 7 14 3 2" xfId="22370"/>
    <cellStyle name="Normal 7 14 3 2 2" xfId="22371"/>
    <cellStyle name="Normal 7 14 3 2 3" xfId="22372"/>
    <cellStyle name="Normal 7 14 3 3" xfId="22373"/>
    <cellStyle name="Normal 7 14 3 4" xfId="22374"/>
    <cellStyle name="Normal 7 14 3 5" xfId="22375"/>
    <cellStyle name="Normal 7 14 4" xfId="22376"/>
    <cellStyle name="Normal 7 14 4 2" xfId="22377"/>
    <cellStyle name="Normal 7 14 4 2 2" xfId="22378"/>
    <cellStyle name="Normal 7 14 4 2 3" xfId="22379"/>
    <cellStyle name="Normal 7 14 4 3" xfId="22380"/>
    <cellStyle name="Normal 7 14 4 3 2" xfId="34724"/>
    <cellStyle name="Normal 7 14 4 4" xfId="22381"/>
    <cellStyle name="Normal 7 14 4 5" xfId="22382"/>
    <cellStyle name="Normal 7 14 5" xfId="22383"/>
    <cellStyle name="Normal 7 14 5 2" xfId="22384"/>
    <cellStyle name="Normal 7 14 5 3" xfId="22385"/>
    <cellStyle name="Normal 7 14 6" xfId="22386"/>
    <cellStyle name="Normal 7 14 6 2" xfId="33741"/>
    <cellStyle name="Normal 7 14 7" xfId="22387"/>
    <cellStyle name="Normal 7 14 8" xfId="22388"/>
    <cellStyle name="Normal 7 15" xfId="22389"/>
    <cellStyle name="Normal 7 15 2" xfId="22390"/>
    <cellStyle name="Normal 7 15 2 2" xfId="22391"/>
    <cellStyle name="Normal 7 15 2 2 2" xfId="22392"/>
    <cellStyle name="Normal 7 15 2 2 2 2" xfId="22393"/>
    <cellStyle name="Normal 7 15 2 2 2 3" xfId="22394"/>
    <cellStyle name="Normal 7 15 2 2 3" xfId="22395"/>
    <cellStyle name="Normal 7 15 2 2 3 2" xfId="34725"/>
    <cellStyle name="Normal 7 15 2 2 4" xfId="22396"/>
    <cellStyle name="Normal 7 15 2 2 5" xfId="22397"/>
    <cellStyle name="Normal 7 15 2 3" xfId="22398"/>
    <cellStyle name="Normal 7 15 2 3 2" xfId="22399"/>
    <cellStyle name="Normal 7 15 2 3 3" xfId="22400"/>
    <cellStyle name="Normal 7 15 2 4" xfId="22401"/>
    <cellStyle name="Normal 7 15 2 4 2" xfId="33937"/>
    <cellStyle name="Normal 7 15 2 5" xfId="22402"/>
    <cellStyle name="Normal 7 15 2 6" xfId="22403"/>
    <cellStyle name="Normal 7 15 3" xfId="22404"/>
    <cellStyle name="Normal 7 15 3 2" xfId="22405"/>
    <cellStyle name="Normal 7 15 3 2 2" xfId="22406"/>
    <cellStyle name="Normal 7 15 3 2 3" xfId="22407"/>
    <cellStyle name="Normal 7 15 3 3" xfId="22408"/>
    <cellStyle name="Normal 7 15 3 3 2" xfId="33935"/>
    <cellStyle name="Normal 7 15 3 4" xfId="22409"/>
    <cellStyle name="Normal 7 15 3 5" xfId="22410"/>
    <cellStyle name="Normal 7 15 4" xfId="22411"/>
    <cellStyle name="Normal 7 15 4 2" xfId="22412"/>
    <cellStyle name="Normal 7 15 4 3" xfId="22413"/>
    <cellStyle name="Normal 7 15 5" xfId="22414"/>
    <cellStyle name="Normal 7 15 5 2" xfId="33932"/>
    <cellStyle name="Normal 7 15 6" xfId="22415"/>
    <cellStyle name="Normal 7 15 7" xfId="22416"/>
    <cellStyle name="Normal 7 16" xfId="22417"/>
    <cellStyle name="Normal 7 16 2" xfId="22418"/>
    <cellStyle name="Normal 7 16 2 2" xfId="22419"/>
    <cellStyle name="Normal 7 16 2 2 2" xfId="22420"/>
    <cellStyle name="Normal 7 16 2 2 3" xfId="22421"/>
    <cellStyle name="Normal 7 16 2 3" xfId="22422"/>
    <cellStyle name="Normal 7 16 2 3 2" xfId="34726"/>
    <cellStyle name="Normal 7 16 2 4" xfId="22423"/>
    <cellStyle name="Normal 7 16 2 5" xfId="22424"/>
    <cellStyle name="Normal 7 16 3" xfId="22425"/>
    <cellStyle name="Normal 7 16 3 2" xfId="22426"/>
    <cellStyle name="Normal 7 16 3 3" xfId="22427"/>
    <cellStyle name="Normal 7 16 4" xfId="22428"/>
    <cellStyle name="Normal 7 16 4 2" xfId="34038"/>
    <cellStyle name="Normal 7 16 5" xfId="22429"/>
    <cellStyle name="Normal 7 16 6" xfId="22430"/>
    <cellStyle name="Normal 7 17" xfId="22431"/>
    <cellStyle name="Normal 7 17 2" xfId="22432"/>
    <cellStyle name="Normal 7 17 2 2" xfId="22433"/>
    <cellStyle name="Normal 7 17 2 3" xfId="22434"/>
    <cellStyle name="Normal 7 17 3" xfId="22435"/>
    <cellStyle name="Normal 7 17 3 2" xfId="34727"/>
    <cellStyle name="Normal 7 17 4" xfId="22436"/>
    <cellStyle name="Normal 7 17 5" xfId="22437"/>
    <cellStyle name="Normal 7 18" xfId="22438"/>
    <cellStyle name="Normal 7 18 2" xfId="22439"/>
    <cellStyle name="Normal 7 18 2 2" xfId="22440"/>
    <cellStyle name="Normal 7 18 2 3" xfId="22441"/>
    <cellStyle name="Normal 7 18 3" xfId="22442"/>
    <cellStyle name="Normal 7 18 3 2" xfId="34718"/>
    <cellStyle name="Normal 7 18 4" xfId="22443"/>
    <cellStyle name="Normal 7 18 5" xfId="22444"/>
    <cellStyle name="Normal 7 19" xfId="22445"/>
    <cellStyle name="Normal 7 19 2" xfId="22446"/>
    <cellStyle name="Normal 7 19 2 2" xfId="22447"/>
    <cellStyle name="Normal 7 19 2 3" xfId="22448"/>
    <cellStyle name="Normal 7 19 3" xfId="22449"/>
    <cellStyle name="Normal 7 19 4" xfId="22450"/>
    <cellStyle name="Normal 7 19 5" xfId="22451"/>
    <cellStyle name="Normal 7 2" xfId="22452"/>
    <cellStyle name="Normal 7 2 10" xfId="22453"/>
    <cellStyle name="Normal 7 2 10 2" xfId="22454"/>
    <cellStyle name="Normal 7 2 10 2 2" xfId="22455"/>
    <cellStyle name="Normal 7 2 10 2 2 2" xfId="22456"/>
    <cellStyle name="Normal 7 2 10 2 2 2 2" xfId="22457"/>
    <cellStyle name="Normal 7 2 10 2 2 2 3" xfId="22458"/>
    <cellStyle name="Normal 7 2 10 2 2 3" xfId="22459"/>
    <cellStyle name="Normal 7 2 10 2 2 3 2" xfId="34366"/>
    <cellStyle name="Normal 7 2 10 2 2 4" xfId="22460"/>
    <cellStyle name="Normal 7 2 10 2 2 5" xfId="22461"/>
    <cellStyle name="Normal 7 2 10 2 3" xfId="22462"/>
    <cellStyle name="Normal 7 2 10 2 3 2" xfId="22463"/>
    <cellStyle name="Normal 7 2 10 2 3 3" xfId="22464"/>
    <cellStyle name="Normal 7 2 10 2 4" xfId="22465"/>
    <cellStyle name="Normal 7 2 10 2 4 2" xfId="33744"/>
    <cellStyle name="Normal 7 2 10 2 5" xfId="22466"/>
    <cellStyle name="Normal 7 2 10 2 6" xfId="22467"/>
    <cellStyle name="Normal 7 2 10 3" xfId="22468"/>
    <cellStyle name="Normal 7 2 10 3 2" xfId="22469"/>
    <cellStyle name="Normal 7 2 10 3 2 2" xfId="22470"/>
    <cellStyle name="Normal 7 2 10 3 2 3" xfId="22471"/>
    <cellStyle name="Normal 7 2 10 3 3" xfId="22472"/>
    <cellStyle name="Normal 7 2 10 3 3 2" xfId="34728"/>
    <cellStyle name="Normal 7 2 10 3 4" xfId="22473"/>
    <cellStyle name="Normal 7 2 10 3 5" xfId="22474"/>
    <cellStyle name="Normal 7 2 10 4" xfId="22475"/>
    <cellStyle name="Normal 7 2 10 4 2" xfId="22476"/>
    <cellStyle name="Normal 7 2 10 4 3" xfId="22477"/>
    <cellStyle name="Normal 7 2 10 5" xfId="22478"/>
    <cellStyle name="Normal 7 2 10 5 2" xfId="33743"/>
    <cellStyle name="Normal 7 2 10 6" xfId="22479"/>
    <cellStyle name="Normal 7 2 10 7" xfId="22480"/>
    <cellStyle name="Normal 7 2 11" xfId="22481"/>
    <cellStyle name="Normal 7 2 11 2" xfId="22482"/>
    <cellStyle name="Normal 7 2 11 2 2" xfId="22483"/>
    <cellStyle name="Normal 7 2 11 2 2 2" xfId="22484"/>
    <cellStyle name="Normal 7 2 11 2 2 2 2" xfId="22485"/>
    <cellStyle name="Normal 7 2 11 2 2 2 3" xfId="22486"/>
    <cellStyle name="Normal 7 2 11 2 2 3" xfId="22487"/>
    <cellStyle name="Normal 7 2 11 2 2 3 2" xfId="34729"/>
    <cellStyle name="Normal 7 2 11 2 2 4" xfId="22488"/>
    <cellStyle name="Normal 7 2 11 2 2 5" xfId="22489"/>
    <cellStyle name="Normal 7 2 11 2 3" xfId="22490"/>
    <cellStyle name="Normal 7 2 11 2 3 2" xfId="22491"/>
    <cellStyle name="Normal 7 2 11 2 3 3" xfId="22492"/>
    <cellStyle name="Normal 7 2 11 2 4" xfId="22493"/>
    <cellStyle name="Normal 7 2 11 2 4 2" xfId="33746"/>
    <cellStyle name="Normal 7 2 11 2 5" xfId="22494"/>
    <cellStyle name="Normal 7 2 11 2 6" xfId="22495"/>
    <cellStyle name="Normal 7 2 11 3" xfId="22496"/>
    <cellStyle name="Normal 7 2 11 3 2" xfId="22497"/>
    <cellStyle name="Normal 7 2 11 3 2 2" xfId="22498"/>
    <cellStyle name="Normal 7 2 11 3 2 3" xfId="22499"/>
    <cellStyle name="Normal 7 2 11 3 3" xfId="22500"/>
    <cellStyle name="Normal 7 2 11 3 3 2" xfId="34730"/>
    <cellStyle name="Normal 7 2 11 3 4" xfId="22501"/>
    <cellStyle name="Normal 7 2 11 3 5" xfId="22502"/>
    <cellStyle name="Normal 7 2 11 4" xfId="22503"/>
    <cellStyle name="Normal 7 2 11 4 2" xfId="22504"/>
    <cellStyle name="Normal 7 2 11 4 3" xfId="22505"/>
    <cellStyle name="Normal 7 2 11 5" xfId="22506"/>
    <cellStyle name="Normal 7 2 11 5 2" xfId="33745"/>
    <cellStyle name="Normal 7 2 11 6" xfId="22507"/>
    <cellStyle name="Normal 7 2 11 7" xfId="22508"/>
    <cellStyle name="Normal 7 2 12" xfId="22509"/>
    <cellStyle name="Normal 7 2 12 2" xfId="22510"/>
    <cellStyle name="Normal 7 2 12 2 2" xfId="22511"/>
    <cellStyle name="Normal 7 2 12 2 2 2" xfId="22512"/>
    <cellStyle name="Normal 7 2 12 2 2 2 2" xfId="22513"/>
    <cellStyle name="Normal 7 2 12 2 2 2 3" xfId="22514"/>
    <cellStyle name="Normal 7 2 12 2 2 3" xfId="22515"/>
    <cellStyle name="Normal 7 2 12 2 2 3 2" xfId="34731"/>
    <cellStyle name="Normal 7 2 12 2 2 4" xfId="22516"/>
    <cellStyle name="Normal 7 2 12 2 2 5" xfId="22517"/>
    <cellStyle name="Normal 7 2 12 2 3" xfId="22518"/>
    <cellStyle name="Normal 7 2 12 2 3 2" xfId="22519"/>
    <cellStyle name="Normal 7 2 12 2 3 3" xfId="22520"/>
    <cellStyle name="Normal 7 2 12 2 4" xfId="22521"/>
    <cellStyle name="Normal 7 2 12 2 4 2" xfId="33748"/>
    <cellStyle name="Normal 7 2 12 2 5" xfId="22522"/>
    <cellStyle name="Normal 7 2 12 2 6" xfId="22523"/>
    <cellStyle name="Normal 7 2 12 3" xfId="22524"/>
    <cellStyle name="Normal 7 2 12 3 2" xfId="22525"/>
    <cellStyle name="Normal 7 2 12 3 2 2" xfId="22526"/>
    <cellStyle name="Normal 7 2 12 3 2 3" xfId="22527"/>
    <cellStyle name="Normal 7 2 12 3 3" xfId="22528"/>
    <cellStyle name="Normal 7 2 12 3 3 2" xfId="34732"/>
    <cellStyle name="Normal 7 2 12 3 4" xfId="22529"/>
    <cellStyle name="Normal 7 2 12 3 5" xfId="22530"/>
    <cellStyle name="Normal 7 2 12 4" xfId="22531"/>
    <cellStyle name="Normal 7 2 12 4 2" xfId="22532"/>
    <cellStyle name="Normal 7 2 12 4 3" xfId="22533"/>
    <cellStyle name="Normal 7 2 12 5" xfId="22534"/>
    <cellStyle name="Normal 7 2 12 5 2" xfId="33747"/>
    <cellStyle name="Normal 7 2 12 6" xfId="22535"/>
    <cellStyle name="Normal 7 2 12 7" xfId="22536"/>
    <cellStyle name="Normal 7 2 13" xfId="22537"/>
    <cellStyle name="Normal 7 2 13 2" xfId="22538"/>
    <cellStyle name="Normal 7 2 13 2 2" xfId="22539"/>
    <cellStyle name="Normal 7 2 13 2 2 2" xfId="22540"/>
    <cellStyle name="Normal 7 2 13 2 2 2 2" xfId="22541"/>
    <cellStyle name="Normal 7 2 13 2 2 2 3" xfId="22542"/>
    <cellStyle name="Normal 7 2 13 2 2 3" xfId="22543"/>
    <cellStyle name="Normal 7 2 13 2 2 3 2" xfId="34733"/>
    <cellStyle name="Normal 7 2 13 2 2 4" xfId="22544"/>
    <cellStyle name="Normal 7 2 13 2 2 5" xfId="22545"/>
    <cellStyle name="Normal 7 2 13 2 3" xfId="22546"/>
    <cellStyle name="Normal 7 2 13 2 3 2" xfId="22547"/>
    <cellStyle name="Normal 7 2 13 2 3 3" xfId="22548"/>
    <cellStyle name="Normal 7 2 13 2 4" xfId="22549"/>
    <cellStyle name="Normal 7 2 13 2 4 2" xfId="33750"/>
    <cellStyle name="Normal 7 2 13 2 5" xfId="22550"/>
    <cellStyle name="Normal 7 2 13 2 6" xfId="22551"/>
    <cellStyle name="Normal 7 2 13 3" xfId="22552"/>
    <cellStyle name="Normal 7 2 13 3 2" xfId="22553"/>
    <cellStyle name="Normal 7 2 13 3 2 2" xfId="22554"/>
    <cellStyle name="Normal 7 2 13 3 2 3" xfId="22555"/>
    <cellStyle name="Normal 7 2 13 3 3" xfId="22556"/>
    <cellStyle name="Normal 7 2 13 3 3 2" xfId="34734"/>
    <cellStyle name="Normal 7 2 13 3 4" xfId="22557"/>
    <cellStyle name="Normal 7 2 13 3 5" xfId="22558"/>
    <cellStyle name="Normal 7 2 13 4" xfId="22559"/>
    <cellStyle name="Normal 7 2 13 4 2" xfId="22560"/>
    <cellStyle name="Normal 7 2 13 4 3" xfId="22561"/>
    <cellStyle name="Normal 7 2 13 5" xfId="22562"/>
    <cellStyle name="Normal 7 2 13 5 2" xfId="33749"/>
    <cellStyle name="Normal 7 2 13 6" xfId="22563"/>
    <cellStyle name="Normal 7 2 13 7" xfId="22564"/>
    <cellStyle name="Normal 7 2 14" xfId="22565"/>
    <cellStyle name="Normal 7 2 14 2" xfId="22566"/>
    <cellStyle name="Normal 7 2 14 2 2" xfId="22567"/>
    <cellStyle name="Normal 7 2 14 2 2 2" xfId="22568"/>
    <cellStyle name="Normal 7 2 14 2 2 3" xfId="22569"/>
    <cellStyle name="Normal 7 2 14 2 3" xfId="22570"/>
    <cellStyle name="Normal 7 2 14 2 3 2" xfId="34735"/>
    <cellStyle name="Normal 7 2 14 2 4" xfId="22571"/>
    <cellStyle name="Normal 7 2 14 2 5" xfId="22572"/>
    <cellStyle name="Normal 7 2 14 3" xfId="22573"/>
    <cellStyle name="Normal 7 2 14 3 2" xfId="22574"/>
    <cellStyle name="Normal 7 2 14 3 3" xfId="22575"/>
    <cellStyle name="Normal 7 2 14 4" xfId="22576"/>
    <cellStyle name="Normal 7 2 14 4 2" xfId="33751"/>
    <cellStyle name="Normal 7 2 14 5" xfId="22577"/>
    <cellStyle name="Normal 7 2 14 6" xfId="22578"/>
    <cellStyle name="Normal 7 2 15" xfId="22579"/>
    <cellStyle name="Normal 7 2 15 2" xfId="22580"/>
    <cellStyle name="Normal 7 2 15 2 2" xfId="22581"/>
    <cellStyle name="Normal 7 2 15 2 2 2" xfId="22582"/>
    <cellStyle name="Normal 7 2 15 2 2 3" xfId="22583"/>
    <cellStyle name="Normal 7 2 15 2 3" xfId="22584"/>
    <cellStyle name="Normal 7 2 15 2 3 2" xfId="34736"/>
    <cellStyle name="Normal 7 2 15 2 4" xfId="22585"/>
    <cellStyle name="Normal 7 2 15 2 5" xfId="22586"/>
    <cellStyle name="Normal 7 2 15 3" xfId="22587"/>
    <cellStyle name="Normal 7 2 15 3 2" xfId="22588"/>
    <cellStyle name="Normal 7 2 15 3 3" xfId="22589"/>
    <cellStyle name="Normal 7 2 15 4" xfId="22590"/>
    <cellStyle name="Normal 7 2 15 4 2" xfId="33752"/>
    <cellStyle name="Normal 7 2 15 5" xfId="22591"/>
    <cellStyle name="Normal 7 2 15 6" xfId="22592"/>
    <cellStyle name="Normal 7 2 16" xfId="22593"/>
    <cellStyle name="Normal 7 2 16 2" xfId="22594"/>
    <cellStyle name="Normal 7 2 16 2 2" xfId="22595"/>
    <cellStyle name="Normal 7 2 16 2 2 2" xfId="22596"/>
    <cellStyle name="Normal 7 2 16 2 2 3" xfId="22597"/>
    <cellStyle name="Normal 7 2 16 2 3" xfId="22598"/>
    <cellStyle name="Normal 7 2 16 2 3 2" xfId="34879"/>
    <cellStyle name="Normal 7 2 16 2 4" xfId="22599"/>
    <cellStyle name="Normal 7 2 16 2 5" xfId="22600"/>
    <cellStyle name="Normal 7 2 16 3" xfId="22601"/>
    <cellStyle name="Normal 7 2 16 3 2" xfId="22602"/>
    <cellStyle name="Normal 7 2 16 3 3" xfId="22603"/>
    <cellStyle name="Normal 7 2 16 4" xfId="22604"/>
    <cellStyle name="Normal 7 2 16 4 2" xfId="33753"/>
    <cellStyle name="Normal 7 2 16 5" xfId="22605"/>
    <cellStyle name="Normal 7 2 16 6" xfId="22606"/>
    <cellStyle name="Normal 7 2 17" xfId="22607"/>
    <cellStyle name="Normal 7 2 17 2" xfId="22608"/>
    <cellStyle name="Normal 7 2 17 2 2" xfId="22609"/>
    <cellStyle name="Normal 7 2 17 2 2 2" xfId="22610"/>
    <cellStyle name="Normal 7 2 17 2 2 3" xfId="22611"/>
    <cellStyle name="Normal 7 2 17 2 3" xfId="22612"/>
    <cellStyle name="Normal 7 2 17 2 3 2" xfId="34737"/>
    <cellStyle name="Normal 7 2 17 2 4" xfId="22613"/>
    <cellStyle name="Normal 7 2 17 2 5" xfId="22614"/>
    <cellStyle name="Normal 7 2 17 3" xfId="22615"/>
    <cellStyle name="Normal 7 2 17 3 2" xfId="22616"/>
    <cellStyle name="Normal 7 2 17 3 3" xfId="22617"/>
    <cellStyle name="Normal 7 2 17 4" xfId="22618"/>
    <cellStyle name="Normal 7 2 17 4 2" xfId="33754"/>
    <cellStyle name="Normal 7 2 17 5" xfId="22619"/>
    <cellStyle name="Normal 7 2 17 6" xfId="22620"/>
    <cellStyle name="Normal 7 2 18" xfId="22621"/>
    <cellStyle name="Normal 7 2 18 2" xfId="22622"/>
    <cellStyle name="Normal 7 2 18 2 2" xfId="22623"/>
    <cellStyle name="Normal 7 2 18 2 2 2" xfId="22624"/>
    <cellStyle name="Normal 7 2 18 2 2 3" xfId="22625"/>
    <cellStyle name="Normal 7 2 18 2 3" xfId="22626"/>
    <cellStyle name="Normal 7 2 18 2 3 2" xfId="34738"/>
    <cellStyle name="Normal 7 2 18 2 4" xfId="22627"/>
    <cellStyle name="Normal 7 2 18 2 5" xfId="22628"/>
    <cellStyle name="Normal 7 2 18 3" xfId="22629"/>
    <cellStyle name="Normal 7 2 18 3 2" xfId="22630"/>
    <cellStyle name="Normal 7 2 18 3 3" xfId="22631"/>
    <cellStyle name="Normal 7 2 18 4" xfId="22632"/>
    <cellStyle name="Normal 7 2 18 4 2" xfId="33755"/>
    <cellStyle name="Normal 7 2 18 5" xfId="22633"/>
    <cellStyle name="Normal 7 2 18 6" xfId="22634"/>
    <cellStyle name="Normal 7 2 19" xfId="22635"/>
    <cellStyle name="Normal 7 2 19 2" xfId="22636"/>
    <cellStyle name="Normal 7 2 19 2 2" xfId="22637"/>
    <cellStyle name="Normal 7 2 19 2 2 2" xfId="22638"/>
    <cellStyle name="Normal 7 2 19 2 2 3" xfId="22639"/>
    <cellStyle name="Normal 7 2 19 2 3" xfId="22640"/>
    <cellStyle name="Normal 7 2 19 2 3 2" xfId="34483"/>
    <cellStyle name="Normal 7 2 19 2 4" xfId="22641"/>
    <cellStyle name="Normal 7 2 19 2 5" xfId="22642"/>
    <cellStyle name="Normal 7 2 19 3" xfId="22643"/>
    <cellStyle name="Normal 7 2 19 3 2" xfId="22644"/>
    <cellStyle name="Normal 7 2 19 3 3" xfId="22645"/>
    <cellStyle name="Normal 7 2 19 4" xfId="22646"/>
    <cellStyle name="Normal 7 2 19 4 2" xfId="33756"/>
    <cellStyle name="Normal 7 2 19 5" xfId="22647"/>
    <cellStyle name="Normal 7 2 19 6" xfId="22648"/>
    <cellStyle name="Normal 7 2 2" xfId="22649"/>
    <cellStyle name="Normal 7 2 2 10" xfId="22650"/>
    <cellStyle name="Normal 7 2 2 11" xfId="22651"/>
    <cellStyle name="Normal 7 2 2 12" xfId="22652"/>
    <cellStyle name="Normal 7 2 2 2" xfId="22653"/>
    <cellStyle name="Normal 7 2 2 2 10" xfId="22654"/>
    <cellStyle name="Normal 7 2 2 2 10 2" xfId="32825"/>
    <cellStyle name="Normal 7 2 2 2 11" xfId="22655"/>
    <cellStyle name="Normal 7 2 2 2 12" xfId="22656"/>
    <cellStyle name="Normal 7 2 2 2 13" xfId="22657"/>
    <cellStyle name="Normal 7 2 2 2 2" xfId="22658"/>
    <cellStyle name="Normal 7 2 2 2 2 2" xfId="22659"/>
    <cellStyle name="Normal 7 2 2 2 2 2 2" xfId="22660"/>
    <cellStyle name="Normal 7 2 2 2 2 2 2 2" xfId="22661"/>
    <cellStyle name="Normal 7 2 2 2 2 2 2 2 2" xfId="22662"/>
    <cellStyle name="Normal 7 2 2 2 2 2 2 2 3" xfId="22663"/>
    <cellStyle name="Normal 7 2 2 2 2 2 2 3" xfId="22664"/>
    <cellStyle name="Normal 7 2 2 2 2 2 2 3 2" xfId="34619"/>
    <cellStyle name="Normal 7 2 2 2 2 2 2 4" xfId="22665"/>
    <cellStyle name="Normal 7 2 2 2 2 2 2 5" xfId="22666"/>
    <cellStyle name="Normal 7 2 2 2 2 2 3" xfId="22667"/>
    <cellStyle name="Normal 7 2 2 2 2 2 3 2" xfId="22668"/>
    <cellStyle name="Normal 7 2 2 2 2 2 3 3" xfId="22669"/>
    <cellStyle name="Normal 7 2 2 2 2 2 4" xfId="22670"/>
    <cellStyle name="Normal 7 2 2 2 2 2 4 2" xfId="33758"/>
    <cellStyle name="Normal 7 2 2 2 2 2 5" xfId="22671"/>
    <cellStyle name="Normal 7 2 2 2 2 2 6" xfId="22672"/>
    <cellStyle name="Normal 7 2 2 2 2 3" xfId="22673"/>
    <cellStyle name="Normal 7 2 2 2 2 3 2" xfId="22674"/>
    <cellStyle name="Normal 7 2 2 2 2 3 2 2" xfId="22675"/>
    <cellStyle name="Normal 7 2 2 2 2 3 2 3" xfId="22676"/>
    <cellStyle name="Normal 7 2 2 2 2 3 3" xfId="22677"/>
    <cellStyle name="Normal 7 2 2 2 2 3 3 2" xfId="34620"/>
    <cellStyle name="Normal 7 2 2 2 2 3 4" xfId="22678"/>
    <cellStyle name="Normal 7 2 2 2 2 3 5" xfId="22679"/>
    <cellStyle name="Normal 7 2 2 2 2 4" xfId="22680"/>
    <cellStyle name="Normal 7 2 2 2 2 4 2" xfId="22681"/>
    <cellStyle name="Normal 7 2 2 2 2 4 3" xfId="22682"/>
    <cellStyle name="Normal 7 2 2 2 2 5" xfId="22683"/>
    <cellStyle name="Normal 7 2 2 2 2 5 2" xfId="33757"/>
    <cellStyle name="Normal 7 2 2 2 2 6" xfId="22684"/>
    <cellStyle name="Normal 7 2 2 2 2 7" xfId="22685"/>
    <cellStyle name="Normal 7 2 2 2 3" xfId="22686"/>
    <cellStyle name="Normal 7 2 2 2 3 2" xfId="22687"/>
    <cellStyle name="Normal 7 2 2 2 3 2 2" xfId="22688"/>
    <cellStyle name="Normal 7 2 2 2 3 2 2 2" xfId="22689"/>
    <cellStyle name="Normal 7 2 2 2 3 2 2 2 2" xfId="22690"/>
    <cellStyle name="Normal 7 2 2 2 3 2 2 2 3" xfId="22691"/>
    <cellStyle name="Normal 7 2 2 2 3 2 2 3" xfId="22692"/>
    <cellStyle name="Normal 7 2 2 2 3 2 2 3 2" xfId="34880"/>
    <cellStyle name="Normal 7 2 2 2 3 2 2 4" xfId="22693"/>
    <cellStyle name="Normal 7 2 2 2 3 2 2 5" xfId="22694"/>
    <cellStyle name="Normal 7 2 2 2 3 2 3" xfId="22695"/>
    <cellStyle name="Normal 7 2 2 2 3 2 3 2" xfId="22696"/>
    <cellStyle name="Normal 7 2 2 2 3 2 3 3" xfId="22697"/>
    <cellStyle name="Normal 7 2 2 2 3 2 4" xfId="22698"/>
    <cellStyle name="Normal 7 2 2 2 3 2 4 2" xfId="33760"/>
    <cellStyle name="Normal 7 2 2 2 3 2 5" xfId="22699"/>
    <cellStyle name="Normal 7 2 2 2 3 2 6" xfId="22700"/>
    <cellStyle name="Normal 7 2 2 2 3 3" xfId="22701"/>
    <cellStyle name="Normal 7 2 2 2 3 3 2" xfId="22702"/>
    <cellStyle name="Normal 7 2 2 2 3 3 2 2" xfId="22703"/>
    <cellStyle name="Normal 7 2 2 2 3 3 2 3" xfId="22704"/>
    <cellStyle name="Normal 7 2 2 2 3 3 3" xfId="22705"/>
    <cellStyle name="Normal 7 2 2 2 3 3 3 2" xfId="34367"/>
    <cellStyle name="Normal 7 2 2 2 3 3 4" xfId="22706"/>
    <cellStyle name="Normal 7 2 2 2 3 3 5" xfId="22707"/>
    <cellStyle name="Normal 7 2 2 2 3 4" xfId="22708"/>
    <cellStyle name="Normal 7 2 2 2 3 4 2" xfId="22709"/>
    <cellStyle name="Normal 7 2 2 2 3 4 3" xfId="22710"/>
    <cellStyle name="Normal 7 2 2 2 3 5" xfId="22711"/>
    <cellStyle name="Normal 7 2 2 2 3 5 2" xfId="33759"/>
    <cellStyle name="Normal 7 2 2 2 3 6" xfId="22712"/>
    <cellStyle name="Normal 7 2 2 2 3 7" xfId="22713"/>
    <cellStyle name="Normal 7 2 2 2 4" xfId="22714"/>
    <cellStyle name="Normal 7 2 2 2 4 2" xfId="22715"/>
    <cellStyle name="Normal 7 2 2 2 4 2 2" xfId="22716"/>
    <cellStyle name="Normal 7 2 2 2 4 2 2 2" xfId="22717"/>
    <cellStyle name="Normal 7 2 2 2 4 2 2 2 2" xfId="22718"/>
    <cellStyle name="Normal 7 2 2 2 4 2 2 2 3" xfId="22719"/>
    <cellStyle name="Normal 7 2 2 2 4 2 2 3" xfId="22720"/>
    <cellStyle name="Normal 7 2 2 2 4 2 2 3 2" xfId="34881"/>
    <cellStyle name="Normal 7 2 2 2 4 2 2 4" xfId="22721"/>
    <cellStyle name="Normal 7 2 2 2 4 2 2 5" xfId="22722"/>
    <cellStyle name="Normal 7 2 2 2 4 2 3" xfId="22723"/>
    <cellStyle name="Normal 7 2 2 2 4 2 3 2" xfId="22724"/>
    <cellStyle name="Normal 7 2 2 2 4 2 3 3" xfId="22725"/>
    <cellStyle name="Normal 7 2 2 2 4 2 4" xfId="22726"/>
    <cellStyle name="Normal 7 2 2 2 4 2 4 2" xfId="33762"/>
    <cellStyle name="Normal 7 2 2 2 4 2 5" xfId="22727"/>
    <cellStyle name="Normal 7 2 2 2 4 2 6" xfId="22728"/>
    <cellStyle name="Normal 7 2 2 2 4 3" xfId="22729"/>
    <cellStyle name="Normal 7 2 2 2 4 3 2" xfId="22730"/>
    <cellStyle name="Normal 7 2 2 2 4 3 2 2" xfId="22731"/>
    <cellStyle name="Normal 7 2 2 2 4 3 2 3" xfId="22732"/>
    <cellStyle name="Normal 7 2 2 2 4 3 3" xfId="22733"/>
    <cellStyle name="Normal 7 2 2 2 4 3 3 2" xfId="34368"/>
    <cellStyle name="Normal 7 2 2 2 4 3 4" xfId="22734"/>
    <cellStyle name="Normal 7 2 2 2 4 3 5" xfId="22735"/>
    <cellStyle name="Normal 7 2 2 2 4 4" xfId="22736"/>
    <cellStyle name="Normal 7 2 2 2 4 4 2" xfId="22737"/>
    <cellStyle name="Normal 7 2 2 2 4 4 3" xfId="22738"/>
    <cellStyle name="Normal 7 2 2 2 4 5" xfId="22739"/>
    <cellStyle name="Normal 7 2 2 2 4 5 2" xfId="33761"/>
    <cellStyle name="Normal 7 2 2 2 4 6" xfId="22740"/>
    <cellStyle name="Normal 7 2 2 2 4 7" xfId="22741"/>
    <cellStyle name="Normal 7 2 2 2 5" xfId="22742"/>
    <cellStyle name="Normal 7 2 2 2 5 2" xfId="22743"/>
    <cellStyle name="Normal 7 2 2 2 5 2 2" xfId="22744"/>
    <cellStyle name="Normal 7 2 2 2 5 2 2 2" xfId="22745"/>
    <cellStyle name="Normal 7 2 2 2 5 2 2 2 2" xfId="22746"/>
    <cellStyle name="Normal 7 2 2 2 5 2 2 2 3" xfId="22747"/>
    <cellStyle name="Normal 7 2 2 2 5 2 2 3" xfId="22748"/>
    <cellStyle name="Normal 7 2 2 2 5 2 2 3 2" xfId="34882"/>
    <cellStyle name="Normal 7 2 2 2 5 2 2 4" xfId="22749"/>
    <cellStyle name="Normal 7 2 2 2 5 2 2 5" xfId="22750"/>
    <cellStyle name="Normal 7 2 2 2 5 2 3" xfId="22751"/>
    <cellStyle name="Normal 7 2 2 2 5 2 3 2" xfId="22752"/>
    <cellStyle name="Normal 7 2 2 2 5 2 3 3" xfId="22753"/>
    <cellStyle name="Normal 7 2 2 2 5 2 4" xfId="22754"/>
    <cellStyle name="Normal 7 2 2 2 5 2 4 2" xfId="33764"/>
    <cellStyle name="Normal 7 2 2 2 5 2 5" xfId="22755"/>
    <cellStyle name="Normal 7 2 2 2 5 2 6" xfId="22756"/>
    <cellStyle name="Normal 7 2 2 2 5 3" xfId="22757"/>
    <cellStyle name="Normal 7 2 2 2 5 3 2" xfId="22758"/>
    <cellStyle name="Normal 7 2 2 2 5 3 2 2" xfId="22759"/>
    <cellStyle name="Normal 7 2 2 2 5 3 2 3" xfId="22760"/>
    <cellStyle name="Normal 7 2 2 2 5 3 3" xfId="22761"/>
    <cellStyle name="Normal 7 2 2 2 5 3 3 2" xfId="34369"/>
    <cellStyle name="Normal 7 2 2 2 5 3 4" xfId="22762"/>
    <cellStyle name="Normal 7 2 2 2 5 3 5" xfId="22763"/>
    <cellStyle name="Normal 7 2 2 2 5 4" xfId="22764"/>
    <cellStyle name="Normal 7 2 2 2 5 4 2" xfId="22765"/>
    <cellStyle name="Normal 7 2 2 2 5 4 3" xfId="22766"/>
    <cellStyle name="Normal 7 2 2 2 5 5" xfId="22767"/>
    <cellStyle name="Normal 7 2 2 2 5 5 2" xfId="33763"/>
    <cellStyle name="Normal 7 2 2 2 5 6" xfId="22768"/>
    <cellStyle name="Normal 7 2 2 2 5 7" xfId="22769"/>
    <cellStyle name="Normal 7 2 2 2 6" xfId="22770"/>
    <cellStyle name="Normal 7 2 2 2 6 2" xfId="22771"/>
    <cellStyle name="Normal 7 2 2 2 6 2 2" xfId="22772"/>
    <cellStyle name="Normal 7 2 2 2 6 2 2 2" xfId="22773"/>
    <cellStyle name="Normal 7 2 2 2 6 2 2 3" xfId="22774"/>
    <cellStyle name="Normal 7 2 2 2 6 2 3" xfId="22775"/>
    <cellStyle name="Normal 7 2 2 2 6 2 3 2" xfId="34370"/>
    <cellStyle name="Normal 7 2 2 2 6 2 4" xfId="22776"/>
    <cellStyle name="Normal 7 2 2 2 6 2 5" xfId="22777"/>
    <cellStyle name="Normal 7 2 2 2 6 3" xfId="22778"/>
    <cellStyle name="Normal 7 2 2 2 6 3 2" xfId="22779"/>
    <cellStyle name="Normal 7 2 2 2 6 3 3" xfId="22780"/>
    <cellStyle name="Normal 7 2 2 2 6 4" xfId="22781"/>
    <cellStyle name="Normal 7 2 2 2 6 4 2" xfId="33765"/>
    <cellStyle name="Normal 7 2 2 2 6 5" xfId="22782"/>
    <cellStyle name="Normal 7 2 2 2 6 6" xfId="22783"/>
    <cellStyle name="Normal 7 2 2 2 7" xfId="22784"/>
    <cellStyle name="Normal 7 2 2 2 7 2" xfId="22785"/>
    <cellStyle name="Normal 7 2 2 2 7 2 2" xfId="22786"/>
    <cellStyle name="Normal 7 2 2 2 7 2 3" xfId="22787"/>
    <cellStyle name="Normal 7 2 2 2 7 3" xfId="22788"/>
    <cellStyle name="Normal 7 2 2 2 7 3 2" xfId="33766"/>
    <cellStyle name="Normal 7 2 2 2 7 4" xfId="22789"/>
    <cellStyle name="Normal 7 2 2 2 7 5" xfId="22790"/>
    <cellStyle name="Normal 7 2 2 2 8" xfId="22791"/>
    <cellStyle name="Normal 7 2 2 2 8 2" xfId="22792"/>
    <cellStyle name="Normal 7 2 2 2 8 2 2" xfId="22793"/>
    <cellStyle name="Normal 7 2 2 2 8 2 3" xfId="22794"/>
    <cellStyle name="Normal 7 2 2 2 8 3" xfId="22795"/>
    <cellStyle name="Normal 7 2 2 2 8 3 2" xfId="34104"/>
    <cellStyle name="Normal 7 2 2 2 8 4" xfId="22796"/>
    <cellStyle name="Normal 7 2 2 2 8 5" xfId="22797"/>
    <cellStyle name="Normal 7 2 2 2 9" xfId="22798"/>
    <cellStyle name="Normal 7 2 2 2 9 2" xfId="22799"/>
    <cellStyle name="Normal 7 2 2 2 9 3" xfId="22800"/>
    <cellStyle name="Normal 7 2 2 3" xfId="22801"/>
    <cellStyle name="Normal 7 2 2 3 2" xfId="22802"/>
    <cellStyle name="Normal 7 2 2 3 2 2" xfId="22803"/>
    <cellStyle name="Normal 7 2 2 3 2 2 2" xfId="22804"/>
    <cellStyle name="Normal 7 2 2 3 2 2 2 2" xfId="22805"/>
    <cellStyle name="Normal 7 2 2 3 2 2 2 3" xfId="22806"/>
    <cellStyle name="Normal 7 2 2 3 2 2 3" xfId="22807"/>
    <cellStyle name="Normal 7 2 2 3 2 2 3 2" xfId="34371"/>
    <cellStyle name="Normal 7 2 2 3 2 2 4" xfId="22808"/>
    <cellStyle name="Normal 7 2 2 3 2 2 5" xfId="22809"/>
    <cellStyle name="Normal 7 2 2 3 2 3" xfId="22810"/>
    <cellStyle name="Normal 7 2 2 3 2 3 2" xfId="22811"/>
    <cellStyle name="Normal 7 2 2 3 2 3 3" xfId="22812"/>
    <cellStyle name="Normal 7 2 2 3 2 4" xfId="22813"/>
    <cellStyle name="Normal 7 2 2 3 2 4 2" xfId="33768"/>
    <cellStyle name="Normal 7 2 2 3 2 5" xfId="22814"/>
    <cellStyle name="Normal 7 2 2 3 2 6" xfId="22815"/>
    <cellStyle name="Normal 7 2 2 3 3" xfId="22816"/>
    <cellStyle name="Normal 7 2 2 3 3 2" xfId="22817"/>
    <cellStyle name="Normal 7 2 2 3 3 2 2" xfId="22818"/>
    <cellStyle name="Normal 7 2 2 3 3 2 3" xfId="22819"/>
    <cellStyle name="Normal 7 2 2 3 3 3" xfId="22820"/>
    <cellStyle name="Normal 7 2 2 3 3 3 2" xfId="34372"/>
    <cellStyle name="Normal 7 2 2 3 3 4" xfId="22821"/>
    <cellStyle name="Normal 7 2 2 3 3 5" xfId="22822"/>
    <cellStyle name="Normal 7 2 2 3 4" xfId="22823"/>
    <cellStyle name="Normal 7 2 2 3 4 2" xfId="22824"/>
    <cellStyle name="Normal 7 2 2 3 4 2 2" xfId="22825"/>
    <cellStyle name="Normal 7 2 2 3 4 2 3" xfId="22826"/>
    <cellStyle name="Normal 7 2 2 3 4 3" xfId="22827"/>
    <cellStyle name="Normal 7 2 2 3 4 3 2" xfId="35259"/>
    <cellStyle name="Normal 7 2 2 3 4 4" xfId="22828"/>
    <cellStyle name="Normal 7 2 2 3 4 5" xfId="22829"/>
    <cellStyle name="Normal 7 2 2 3 5" xfId="22830"/>
    <cellStyle name="Normal 7 2 2 3 5 2" xfId="22831"/>
    <cellStyle name="Normal 7 2 2 3 5 3" xfId="22832"/>
    <cellStyle name="Normal 7 2 2 3 6" xfId="22833"/>
    <cellStyle name="Normal 7 2 2 3 6 2" xfId="33767"/>
    <cellStyle name="Normal 7 2 2 3 7" xfId="22834"/>
    <cellStyle name="Normal 7 2 2 3 8" xfId="22835"/>
    <cellStyle name="Normal 7 2 2 3 9" xfId="22836"/>
    <cellStyle name="Normal 7 2 2 4" xfId="22837"/>
    <cellStyle name="Normal 7 2 2 4 2" xfId="22838"/>
    <cellStyle name="Normal 7 2 2 4 2 2" xfId="22839"/>
    <cellStyle name="Normal 7 2 2 4 2 2 2" xfId="22840"/>
    <cellStyle name="Normal 7 2 2 4 2 2 2 2" xfId="22841"/>
    <cellStyle name="Normal 7 2 2 4 2 2 2 3" xfId="22842"/>
    <cellStyle name="Normal 7 2 2 4 2 2 3" xfId="22843"/>
    <cellStyle name="Normal 7 2 2 4 2 2 3 2" xfId="34373"/>
    <cellStyle name="Normal 7 2 2 4 2 2 4" xfId="22844"/>
    <cellStyle name="Normal 7 2 2 4 2 2 5" xfId="22845"/>
    <cellStyle name="Normal 7 2 2 4 2 3" xfId="22846"/>
    <cellStyle name="Normal 7 2 2 4 2 3 2" xfId="22847"/>
    <cellStyle name="Normal 7 2 2 4 2 3 3" xfId="22848"/>
    <cellStyle name="Normal 7 2 2 4 2 4" xfId="22849"/>
    <cellStyle name="Normal 7 2 2 4 2 4 2" xfId="33770"/>
    <cellStyle name="Normal 7 2 2 4 2 5" xfId="22850"/>
    <cellStyle name="Normal 7 2 2 4 2 6" xfId="22851"/>
    <cellStyle name="Normal 7 2 2 4 3" xfId="22852"/>
    <cellStyle name="Normal 7 2 2 4 3 2" xfId="22853"/>
    <cellStyle name="Normal 7 2 2 4 3 2 2" xfId="22854"/>
    <cellStyle name="Normal 7 2 2 4 3 2 3" xfId="22855"/>
    <cellStyle name="Normal 7 2 2 4 3 3" xfId="22856"/>
    <cellStyle name="Normal 7 2 2 4 3 3 2" xfId="34374"/>
    <cellStyle name="Normal 7 2 2 4 3 4" xfId="22857"/>
    <cellStyle name="Normal 7 2 2 4 3 5" xfId="22858"/>
    <cellStyle name="Normal 7 2 2 4 4" xfId="22859"/>
    <cellStyle name="Normal 7 2 2 4 4 2" xfId="22860"/>
    <cellStyle name="Normal 7 2 2 4 4 2 2" xfId="22861"/>
    <cellStyle name="Normal 7 2 2 4 4 2 3" xfId="22862"/>
    <cellStyle name="Normal 7 2 2 4 4 3" xfId="22863"/>
    <cellStyle name="Normal 7 2 2 4 4 3 2" xfId="35191"/>
    <cellStyle name="Normal 7 2 2 4 4 4" xfId="22864"/>
    <cellStyle name="Normal 7 2 2 4 4 5" xfId="22865"/>
    <cellStyle name="Normal 7 2 2 4 5" xfId="22866"/>
    <cellStyle name="Normal 7 2 2 4 5 2" xfId="22867"/>
    <cellStyle name="Normal 7 2 2 4 5 3" xfId="22868"/>
    <cellStyle name="Normal 7 2 2 4 6" xfId="22869"/>
    <cellStyle name="Normal 7 2 2 4 6 2" xfId="33769"/>
    <cellStyle name="Normal 7 2 2 4 7" xfId="22870"/>
    <cellStyle name="Normal 7 2 2 4 8" xfId="22871"/>
    <cellStyle name="Normal 7 2 2 4 9" xfId="22872"/>
    <cellStyle name="Normal 7 2 2 5" xfId="22873"/>
    <cellStyle name="Normal 7 2 2 5 2" xfId="22874"/>
    <cellStyle name="Normal 7 2 2 5 2 2" xfId="22875"/>
    <cellStyle name="Normal 7 2 2 5 2 2 2" xfId="22876"/>
    <cellStyle name="Normal 7 2 2 5 2 2 2 2" xfId="22877"/>
    <cellStyle name="Normal 7 2 2 5 2 2 2 3" xfId="22878"/>
    <cellStyle name="Normal 7 2 2 5 2 2 3" xfId="22879"/>
    <cellStyle name="Normal 7 2 2 5 2 2 3 2" xfId="34375"/>
    <cellStyle name="Normal 7 2 2 5 2 2 4" xfId="22880"/>
    <cellStyle name="Normal 7 2 2 5 2 2 5" xfId="22881"/>
    <cellStyle name="Normal 7 2 2 5 2 3" xfId="22882"/>
    <cellStyle name="Normal 7 2 2 5 2 3 2" xfId="22883"/>
    <cellStyle name="Normal 7 2 2 5 2 3 3" xfId="22884"/>
    <cellStyle name="Normal 7 2 2 5 2 4" xfId="22885"/>
    <cellStyle name="Normal 7 2 2 5 2 4 2" xfId="33772"/>
    <cellStyle name="Normal 7 2 2 5 2 5" xfId="22886"/>
    <cellStyle name="Normal 7 2 2 5 2 6" xfId="22887"/>
    <cellStyle name="Normal 7 2 2 5 3" xfId="22888"/>
    <cellStyle name="Normal 7 2 2 5 3 2" xfId="22889"/>
    <cellStyle name="Normal 7 2 2 5 3 2 2" xfId="22890"/>
    <cellStyle name="Normal 7 2 2 5 3 2 3" xfId="22891"/>
    <cellStyle name="Normal 7 2 2 5 3 3" xfId="22892"/>
    <cellStyle name="Normal 7 2 2 5 3 3 2" xfId="34376"/>
    <cellStyle name="Normal 7 2 2 5 3 4" xfId="22893"/>
    <cellStyle name="Normal 7 2 2 5 3 5" xfId="22894"/>
    <cellStyle name="Normal 7 2 2 5 4" xfId="22895"/>
    <cellStyle name="Normal 7 2 2 5 4 2" xfId="22896"/>
    <cellStyle name="Normal 7 2 2 5 4 2 2" xfId="22897"/>
    <cellStyle name="Normal 7 2 2 5 4 2 3" xfId="22898"/>
    <cellStyle name="Normal 7 2 2 5 4 3" xfId="22899"/>
    <cellStyle name="Normal 7 2 2 5 4 3 2" xfId="35192"/>
    <cellStyle name="Normal 7 2 2 5 4 4" xfId="22900"/>
    <cellStyle name="Normal 7 2 2 5 4 5" xfId="22901"/>
    <cellStyle name="Normal 7 2 2 5 5" xfId="22902"/>
    <cellStyle name="Normal 7 2 2 5 5 2" xfId="22903"/>
    <cellStyle name="Normal 7 2 2 5 5 3" xfId="22904"/>
    <cellStyle name="Normal 7 2 2 5 6" xfId="22905"/>
    <cellStyle name="Normal 7 2 2 5 6 2" xfId="33771"/>
    <cellStyle name="Normal 7 2 2 5 7" xfId="22906"/>
    <cellStyle name="Normal 7 2 2 5 8" xfId="22907"/>
    <cellStyle name="Normal 7 2 2 5 9" xfId="22908"/>
    <cellStyle name="Normal 7 2 2 6" xfId="22909"/>
    <cellStyle name="Normal 7 2 2 6 2" xfId="22910"/>
    <cellStyle name="Normal 7 2 2 6 2 2" xfId="22911"/>
    <cellStyle name="Normal 7 2 2 6 2 2 2" xfId="22912"/>
    <cellStyle name="Normal 7 2 2 6 2 2 3" xfId="22913"/>
    <cellStyle name="Normal 7 2 2 6 2 3" xfId="22914"/>
    <cellStyle name="Normal 7 2 2 6 2 3 2" xfId="35003"/>
    <cellStyle name="Normal 7 2 2 6 2 4" xfId="22915"/>
    <cellStyle name="Normal 7 2 2 6 2 5" xfId="22916"/>
    <cellStyle name="Normal 7 2 2 6 3" xfId="22917"/>
    <cellStyle name="Normal 7 2 2 6 3 2" xfId="22918"/>
    <cellStyle name="Normal 7 2 2 6 3 2 2" xfId="22919"/>
    <cellStyle name="Normal 7 2 2 6 3 2 3" xfId="22920"/>
    <cellStyle name="Normal 7 2 2 6 3 3" xfId="22921"/>
    <cellStyle name="Normal 7 2 2 6 3 3 2" xfId="34377"/>
    <cellStyle name="Normal 7 2 2 6 3 4" xfId="22922"/>
    <cellStyle name="Normal 7 2 2 6 3 5" xfId="22923"/>
    <cellStyle name="Normal 7 2 2 6 4" xfId="22924"/>
    <cellStyle name="Normal 7 2 2 6 4 2" xfId="22925"/>
    <cellStyle name="Normal 7 2 2 6 4 3" xfId="22926"/>
    <cellStyle name="Normal 7 2 2 6 5" xfId="22927"/>
    <cellStyle name="Normal 7 2 2 6 5 2" xfId="33995"/>
    <cellStyle name="Normal 7 2 2 6 6" xfId="22928"/>
    <cellStyle name="Normal 7 2 2 6 7" xfId="22929"/>
    <cellStyle name="Normal 7 2 2 6 8" xfId="22930"/>
    <cellStyle name="Normal 7 2 2 7" xfId="22931"/>
    <cellStyle name="Normal 7 2 2 7 2" xfId="22932"/>
    <cellStyle name="Normal 7 2 2 7 2 2" xfId="22933"/>
    <cellStyle name="Normal 7 2 2 7 2 2 2" xfId="22934"/>
    <cellStyle name="Normal 7 2 2 7 2 2 3" xfId="22935"/>
    <cellStyle name="Normal 7 2 2 7 2 3" xfId="22936"/>
    <cellStyle name="Normal 7 2 2 7 2 3 2" xfId="35260"/>
    <cellStyle name="Normal 7 2 2 7 2 4" xfId="22937"/>
    <cellStyle name="Normal 7 2 2 7 2 5" xfId="22938"/>
    <cellStyle name="Normal 7 2 2 7 3" xfId="22939"/>
    <cellStyle name="Normal 7 2 2 7 3 2" xfId="22940"/>
    <cellStyle name="Normal 7 2 2 7 3 3" xfId="22941"/>
    <cellStyle name="Normal 7 2 2 7 4" xfId="22942"/>
    <cellStyle name="Normal 7 2 2 7 4 2" xfId="34039"/>
    <cellStyle name="Normal 7 2 2 7 5" xfId="22943"/>
    <cellStyle name="Normal 7 2 2 7 6" xfId="22944"/>
    <cellStyle name="Normal 7 2 2 7 7" xfId="22945"/>
    <cellStyle name="Normal 7 2 2 8" xfId="22946"/>
    <cellStyle name="Normal 7 2 2 8 2" xfId="22947"/>
    <cellStyle name="Normal 7 2 2 8 3" xfId="22948"/>
    <cellStyle name="Normal 7 2 2 9" xfId="22949"/>
    <cellStyle name="Normal 7 2 2 9 2" xfId="32824"/>
    <cellStyle name="Normal 7 2 20" xfId="22950"/>
    <cellStyle name="Normal 7 2 20 2" xfId="22951"/>
    <cellStyle name="Normal 7 2 20 2 2" xfId="22952"/>
    <cellStyle name="Normal 7 2 20 2 2 2" xfId="22953"/>
    <cellStyle name="Normal 7 2 20 2 2 3" xfId="22954"/>
    <cellStyle name="Normal 7 2 20 2 3" xfId="22955"/>
    <cellStyle name="Normal 7 2 20 2 3 2" xfId="34378"/>
    <cellStyle name="Normal 7 2 20 2 4" xfId="22956"/>
    <cellStyle name="Normal 7 2 20 2 5" xfId="22957"/>
    <cellStyle name="Normal 7 2 20 3" xfId="22958"/>
    <cellStyle name="Normal 7 2 20 3 2" xfId="22959"/>
    <cellStyle name="Normal 7 2 20 3 3" xfId="22960"/>
    <cellStyle name="Normal 7 2 20 4" xfId="22961"/>
    <cellStyle name="Normal 7 2 20 4 2" xfId="33773"/>
    <cellStyle name="Normal 7 2 20 5" xfId="22962"/>
    <cellStyle name="Normal 7 2 20 6" xfId="22963"/>
    <cellStyle name="Normal 7 2 21" xfId="22964"/>
    <cellStyle name="Normal 7 2 21 2" xfId="22965"/>
    <cellStyle name="Normal 7 2 21 2 2" xfId="22966"/>
    <cellStyle name="Normal 7 2 21 2 2 2" xfId="22967"/>
    <cellStyle name="Normal 7 2 21 2 2 3" xfId="22968"/>
    <cellStyle name="Normal 7 2 21 2 3" xfId="22969"/>
    <cellStyle name="Normal 7 2 21 2 3 2" xfId="34379"/>
    <cellStyle name="Normal 7 2 21 2 4" xfId="22970"/>
    <cellStyle name="Normal 7 2 21 2 5" xfId="22971"/>
    <cellStyle name="Normal 7 2 21 3" xfId="22972"/>
    <cellStyle name="Normal 7 2 21 3 2" xfId="22973"/>
    <cellStyle name="Normal 7 2 21 3 3" xfId="22974"/>
    <cellStyle name="Normal 7 2 21 4" xfId="22975"/>
    <cellStyle name="Normal 7 2 21 4 2" xfId="33774"/>
    <cellStyle name="Normal 7 2 21 5" xfId="22976"/>
    <cellStyle name="Normal 7 2 21 6" xfId="22977"/>
    <cellStyle name="Normal 7 2 22" xfId="22978"/>
    <cellStyle name="Normal 7 2 22 2" xfId="22979"/>
    <cellStyle name="Normal 7 2 22 2 2" xfId="22980"/>
    <cellStyle name="Normal 7 2 22 2 2 2" xfId="22981"/>
    <cellStyle name="Normal 7 2 22 2 2 3" xfId="22982"/>
    <cellStyle name="Normal 7 2 22 2 3" xfId="22983"/>
    <cellStyle name="Normal 7 2 22 2 3 2" xfId="34380"/>
    <cellStyle name="Normal 7 2 22 2 4" xfId="22984"/>
    <cellStyle name="Normal 7 2 22 2 5" xfId="22985"/>
    <cellStyle name="Normal 7 2 22 3" xfId="22986"/>
    <cellStyle name="Normal 7 2 22 3 2" xfId="22987"/>
    <cellStyle name="Normal 7 2 22 3 3" xfId="22988"/>
    <cellStyle name="Normal 7 2 22 4" xfId="22989"/>
    <cellStyle name="Normal 7 2 22 4 2" xfId="33775"/>
    <cellStyle name="Normal 7 2 22 5" xfId="22990"/>
    <cellStyle name="Normal 7 2 22 6" xfId="22991"/>
    <cellStyle name="Normal 7 2 23" xfId="22992"/>
    <cellStyle name="Normal 7 2 23 2" xfId="22993"/>
    <cellStyle name="Normal 7 2 23 2 2" xfId="22994"/>
    <cellStyle name="Normal 7 2 23 2 3" xfId="22995"/>
    <cellStyle name="Normal 7 2 23 3" xfId="22996"/>
    <cellStyle name="Normal 7 2 23 4" xfId="22997"/>
    <cellStyle name="Normal 7 2 23 5" xfId="22998"/>
    <cellStyle name="Normal 7 2 24" xfId="22999"/>
    <cellStyle name="Normal 7 2 24 2" xfId="23000"/>
    <cellStyle name="Normal 7 2 24 2 2" xfId="23001"/>
    <cellStyle name="Normal 7 2 24 2 3" xfId="23002"/>
    <cellStyle name="Normal 7 2 24 3" xfId="23003"/>
    <cellStyle name="Normal 7 2 24 3 2" xfId="34381"/>
    <cellStyle name="Normal 7 2 24 4" xfId="23004"/>
    <cellStyle name="Normal 7 2 24 5" xfId="23005"/>
    <cellStyle name="Normal 7 2 25" xfId="23006"/>
    <cellStyle name="Normal 7 2 25 2" xfId="23007"/>
    <cellStyle name="Normal 7 2 25 3" xfId="23008"/>
    <cellStyle name="Normal 7 2 26" xfId="23009"/>
    <cellStyle name="Normal 7 2 26 2" xfId="32823"/>
    <cellStyle name="Normal 7 2 27" xfId="23010"/>
    <cellStyle name="Normal 7 2 28" xfId="23011"/>
    <cellStyle name="Normal 7 2 29" xfId="23012"/>
    <cellStyle name="Normal 7 2 3" xfId="23013"/>
    <cellStyle name="Normal 7 2 3 10" xfId="23014"/>
    <cellStyle name="Normal 7 2 3 11" xfId="23015"/>
    <cellStyle name="Normal 7 2 3 2" xfId="23016"/>
    <cellStyle name="Normal 7 2 3 2 2" xfId="23017"/>
    <cellStyle name="Normal 7 2 3 2 2 2" xfId="23018"/>
    <cellStyle name="Normal 7 2 3 2 2 2 2" xfId="23019"/>
    <cellStyle name="Normal 7 2 3 2 2 2 3" xfId="23020"/>
    <cellStyle name="Normal 7 2 3 2 2 3" xfId="23021"/>
    <cellStyle name="Normal 7 2 3 2 2 3 2" xfId="34382"/>
    <cellStyle name="Normal 7 2 3 2 2 4" xfId="23022"/>
    <cellStyle name="Normal 7 2 3 2 2 5" xfId="23023"/>
    <cellStyle name="Normal 7 2 3 2 3" xfId="23024"/>
    <cellStyle name="Normal 7 2 3 2 3 2" xfId="23025"/>
    <cellStyle name="Normal 7 2 3 2 3 2 2" xfId="23026"/>
    <cellStyle name="Normal 7 2 3 2 3 2 3" xfId="23027"/>
    <cellStyle name="Normal 7 2 3 2 3 3" xfId="23028"/>
    <cellStyle name="Normal 7 2 3 2 3 3 2" xfId="35193"/>
    <cellStyle name="Normal 7 2 3 2 3 4" xfId="23029"/>
    <cellStyle name="Normal 7 2 3 2 3 5" xfId="23030"/>
    <cellStyle name="Normal 7 2 3 2 4" xfId="23031"/>
    <cellStyle name="Normal 7 2 3 2 4 2" xfId="23032"/>
    <cellStyle name="Normal 7 2 3 2 4 3" xfId="23033"/>
    <cellStyle name="Normal 7 2 3 2 5" xfId="23034"/>
    <cellStyle name="Normal 7 2 3 2 5 2" xfId="33776"/>
    <cellStyle name="Normal 7 2 3 2 6" xfId="23035"/>
    <cellStyle name="Normal 7 2 3 2 7" xfId="23036"/>
    <cellStyle name="Normal 7 2 3 2 8" xfId="23037"/>
    <cellStyle name="Normal 7 2 3 3" xfId="23038"/>
    <cellStyle name="Normal 7 2 3 3 2" xfId="23039"/>
    <cellStyle name="Normal 7 2 3 3 2 2" xfId="23040"/>
    <cellStyle name="Normal 7 2 3 3 2 2 2" xfId="23041"/>
    <cellStyle name="Normal 7 2 3 3 2 2 3" xfId="23042"/>
    <cellStyle name="Normal 7 2 3 3 2 3" xfId="23043"/>
    <cellStyle name="Normal 7 2 3 3 2 3 2" xfId="35004"/>
    <cellStyle name="Normal 7 2 3 3 2 4" xfId="23044"/>
    <cellStyle name="Normal 7 2 3 3 2 5" xfId="23045"/>
    <cellStyle name="Normal 7 2 3 3 3" xfId="23046"/>
    <cellStyle name="Normal 7 2 3 3 3 2" xfId="23047"/>
    <cellStyle name="Normal 7 2 3 3 3 2 2" xfId="23048"/>
    <cellStyle name="Normal 7 2 3 3 3 2 3" xfId="23049"/>
    <cellStyle name="Normal 7 2 3 3 3 3" xfId="23050"/>
    <cellStyle name="Normal 7 2 3 3 3 3 2" xfId="34383"/>
    <cellStyle name="Normal 7 2 3 3 3 4" xfId="23051"/>
    <cellStyle name="Normal 7 2 3 3 3 5" xfId="23052"/>
    <cellStyle name="Normal 7 2 3 3 4" xfId="23053"/>
    <cellStyle name="Normal 7 2 3 3 4 2" xfId="23054"/>
    <cellStyle name="Normal 7 2 3 3 4 3" xfId="23055"/>
    <cellStyle name="Normal 7 2 3 3 5" xfId="23056"/>
    <cellStyle name="Normal 7 2 3 3 5 2" xfId="33996"/>
    <cellStyle name="Normal 7 2 3 3 6" xfId="23057"/>
    <cellStyle name="Normal 7 2 3 3 7" xfId="23058"/>
    <cellStyle name="Normal 7 2 3 3 8" xfId="23059"/>
    <cellStyle name="Normal 7 2 3 4" xfId="23060"/>
    <cellStyle name="Normal 7 2 3 4 2" xfId="23061"/>
    <cellStyle name="Normal 7 2 3 4 2 2" xfId="23062"/>
    <cellStyle name="Normal 7 2 3 4 2 2 2" xfId="23063"/>
    <cellStyle name="Normal 7 2 3 4 2 2 3" xfId="23064"/>
    <cellStyle name="Normal 7 2 3 4 2 3" xfId="23065"/>
    <cellStyle name="Normal 7 2 3 4 2 3 2" xfId="35261"/>
    <cellStyle name="Normal 7 2 3 4 2 4" xfId="23066"/>
    <cellStyle name="Normal 7 2 3 4 2 5" xfId="23067"/>
    <cellStyle name="Normal 7 2 3 4 3" xfId="23068"/>
    <cellStyle name="Normal 7 2 3 4 3 2" xfId="23069"/>
    <cellStyle name="Normal 7 2 3 4 3 3" xfId="23070"/>
    <cellStyle name="Normal 7 2 3 4 4" xfId="23071"/>
    <cellStyle name="Normal 7 2 3 4 4 2" xfId="34040"/>
    <cellStyle name="Normal 7 2 3 4 5" xfId="23072"/>
    <cellStyle name="Normal 7 2 3 4 6" xfId="23073"/>
    <cellStyle name="Normal 7 2 3 4 7" xfId="23074"/>
    <cellStyle name="Normal 7 2 3 5" xfId="23075"/>
    <cellStyle name="Normal 7 2 3 5 2" xfId="23076"/>
    <cellStyle name="Normal 7 2 3 5 2 2" xfId="23077"/>
    <cellStyle name="Normal 7 2 3 5 2 3" xfId="23078"/>
    <cellStyle name="Normal 7 2 3 5 3" xfId="23079"/>
    <cellStyle name="Normal 7 2 3 5 3 2" xfId="35194"/>
    <cellStyle name="Normal 7 2 3 5 4" xfId="23080"/>
    <cellStyle name="Normal 7 2 3 5 5" xfId="23081"/>
    <cellStyle name="Normal 7 2 3 5 6" xfId="23082"/>
    <cellStyle name="Normal 7 2 3 6" xfId="23083"/>
    <cellStyle name="Normal 7 2 3 6 2" xfId="23084"/>
    <cellStyle name="Normal 7 2 3 6 2 2" xfId="23085"/>
    <cellStyle name="Normal 7 2 3 6 2 3" xfId="23086"/>
    <cellStyle name="Normal 7 2 3 6 3" xfId="23087"/>
    <cellStyle name="Normal 7 2 3 6 3 2" xfId="35195"/>
    <cellStyle name="Normal 7 2 3 6 4" xfId="23088"/>
    <cellStyle name="Normal 7 2 3 6 5" xfId="23089"/>
    <cellStyle name="Normal 7 2 3 6 6" xfId="23090"/>
    <cellStyle name="Normal 7 2 3 7" xfId="23091"/>
    <cellStyle name="Normal 7 2 3 7 2" xfId="23092"/>
    <cellStyle name="Normal 7 2 3 7 3" xfId="23093"/>
    <cellStyle name="Normal 7 2 3 8" xfId="23094"/>
    <cellStyle name="Normal 7 2 3 8 2" xfId="32826"/>
    <cellStyle name="Normal 7 2 3 9" xfId="23095"/>
    <cellStyle name="Normal 7 2 4" xfId="23096"/>
    <cellStyle name="Normal 7 2 4 10" xfId="23097"/>
    <cellStyle name="Normal 7 2 4 11" xfId="23098"/>
    <cellStyle name="Normal 7 2 4 2" xfId="23099"/>
    <cellStyle name="Normal 7 2 4 2 2" xfId="23100"/>
    <cellStyle name="Normal 7 2 4 2 2 2" xfId="23101"/>
    <cellStyle name="Normal 7 2 4 2 2 2 2" xfId="23102"/>
    <cellStyle name="Normal 7 2 4 2 2 2 3" xfId="23103"/>
    <cellStyle name="Normal 7 2 4 2 2 3" xfId="23104"/>
    <cellStyle name="Normal 7 2 4 2 2 3 2" xfId="34384"/>
    <cellStyle name="Normal 7 2 4 2 2 4" xfId="23105"/>
    <cellStyle name="Normal 7 2 4 2 2 5" xfId="23106"/>
    <cellStyle name="Normal 7 2 4 2 3" xfId="23107"/>
    <cellStyle name="Normal 7 2 4 2 3 2" xfId="23108"/>
    <cellStyle name="Normal 7 2 4 2 3 2 2" xfId="23109"/>
    <cellStyle name="Normal 7 2 4 2 3 2 3" xfId="23110"/>
    <cellStyle name="Normal 7 2 4 2 3 3" xfId="23111"/>
    <cellStyle name="Normal 7 2 4 2 3 3 2" xfId="35321"/>
    <cellStyle name="Normal 7 2 4 2 3 4" xfId="23112"/>
    <cellStyle name="Normal 7 2 4 2 3 5" xfId="23113"/>
    <cellStyle name="Normal 7 2 4 2 4" xfId="23114"/>
    <cellStyle name="Normal 7 2 4 2 4 2" xfId="23115"/>
    <cellStyle name="Normal 7 2 4 2 4 3" xfId="23116"/>
    <cellStyle name="Normal 7 2 4 2 5" xfId="23117"/>
    <cellStyle name="Normal 7 2 4 2 5 2" xfId="33777"/>
    <cellStyle name="Normal 7 2 4 2 6" xfId="23118"/>
    <cellStyle name="Normal 7 2 4 2 7" xfId="23119"/>
    <cellStyle name="Normal 7 2 4 2 8" xfId="23120"/>
    <cellStyle name="Normal 7 2 4 3" xfId="23121"/>
    <cellStyle name="Normal 7 2 4 3 2" xfId="23122"/>
    <cellStyle name="Normal 7 2 4 3 2 2" xfId="23123"/>
    <cellStyle name="Normal 7 2 4 3 2 2 2" xfId="23124"/>
    <cellStyle name="Normal 7 2 4 3 2 2 3" xfId="23125"/>
    <cellStyle name="Normal 7 2 4 3 2 3" xfId="23126"/>
    <cellStyle name="Normal 7 2 4 3 2 3 2" xfId="35005"/>
    <cellStyle name="Normal 7 2 4 3 2 4" xfId="23127"/>
    <cellStyle name="Normal 7 2 4 3 2 5" xfId="23128"/>
    <cellStyle name="Normal 7 2 4 3 3" xfId="23129"/>
    <cellStyle name="Normal 7 2 4 3 3 2" xfId="23130"/>
    <cellStyle name="Normal 7 2 4 3 3 2 2" xfId="23131"/>
    <cellStyle name="Normal 7 2 4 3 3 2 3" xfId="23132"/>
    <cellStyle name="Normal 7 2 4 3 3 3" xfId="23133"/>
    <cellStyle name="Normal 7 2 4 3 3 3 2" xfId="34385"/>
    <cellStyle name="Normal 7 2 4 3 3 4" xfId="23134"/>
    <cellStyle name="Normal 7 2 4 3 3 5" xfId="23135"/>
    <cellStyle name="Normal 7 2 4 3 4" xfId="23136"/>
    <cellStyle name="Normal 7 2 4 3 4 2" xfId="23137"/>
    <cellStyle name="Normal 7 2 4 3 4 3" xfId="23138"/>
    <cellStyle name="Normal 7 2 4 3 5" xfId="23139"/>
    <cellStyle name="Normal 7 2 4 3 5 2" xfId="33997"/>
    <cellStyle name="Normal 7 2 4 3 6" xfId="23140"/>
    <cellStyle name="Normal 7 2 4 3 7" xfId="23141"/>
    <cellStyle name="Normal 7 2 4 3 8" xfId="23142"/>
    <cellStyle name="Normal 7 2 4 4" xfId="23143"/>
    <cellStyle name="Normal 7 2 4 4 2" xfId="23144"/>
    <cellStyle name="Normal 7 2 4 4 2 2" xfId="23145"/>
    <cellStyle name="Normal 7 2 4 4 2 2 2" xfId="23146"/>
    <cellStyle name="Normal 7 2 4 4 2 2 3" xfId="23147"/>
    <cellStyle name="Normal 7 2 4 4 2 3" xfId="23148"/>
    <cellStyle name="Normal 7 2 4 4 2 3 2" xfId="35196"/>
    <cellStyle name="Normal 7 2 4 4 2 4" xfId="23149"/>
    <cellStyle name="Normal 7 2 4 4 2 5" xfId="23150"/>
    <cellStyle name="Normal 7 2 4 4 3" xfId="23151"/>
    <cellStyle name="Normal 7 2 4 4 3 2" xfId="23152"/>
    <cellStyle name="Normal 7 2 4 4 3 3" xfId="23153"/>
    <cellStyle name="Normal 7 2 4 4 4" xfId="23154"/>
    <cellStyle name="Normal 7 2 4 4 4 2" xfId="34041"/>
    <cellStyle name="Normal 7 2 4 4 5" xfId="23155"/>
    <cellStyle name="Normal 7 2 4 4 6" xfId="23156"/>
    <cellStyle name="Normal 7 2 4 4 7" xfId="23157"/>
    <cellStyle name="Normal 7 2 4 5" xfId="23158"/>
    <cellStyle name="Normal 7 2 4 5 2" xfId="23159"/>
    <cellStyle name="Normal 7 2 4 5 2 2" xfId="23160"/>
    <cellStyle name="Normal 7 2 4 5 2 3" xfId="23161"/>
    <cellStyle name="Normal 7 2 4 5 3" xfId="23162"/>
    <cellStyle name="Normal 7 2 4 5 3 2" xfId="35267"/>
    <cellStyle name="Normal 7 2 4 5 4" xfId="23163"/>
    <cellStyle name="Normal 7 2 4 5 5" xfId="23164"/>
    <cellStyle name="Normal 7 2 4 5 6" xfId="23165"/>
    <cellStyle name="Normal 7 2 4 6" xfId="23166"/>
    <cellStyle name="Normal 7 2 4 6 2" xfId="23167"/>
    <cellStyle name="Normal 7 2 4 6 2 2" xfId="23168"/>
    <cellStyle name="Normal 7 2 4 6 2 3" xfId="23169"/>
    <cellStyle name="Normal 7 2 4 6 3" xfId="23170"/>
    <cellStyle name="Normal 7 2 4 6 3 2" xfId="35315"/>
    <cellStyle name="Normal 7 2 4 6 4" xfId="23171"/>
    <cellStyle name="Normal 7 2 4 6 5" xfId="23172"/>
    <cellStyle name="Normal 7 2 4 6 6" xfId="23173"/>
    <cellStyle name="Normal 7 2 4 7" xfId="23174"/>
    <cellStyle name="Normal 7 2 4 7 2" xfId="23175"/>
    <cellStyle name="Normal 7 2 4 7 3" xfId="23176"/>
    <cellStyle name="Normal 7 2 4 8" xfId="23177"/>
    <cellStyle name="Normal 7 2 4 8 2" xfId="32827"/>
    <cellStyle name="Normal 7 2 4 9" xfId="23178"/>
    <cellStyle name="Normal 7 2 5" xfId="23179"/>
    <cellStyle name="Normal 7 2 5 10" xfId="23180"/>
    <cellStyle name="Normal 7 2 5 11" xfId="23181"/>
    <cellStyle name="Normal 7 2 5 2" xfId="23182"/>
    <cellStyle name="Normal 7 2 5 2 2" xfId="23183"/>
    <cellStyle name="Normal 7 2 5 2 2 2" xfId="23184"/>
    <cellStyle name="Normal 7 2 5 2 2 2 2" xfId="23185"/>
    <cellStyle name="Normal 7 2 5 2 2 2 3" xfId="23186"/>
    <cellStyle name="Normal 7 2 5 2 2 3" xfId="23187"/>
    <cellStyle name="Normal 7 2 5 2 2 3 2" xfId="34386"/>
    <cellStyle name="Normal 7 2 5 2 2 4" xfId="23188"/>
    <cellStyle name="Normal 7 2 5 2 2 5" xfId="23189"/>
    <cellStyle name="Normal 7 2 5 2 3" xfId="23190"/>
    <cellStyle name="Normal 7 2 5 2 3 2" xfId="23191"/>
    <cellStyle name="Normal 7 2 5 2 3 2 2" xfId="23192"/>
    <cellStyle name="Normal 7 2 5 2 3 2 3" xfId="23193"/>
    <cellStyle name="Normal 7 2 5 2 3 3" xfId="23194"/>
    <cellStyle name="Normal 7 2 5 2 3 3 2" xfId="35197"/>
    <cellStyle name="Normal 7 2 5 2 3 4" xfId="23195"/>
    <cellStyle name="Normal 7 2 5 2 3 5" xfId="23196"/>
    <cellStyle name="Normal 7 2 5 2 4" xfId="23197"/>
    <cellStyle name="Normal 7 2 5 2 4 2" xfId="23198"/>
    <cellStyle name="Normal 7 2 5 2 4 3" xfId="23199"/>
    <cellStyle name="Normal 7 2 5 2 5" xfId="23200"/>
    <cellStyle name="Normal 7 2 5 2 5 2" xfId="33778"/>
    <cellStyle name="Normal 7 2 5 2 6" xfId="23201"/>
    <cellStyle name="Normal 7 2 5 2 7" xfId="23202"/>
    <cellStyle name="Normal 7 2 5 2 8" xfId="23203"/>
    <cellStyle name="Normal 7 2 5 3" xfId="23204"/>
    <cellStyle name="Normal 7 2 5 3 2" xfId="23205"/>
    <cellStyle name="Normal 7 2 5 3 2 2" xfId="23206"/>
    <cellStyle name="Normal 7 2 5 3 2 2 2" xfId="23207"/>
    <cellStyle name="Normal 7 2 5 3 2 2 3" xfId="23208"/>
    <cellStyle name="Normal 7 2 5 3 2 3" xfId="23209"/>
    <cellStyle name="Normal 7 2 5 3 2 3 2" xfId="35006"/>
    <cellStyle name="Normal 7 2 5 3 2 4" xfId="23210"/>
    <cellStyle name="Normal 7 2 5 3 2 5" xfId="23211"/>
    <cellStyle name="Normal 7 2 5 3 3" xfId="23212"/>
    <cellStyle name="Normal 7 2 5 3 3 2" xfId="23213"/>
    <cellStyle name="Normal 7 2 5 3 3 2 2" xfId="23214"/>
    <cellStyle name="Normal 7 2 5 3 3 2 3" xfId="23215"/>
    <cellStyle name="Normal 7 2 5 3 3 3" xfId="23216"/>
    <cellStyle name="Normal 7 2 5 3 3 3 2" xfId="34387"/>
    <cellStyle name="Normal 7 2 5 3 3 4" xfId="23217"/>
    <cellStyle name="Normal 7 2 5 3 3 5" xfId="23218"/>
    <cellStyle name="Normal 7 2 5 3 4" xfId="23219"/>
    <cellStyle name="Normal 7 2 5 3 4 2" xfId="23220"/>
    <cellStyle name="Normal 7 2 5 3 4 3" xfId="23221"/>
    <cellStyle name="Normal 7 2 5 3 5" xfId="23222"/>
    <cellStyle name="Normal 7 2 5 3 5 2" xfId="33998"/>
    <cellStyle name="Normal 7 2 5 3 6" xfId="23223"/>
    <cellStyle name="Normal 7 2 5 3 7" xfId="23224"/>
    <cellStyle name="Normal 7 2 5 3 8" xfId="23225"/>
    <cellStyle name="Normal 7 2 5 4" xfId="23226"/>
    <cellStyle name="Normal 7 2 5 4 2" xfId="23227"/>
    <cellStyle name="Normal 7 2 5 4 2 2" xfId="23228"/>
    <cellStyle name="Normal 7 2 5 4 2 2 2" xfId="23229"/>
    <cellStyle name="Normal 7 2 5 4 2 2 3" xfId="23230"/>
    <cellStyle name="Normal 7 2 5 4 2 3" xfId="23231"/>
    <cellStyle name="Normal 7 2 5 4 2 3 2" xfId="35263"/>
    <cellStyle name="Normal 7 2 5 4 2 4" xfId="23232"/>
    <cellStyle name="Normal 7 2 5 4 2 5" xfId="23233"/>
    <cellStyle name="Normal 7 2 5 4 3" xfId="23234"/>
    <cellStyle name="Normal 7 2 5 4 3 2" xfId="23235"/>
    <cellStyle name="Normal 7 2 5 4 3 3" xfId="23236"/>
    <cellStyle name="Normal 7 2 5 4 4" xfId="23237"/>
    <cellStyle name="Normal 7 2 5 4 4 2" xfId="34042"/>
    <cellStyle name="Normal 7 2 5 4 5" xfId="23238"/>
    <cellStyle name="Normal 7 2 5 4 6" xfId="23239"/>
    <cellStyle name="Normal 7 2 5 4 7" xfId="23240"/>
    <cellStyle name="Normal 7 2 5 5" xfId="23241"/>
    <cellStyle name="Normal 7 2 5 5 2" xfId="23242"/>
    <cellStyle name="Normal 7 2 5 5 2 2" xfId="23243"/>
    <cellStyle name="Normal 7 2 5 5 2 3" xfId="23244"/>
    <cellStyle name="Normal 7 2 5 5 3" xfId="23245"/>
    <cellStyle name="Normal 7 2 5 5 3 2" xfId="35234"/>
    <cellStyle name="Normal 7 2 5 5 4" xfId="23246"/>
    <cellStyle name="Normal 7 2 5 5 5" xfId="23247"/>
    <cellStyle name="Normal 7 2 5 5 6" xfId="23248"/>
    <cellStyle name="Normal 7 2 5 6" xfId="23249"/>
    <cellStyle name="Normal 7 2 5 6 2" xfId="23250"/>
    <cellStyle name="Normal 7 2 5 6 2 2" xfId="23251"/>
    <cellStyle name="Normal 7 2 5 6 2 3" xfId="23252"/>
    <cellStyle name="Normal 7 2 5 6 3" xfId="23253"/>
    <cellStyle name="Normal 7 2 5 6 3 2" xfId="35198"/>
    <cellStyle name="Normal 7 2 5 6 4" xfId="23254"/>
    <cellStyle name="Normal 7 2 5 6 5" xfId="23255"/>
    <cellStyle name="Normal 7 2 5 6 6" xfId="23256"/>
    <cellStyle name="Normal 7 2 5 7" xfId="23257"/>
    <cellStyle name="Normal 7 2 5 7 2" xfId="23258"/>
    <cellStyle name="Normal 7 2 5 7 3" xfId="23259"/>
    <cellStyle name="Normal 7 2 5 8" xfId="23260"/>
    <cellStyle name="Normal 7 2 5 8 2" xfId="32828"/>
    <cellStyle name="Normal 7 2 5 9" xfId="23261"/>
    <cellStyle name="Normal 7 2 6" xfId="23262"/>
    <cellStyle name="Normal 7 2 6 10" xfId="23263"/>
    <cellStyle name="Normal 7 2 6 10 2" xfId="23264"/>
    <cellStyle name="Normal 7 2 6 10 2 2" xfId="23265"/>
    <cellStyle name="Normal 7 2 6 10 2 2 2" xfId="23266"/>
    <cellStyle name="Normal 7 2 6 10 2 2 3" xfId="23267"/>
    <cellStyle name="Normal 7 2 6 10 2 3" xfId="23268"/>
    <cellStyle name="Normal 7 2 6 10 2 3 2" xfId="32831"/>
    <cellStyle name="Normal 7 2 6 10 2 4" xfId="23269"/>
    <cellStyle name="Normal 7 2 6 10 2 5" xfId="23270"/>
    <cellStyle name="Normal 7 2 6 10 3" xfId="23271"/>
    <cellStyle name="Normal 7 2 6 10 3 2" xfId="23272"/>
    <cellStyle name="Normal 7 2 6 10 3 3" xfId="23273"/>
    <cellStyle name="Normal 7 2 6 10 4" xfId="23274"/>
    <cellStyle name="Normal 7 2 6 10 4 2" xfId="32830"/>
    <cellStyle name="Normal 7 2 6 10 5" xfId="23275"/>
    <cellStyle name="Normal 7 2 6 10 6" xfId="23276"/>
    <cellStyle name="Normal 7 2 6 11" xfId="23277"/>
    <cellStyle name="Normal 7 2 6 11 2" xfId="23278"/>
    <cellStyle name="Normal 7 2 6 11 2 2" xfId="23279"/>
    <cellStyle name="Normal 7 2 6 11 2 2 2" xfId="23280"/>
    <cellStyle name="Normal 7 2 6 11 2 2 3" xfId="23281"/>
    <cellStyle name="Normal 7 2 6 11 2 3" xfId="23282"/>
    <cellStyle name="Normal 7 2 6 11 2 3 2" xfId="32833"/>
    <cellStyle name="Normal 7 2 6 11 2 4" xfId="23283"/>
    <cellStyle name="Normal 7 2 6 11 2 5" xfId="23284"/>
    <cellStyle name="Normal 7 2 6 11 3" xfId="23285"/>
    <cellStyle name="Normal 7 2 6 11 3 2" xfId="23286"/>
    <cellStyle name="Normal 7 2 6 11 3 3" xfId="23287"/>
    <cellStyle name="Normal 7 2 6 11 4" xfId="23288"/>
    <cellStyle name="Normal 7 2 6 11 4 2" xfId="32832"/>
    <cellStyle name="Normal 7 2 6 11 5" xfId="23289"/>
    <cellStyle name="Normal 7 2 6 11 6" xfId="23290"/>
    <cellStyle name="Normal 7 2 6 12" xfId="23291"/>
    <cellStyle name="Normal 7 2 6 12 2" xfId="23292"/>
    <cellStyle name="Normal 7 2 6 12 2 2" xfId="23293"/>
    <cellStyle name="Normal 7 2 6 12 2 2 2" xfId="23294"/>
    <cellStyle name="Normal 7 2 6 12 2 2 3" xfId="23295"/>
    <cellStyle name="Normal 7 2 6 12 2 3" xfId="23296"/>
    <cellStyle name="Normal 7 2 6 12 2 3 2" xfId="32835"/>
    <cellStyle name="Normal 7 2 6 12 2 4" xfId="23297"/>
    <cellStyle name="Normal 7 2 6 12 2 5" xfId="23298"/>
    <cellStyle name="Normal 7 2 6 12 3" xfId="23299"/>
    <cellStyle name="Normal 7 2 6 12 3 2" xfId="23300"/>
    <cellStyle name="Normal 7 2 6 12 3 3" xfId="23301"/>
    <cellStyle name="Normal 7 2 6 12 4" xfId="23302"/>
    <cellStyle name="Normal 7 2 6 12 4 2" xfId="32834"/>
    <cellStyle name="Normal 7 2 6 12 5" xfId="23303"/>
    <cellStyle name="Normal 7 2 6 12 6" xfId="23304"/>
    <cellStyle name="Normal 7 2 6 13" xfId="23305"/>
    <cellStyle name="Normal 7 2 6 13 2" xfId="23306"/>
    <cellStyle name="Normal 7 2 6 13 2 2" xfId="23307"/>
    <cellStyle name="Normal 7 2 6 13 2 2 2" xfId="23308"/>
    <cellStyle name="Normal 7 2 6 13 2 2 3" xfId="23309"/>
    <cellStyle name="Normal 7 2 6 13 2 3" xfId="23310"/>
    <cellStyle name="Normal 7 2 6 13 2 3 2" xfId="32837"/>
    <cellStyle name="Normal 7 2 6 13 2 4" xfId="23311"/>
    <cellStyle name="Normal 7 2 6 13 2 5" xfId="23312"/>
    <cellStyle name="Normal 7 2 6 13 3" xfId="23313"/>
    <cellStyle name="Normal 7 2 6 13 3 2" xfId="23314"/>
    <cellStyle name="Normal 7 2 6 13 3 3" xfId="23315"/>
    <cellStyle name="Normal 7 2 6 13 4" xfId="23316"/>
    <cellStyle name="Normal 7 2 6 13 4 2" xfId="32836"/>
    <cellStyle name="Normal 7 2 6 13 5" xfId="23317"/>
    <cellStyle name="Normal 7 2 6 13 6" xfId="23318"/>
    <cellStyle name="Normal 7 2 6 14" xfId="23319"/>
    <cellStyle name="Normal 7 2 6 14 2" xfId="23320"/>
    <cellStyle name="Normal 7 2 6 14 2 2" xfId="23321"/>
    <cellStyle name="Normal 7 2 6 14 2 2 2" xfId="23322"/>
    <cellStyle name="Normal 7 2 6 14 2 2 3" xfId="23323"/>
    <cellStyle name="Normal 7 2 6 14 2 3" xfId="23324"/>
    <cellStyle name="Normal 7 2 6 14 2 3 2" xfId="32839"/>
    <cellStyle name="Normal 7 2 6 14 2 4" xfId="23325"/>
    <cellStyle name="Normal 7 2 6 14 2 5" xfId="23326"/>
    <cellStyle name="Normal 7 2 6 14 3" xfId="23327"/>
    <cellStyle name="Normal 7 2 6 14 3 2" xfId="23328"/>
    <cellStyle name="Normal 7 2 6 14 3 3" xfId="23329"/>
    <cellStyle name="Normal 7 2 6 14 4" xfId="23330"/>
    <cellStyle name="Normal 7 2 6 14 4 2" xfId="32838"/>
    <cellStyle name="Normal 7 2 6 14 5" xfId="23331"/>
    <cellStyle name="Normal 7 2 6 14 6" xfId="23332"/>
    <cellStyle name="Normal 7 2 6 15" xfId="23333"/>
    <cellStyle name="Normal 7 2 6 15 2" xfId="23334"/>
    <cellStyle name="Normal 7 2 6 15 2 2" xfId="23335"/>
    <cellStyle name="Normal 7 2 6 15 2 2 2" xfId="23336"/>
    <cellStyle name="Normal 7 2 6 15 2 2 3" xfId="23337"/>
    <cellStyle name="Normal 7 2 6 15 2 3" xfId="23338"/>
    <cellStyle name="Normal 7 2 6 15 2 3 2" xfId="32841"/>
    <cellStyle name="Normal 7 2 6 15 2 4" xfId="23339"/>
    <cellStyle name="Normal 7 2 6 15 2 5" xfId="23340"/>
    <cellStyle name="Normal 7 2 6 15 3" xfId="23341"/>
    <cellStyle name="Normal 7 2 6 15 3 2" xfId="23342"/>
    <cellStyle name="Normal 7 2 6 15 3 3" xfId="23343"/>
    <cellStyle name="Normal 7 2 6 15 4" xfId="23344"/>
    <cellStyle name="Normal 7 2 6 15 4 2" xfId="32840"/>
    <cellStyle name="Normal 7 2 6 15 5" xfId="23345"/>
    <cellStyle name="Normal 7 2 6 15 6" xfId="23346"/>
    <cellStyle name="Normal 7 2 6 16" xfId="23347"/>
    <cellStyle name="Normal 7 2 6 16 2" xfId="23348"/>
    <cellStyle name="Normal 7 2 6 16 2 2" xfId="23349"/>
    <cellStyle name="Normal 7 2 6 16 2 2 2" xfId="23350"/>
    <cellStyle name="Normal 7 2 6 16 2 2 3" xfId="23351"/>
    <cellStyle name="Normal 7 2 6 16 2 3" xfId="23352"/>
    <cellStyle name="Normal 7 2 6 16 2 3 2" xfId="32843"/>
    <cellStyle name="Normal 7 2 6 16 2 4" xfId="23353"/>
    <cellStyle name="Normal 7 2 6 16 2 5" xfId="23354"/>
    <cellStyle name="Normal 7 2 6 16 3" xfId="23355"/>
    <cellStyle name="Normal 7 2 6 16 3 2" xfId="23356"/>
    <cellStyle name="Normal 7 2 6 16 3 3" xfId="23357"/>
    <cellStyle name="Normal 7 2 6 16 4" xfId="23358"/>
    <cellStyle name="Normal 7 2 6 16 4 2" xfId="32842"/>
    <cellStyle name="Normal 7 2 6 16 5" xfId="23359"/>
    <cellStyle name="Normal 7 2 6 16 6" xfId="23360"/>
    <cellStyle name="Normal 7 2 6 17" xfId="23361"/>
    <cellStyle name="Normal 7 2 6 17 2" xfId="23362"/>
    <cellStyle name="Normal 7 2 6 17 2 2" xfId="23363"/>
    <cellStyle name="Normal 7 2 6 17 2 2 2" xfId="23364"/>
    <cellStyle name="Normal 7 2 6 17 2 2 3" xfId="23365"/>
    <cellStyle name="Normal 7 2 6 17 2 3" xfId="23366"/>
    <cellStyle name="Normal 7 2 6 17 2 3 2" xfId="32845"/>
    <cellStyle name="Normal 7 2 6 17 2 4" xfId="23367"/>
    <cellStyle name="Normal 7 2 6 17 2 5" xfId="23368"/>
    <cellStyle name="Normal 7 2 6 17 3" xfId="23369"/>
    <cellStyle name="Normal 7 2 6 17 3 2" xfId="23370"/>
    <cellStyle name="Normal 7 2 6 17 3 3" xfId="23371"/>
    <cellStyle name="Normal 7 2 6 17 4" xfId="23372"/>
    <cellStyle name="Normal 7 2 6 17 4 2" xfId="32844"/>
    <cellStyle name="Normal 7 2 6 17 5" xfId="23373"/>
    <cellStyle name="Normal 7 2 6 17 6" xfId="23374"/>
    <cellStyle name="Normal 7 2 6 18" xfId="23375"/>
    <cellStyle name="Normal 7 2 6 18 2" xfId="23376"/>
    <cellStyle name="Normal 7 2 6 18 2 2" xfId="23377"/>
    <cellStyle name="Normal 7 2 6 18 2 2 2" xfId="23378"/>
    <cellStyle name="Normal 7 2 6 18 2 2 3" xfId="23379"/>
    <cellStyle name="Normal 7 2 6 18 2 3" xfId="23380"/>
    <cellStyle name="Normal 7 2 6 18 2 3 2" xfId="32847"/>
    <cellStyle name="Normal 7 2 6 18 2 4" xfId="23381"/>
    <cellStyle name="Normal 7 2 6 18 2 5" xfId="23382"/>
    <cellStyle name="Normal 7 2 6 18 3" xfId="23383"/>
    <cellStyle name="Normal 7 2 6 18 3 2" xfId="23384"/>
    <cellStyle name="Normal 7 2 6 18 3 3" xfId="23385"/>
    <cellStyle name="Normal 7 2 6 18 4" xfId="23386"/>
    <cellStyle name="Normal 7 2 6 18 4 2" xfId="32846"/>
    <cellStyle name="Normal 7 2 6 18 5" xfId="23387"/>
    <cellStyle name="Normal 7 2 6 18 6" xfId="23388"/>
    <cellStyle name="Normal 7 2 6 19" xfId="23389"/>
    <cellStyle name="Normal 7 2 6 19 2" xfId="23390"/>
    <cellStyle name="Normal 7 2 6 19 2 2" xfId="23391"/>
    <cellStyle name="Normal 7 2 6 19 2 2 2" xfId="23392"/>
    <cellStyle name="Normal 7 2 6 19 2 2 3" xfId="23393"/>
    <cellStyle name="Normal 7 2 6 19 2 3" xfId="23394"/>
    <cellStyle name="Normal 7 2 6 19 2 3 2" xfId="32849"/>
    <cellStyle name="Normal 7 2 6 19 2 4" xfId="23395"/>
    <cellStyle name="Normal 7 2 6 19 2 5" xfId="23396"/>
    <cellStyle name="Normal 7 2 6 19 3" xfId="23397"/>
    <cellStyle name="Normal 7 2 6 19 3 2" xfId="23398"/>
    <cellStyle name="Normal 7 2 6 19 3 3" xfId="23399"/>
    <cellStyle name="Normal 7 2 6 19 4" xfId="23400"/>
    <cellStyle name="Normal 7 2 6 19 4 2" xfId="32848"/>
    <cellStyle name="Normal 7 2 6 19 5" xfId="23401"/>
    <cellStyle name="Normal 7 2 6 19 6" xfId="23402"/>
    <cellStyle name="Normal 7 2 6 2" xfId="23403"/>
    <cellStyle name="Normal 7 2 6 2 10" xfId="23404"/>
    <cellStyle name="Normal 7 2 6 2 10 2" xfId="23405"/>
    <cellStyle name="Normal 7 2 6 2 10 2 2" xfId="23406"/>
    <cellStyle name="Normal 7 2 6 2 10 2 3" xfId="23407"/>
    <cellStyle name="Normal 7 2 6 2 10 3" xfId="23408"/>
    <cellStyle name="Normal 7 2 6 2 10 3 2" xfId="32851"/>
    <cellStyle name="Normal 7 2 6 2 10 4" xfId="23409"/>
    <cellStyle name="Normal 7 2 6 2 10 5" xfId="23410"/>
    <cellStyle name="Normal 7 2 6 2 11" xfId="23411"/>
    <cellStyle name="Normal 7 2 6 2 11 2" xfId="23412"/>
    <cellStyle name="Normal 7 2 6 2 11 2 2" xfId="23413"/>
    <cellStyle name="Normal 7 2 6 2 11 2 3" xfId="23414"/>
    <cellStyle name="Normal 7 2 6 2 11 3" xfId="23415"/>
    <cellStyle name="Normal 7 2 6 2 11 3 2" xfId="32852"/>
    <cellStyle name="Normal 7 2 6 2 11 4" xfId="23416"/>
    <cellStyle name="Normal 7 2 6 2 11 5" xfId="23417"/>
    <cellStyle name="Normal 7 2 6 2 12" xfId="23418"/>
    <cellStyle name="Normal 7 2 6 2 12 2" xfId="23419"/>
    <cellStyle name="Normal 7 2 6 2 12 2 2" xfId="23420"/>
    <cellStyle name="Normal 7 2 6 2 12 2 3" xfId="23421"/>
    <cellStyle name="Normal 7 2 6 2 12 3" xfId="23422"/>
    <cellStyle name="Normal 7 2 6 2 12 3 2" xfId="32853"/>
    <cellStyle name="Normal 7 2 6 2 12 4" xfId="23423"/>
    <cellStyle name="Normal 7 2 6 2 12 5" xfId="23424"/>
    <cellStyle name="Normal 7 2 6 2 13" xfId="23425"/>
    <cellStyle name="Normal 7 2 6 2 13 2" xfId="23426"/>
    <cellStyle name="Normal 7 2 6 2 13 2 2" xfId="23427"/>
    <cellStyle name="Normal 7 2 6 2 13 2 3" xfId="23428"/>
    <cellStyle name="Normal 7 2 6 2 13 3" xfId="23429"/>
    <cellStyle name="Normal 7 2 6 2 13 3 2" xfId="32854"/>
    <cellStyle name="Normal 7 2 6 2 13 4" xfId="23430"/>
    <cellStyle name="Normal 7 2 6 2 13 5" xfId="23431"/>
    <cellStyle name="Normal 7 2 6 2 14" xfId="23432"/>
    <cellStyle name="Normal 7 2 6 2 14 2" xfId="23433"/>
    <cellStyle name="Normal 7 2 6 2 14 2 2" xfId="23434"/>
    <cellStyle name="Normal 7 2 6 2 14 2 3" xfId="23435"/>
    <cellStyle name="Normal 7 2 6 2 14 3" xfId="23436"/>
    <cellStyle name="Normal 7 2 6 2 14 3 2" xfId="32855"/>
    <cellStyle name="Normal 7 2 6 2 14 4" xfId="23437"/>
    <cellStyle name="Normal 7 2 6 2 14 5" xfId="23438"/>
    <cellStyle name="Normal 7 2 6 2 15" xfId="23439"/>
    <cellStyle name="Normal 7 2 6 2 15 2" xfId="23440"/>
    <cellStyle name="Normal 7 2 6 2 15 2 2" xfId="23441"/>
    <cellStyle name="Normal 7 2 6 2 15 2 3" xfId="23442"/>
    <cellStyle name="Normal 7 2 6 2 15 3" xfId="23443"/>
    <cellStyle name="Normal 7 2 6 2 15 3 2" xfId="32856"/>
    <cellStyle name="Normal 7 2 6 2 15 4" xfId="23444"/>
    <cellStyle name="Normal 7 2 6 2 15 5" xfId="23445"/>
    <cellStyle name="Normal 7 2 6 2 16" xfId="23446"/>
    <cellStyle name="Normal 7 2 6 2 16 2" xfId="23447"/>
    <cellStyle name="Normal 7 2 6 2 16 2 2" xfId="23448"/>
    <cellStyle name="Normal 7 2 6 2 16 2 3" xfId="23449"/>
    <cellStyle name="Normal 7 2 6 2 16 3" xfId="23450"/>
    <cellStyle name="Normal 7 2 6 2 16 3 2" xfId="32857"/>
    <cellStyle name="Normal 7 2 6 2 16 4" xfId="23451"/>
    <cellStyle name="Normal 7 2 6 2 16 5" xfId="23452"/>
    <cellStyle name="Normal 7 2 6 2 17" xfId="23453"/>
    <cellStyle name="Normal 7 2 6 2 17 2" xfId="23454"/>
    <cellStyle name="Normal 7 2 6 2 17 2 2" xfId="23455"/>
    <cellStyle name="Normal 7 2 6 2 17 2 3" xfId="23456"/>
    <cellStyle name="Normal 7 2 6 2 17 3" xfId="23457"/>
    <cellStyle name="Normal 7 2 6 2 17 3 2" xfId="32858"/>
    <cellStyle name="Normal 7 2 6 2 17 4" xfId="23458"/>
    <cellStyle name="Normal 7 2 6 2 17 5" xfId="23459"/>
    <cellStyle name="Normal 7 2 6 2 18" xfId="23460"/>
    <cellStyle name="Normal 7 2 6 2 18 2" xfId="23461"/>
    <cellStyle name="Normal 7 2 6 2 18 2 2" xfId="23462"/>
    <cellStyle name="Normal 7 2 6 2 18 2 3" xfId="23463"/>
    <cellStyle name="Normal 7 2 6 2 18 3" xfId="23464"/>
    <cellStyle name="Normal 7 2 6 2 18 3 2" xfId="32859"/>
    <cellStyle name="Normal 7 2 6 2 18 4" xfId="23465"/>
    <cellStyle name="Normal 7 2 6 2 18 5" xfId="23466"/>
    <cellStyle name="Normal 7 2 6 2 19" xfId="23467"/>
    <cellStyle name="Normal 7 2 6 2 19 2" xfId="23468"/>
    <cellStyle name="Normal 7 2 6 2 19 2 2" xfId="23469"/>
    <cellStyle name="Normal 7 2 6 2 19 2 3" xfId="23470"/>
    <cellStyle name="Normal 7 2 6 2 19 3" xfId="23471"/>
    <cellStyle name="Normal 7 2 6 2 19 3 2" xfId="32860"/>
    <cellStyle name="Normal 7 2 6 2 19 4" xfId="23472"/>
    <cellStyle name="Normal 7 2 6 2 19 5" xfId="23473"/>
    <cellStyle name="Normal 7 2 6 2 2" xfId="23474"/>
    <cellStyle name="Normal 7 2 6 2 2 2" xfId="23475"/>
    <cellStyle name="Normal 7 2 6 2 2 2 2" xfId="23476"/>
    <cellStyle name="Normal 7 2 6 2 2 2 3" xfId="23477"/>
    <cellStyle name="Normal 7 2 6 2 2 3" xfId="23478"/>
    <cellStyle name="Normal 7 2 6 2 2 3 2" xfId="32861"/>
    <cellStyle name="Normal 7 2 6 2 2 4" xfId="23479"/>
    <cellStyle name="Normal 7 2 6 2 2 5" xfId="23480"/>
    <cellStyle name="Normal 7 2 6 2 20" xfId="23481"/>
    <cellStyle name="Normal 7 2 6 2 20 2" xfId="23482"/>
    <cellStyle name="Normal 7 2 6 2 20 2 2" xfId="23483"/>
    <cellStyle name="Normal 7 2 6 2 20 2 3" xfId="23484"/>
    <cellStyle name="Normal 7 2 6 2 20 3" xfId="23485"/>
    <cellStyle name="Normal 7 2 6 2 20 3 2" xfId="35233"/>
    <cellStyle name="Normal 7 2 6 2 20 4" xfId="23486"/>
    <cellStyle name="Normal 7 2 6 2 20 5" xfId="23487"/>
    <cellStyle name="Normal 7 2 6 2 21" xfId="23488"/>
    <cellStyle name="Normal 7 2 6 2 21 2" xfId="23489"/>
    <cellStyle name="Normal 7 2 6 2 21 3" xfId="23490"/>
    <cellStyle name="Normal 7 2 6 2 22" xfId="23491"/>
    <cellStyle name="Normal 7 2 6 2 22 2" xfId="32850"/>
    <cellStyle name="Normal 7 2 6 2 23" xfId="23492"/>
    <cellStyle name="Normal 7 2 6 2 24" xfId="23493"/>
    <cellStyle name="Normal 7 2 6 2 25" xfId="23494"/>
    <cellStyle name="Normal 7 2 6 2 3" xfId="23495"/>
    <cellStyle name="Normal 7 2 6 2 3 2" xfId="23496"/>
    <cellStyle name="Normal 7 2 6 2 3 2 2" xfId="23497"/>
    <cellStyle name="Normal 7 2 6 2 3 2 3" xfId="23498"/>
    <cellStyle name="Normal 7 2 6 2 3 3" xfId="23499"/>
    <cellStyle name="Normal 7 2 6 2 3 3 2" xfId="32862"/>
    <cellStyle name="Normal 7 2 6 2 3 4" xfId="23500"/>
    <cellStyle name="Normal 7 2 6 2 3 5" xfId="23501"/>
    <cellStyle name="Normal 7 2 6 2 4" xfId="23502"/>
    <cellStyle name="Normal 7 2 6 2 4 2" xfId="23503"/>
    <cellStyle name="Normal 7 2 6 2 4 2 2" xfId="23504"/>
    <cellStyle name="Normal 7 2 6 2 4 2 3" xfId="23505"/>
    <cellStyle name="Normal 7 2 6 2 4 3" xfId="23506"/>
    <cellStyle name="Normal 7 2 6 2 4 3 2" xfId="32863"/>
    <cellStyle name="Normal 7 2 6 2 4 4" xfId="23507"/>
    <cellStyle name="Normal 7 2 6 2 4 5" xfId="23508"/>
    <cellStyle name="Normal 7 2 6 2 5" xfId="23509"/>
    <cellStyle name="Normal 7 2 6 2 5 2" xfId="23510"/>
    <cellStyle name="Normal 7 2 6 2 5 2 2" xfId="23511"/>
    <cellStyle name="Normal 7 2 6 2 5 2 3" xfId="23512"/>
    <cellStyle name="Normal 7 2 6 2 5 3" xfId="23513"/>
    <cellStyle name="Normal 7 2 6 2 5 3 2" xfId="32864"/>
    <cellStyle name="Normal 7 2 6 2 5 4" xfId="23514"/>
    <cellStyle name="Normal 7 2 6 2 5 5" xfId="23515"/>
    <cellStyle name="Normal 7 2 6 2 6" xfId="23516"/>
    <cellStyle name="Normal 7 2 6 2 6 2" xfId="23517"/>
    <cellStyle name="Normal 7 2 6 2 6 2 2" xfId="23518"/>
    <cellStyle name="Normal 7 2 6 2 6 2 3" xfId="23519"/>
    <cellStyle name="Normal 7 2 6 2 6 3" xfId="23520"/>
    <cellStyle name="Normal 7 2 6 2 6 3 2" xfId="32865"/>
    <cellStyle name="Normal 7 2 6 2 6 4" xfId="23521"/>
    <cellStyle name="Normal 7 2 6 2 6 5" xfId="23522"/>
    <cellStyle name="Normal 7 2 6 2 7" xfId="23523"/>
    <cellStyle name="Normal 7 2 6 2 7 2" xfId="23524"/>
    <cellStyle name="Normal 7 2 6 2 7 2 2" xfId="23525"/>
    <cellStyle name="Normal 7 2 6 2 7 2 3" xfId="23526"/>
    <cellStyle name="Normal 7 2 6 2 7 3" xfId="23527"/>
    <cellStyle name="Normal 7 2 6 2 7 3 2" xfId="32866"/>
    <cellStyle name="Normal 7 2 6 2 7 4" xfId="23528"/>
    <cellStyle name="Normal 7 2 6 2 7 5" xfId="23529"/>
    <cellStyle name="Normal 7 2 6 2 8" xfId="23530"/>
    <cellStyle name="Normal 7 2 6 2 8 2" xfId="23531"/>
    <cellStyle name="Normal 7 2 6 2 8 2 2" xfId="23532"/>
    <cellStyle name="Normal 7 2 6 2 8 2 3" xfId="23533"/>
    <cellStyle name="Normal 7 2 6 2 8 3" xfId="23534"/>
    <cellStyle name="Normal 7 2 6 2 8 3 2" xfId="32867"/>
    <cellStyle name="Normal 7 2 6 2 8 4" xfId="23535"/>
    <cellStyle name="Normal 7 2 6 2 8 5" xfId="23536"/>
    <cellStyle name="Normal 7 2 6 2 9" xfId="23537"/>
    <cellStyle name="Normal 7 2 6 2 9 2" xfId="23538"/>
    <cellStyle name="Normal 7 2 6 2 9 2 2" xfId="23539"/>
    <cellStyle name="Normal 7 2 6 2 9 2 3" xfId="23540"/>
    <cellStyle name="Normal 7 2 6 2 9 3" xfId="23541"/>
    <cellStyle name="Normal 7 2 6 2 9 3 2" xfId="32868"/>
    <cellStyle name="Normal 7 2 6 2 9 4" xfId="23542"/>
    <cellStyle name="Normal 7 2 6 2 9 5" xfId="23543"/>
    <cellStyle name="Normal 7 2 6 20" xfId="23544"/>
    <cellStyle name="Normal 7 2 6 20 2" xfId="23545"/>
    <cellStyle name="Normal 7 2 6 20 2 2" xfId="23546"/>
    <cellStyle name="Normal 7 2 6 20 2 2 2" xfId="23547"/>
    <cellStyle name="Normal 7 2 6 20 2 2 3" xfId="23548"/>
    <cellStyle name="Normal 7 2 6 20 2 3" xfId="23549"/>
    <cellStyle name="Normal 7 2 6 20 2 3 2" xfId="32870"/>
    <cellStyle name="Normal 7 2 6 20 2 4" xfId="23550"/>
    <cellStyle name="Normal 7 2 6 20 2 5" xfId="23551"/>
    <cellStyle name="Normal 7 2 6 20 3" xfId="23552"/>
    <cellStyle name="Normal 7 2 6 20 3 2" xfId="23553"/>
    <cellStyle name="Normal 7 2 6 20 3 3" xfId="23554"/>
    <cellStyle name="Normal 7 2 6 20 4" xfId="23555"/>
    <cellStyle name="Normal 7 2 6 20 4 2" xfId="32869"/>
    <cellStyle name="Normal 7 2 6 20 5" xfId="23556"/>
    <cellStyle name="Normal 7 2 6 20 6" xfId="23557"/>
    <cellStyle name="Normal 7 2 6 21" xfId="23558"/>
    <cellStyle name="Normal 7 2 6 21 2" xfId="23559"/>
    <cellStyle name="Normal 7 2 6 21 2 2" xfId="23560"/>
    <cellStyle name="Normal 7 2 6 21 2 2 2" xfId="23561"/>
    <cellStyle name="Normal 7 2 6 21 2 2 3" xfId="23562"/>
    <cellStyle name="Normal 7 2 6 21 2 3" xfId="23563"/>
    <cellStyle name="Normal 7 2 6 21 2 3 2" xfId="32872"/>
    <cellStyle name="Normal 7 2 6 21 2 4" xfId="23564"/>
    <cellStyle name="Normal 7 2 6 21 2 5" xfId="23565"/>
    <cellStyle name="Normal 7 2 6 21 3" xfId="23566"/>
    <cellStyle name="Normal 7 2 6 21 3 2" xfId="23567"/>
    <cellStyle name="Normal 7 2 6 21 3 3" xfId="23568"/>
    <cellStyle name="Normal 7 2 6 21 4" xfId="23569"/>
    <cellStyle name="Normal 7 2 6 21 4 2" xfId="32871"/>
    <cellStyle name="Normal 7 2 6 21 5" xfId="23570"/>
    <cellStyle name="Normal 7 2 6 21 6" xfId="23571"/>
    <cellStyle name="Normal 7 2 6 22" xfId="23572"/>
    <cellStyle name="Normal 7 2 6 22 2" xfId="23573"/>
    <cellStyle name="Normal 7 2 6 22 2 2" xfId="23574"/>
    <cellStyle name="Normal 7 2 6 22 2 2 2" xfId="23575"/>
    <cellStyle name="Normal 7 2 6 22 2 2 3" xfId="23576"/>
    <cellStyle name="Normal 7 2 6 22 2 3" xfId="23577"/>
    <cellStyle name="Normal 7 2 6 22 2 3 2" xfId="32874"/>
    <cellStyle name="Normal 7 2 6 22 2 4" xfId="23578"/>
    <cellStyle name="Normal 7 2 6 22 2 5" xfId="23579"/>
    <cellStyle name="Normal 7 2 6 22 3" xfId="23580"/>
    <cellStyle name="Normal 7 2 6 22 3 2" xfId="23581"/>
    <cellStyle name="Normal 7 2 6 22 3 3" xfId="23582"/>
    <cellStyle name="Normal 7 2 6 22 4" xfId="23583"/>
    <cellStyle name="Normal 7 2 6 22 4 2" xfId="32873"/>
    <cellStyle name="Normal 7 2 6 22 5" xfId="23584"/>
    <cellStyle name="Normal 7 2 6 22 6" xfId="23585"/>
    <cellStyle name="Normal 7 2 6 23" xfId="23586"/>
    <cellStyle name="Normal 7 2 6 23 2" xfId="23587"/>
    <cellStyle name="Normal 7 2 6 23 2 2" xfId="23588"/>
    <cellStyle name="Normal 7 2 6 23 2 3" xfId="23589"/>
    <cellStyle name="Normal 7 2 6 23 3" xfId="23590"/>
    <cellStyle name="Normal 7 2 6 23 3 2" xfId="33999"/>
    <cellStyle name="Normal 7 2 6 23 4" xfId="23591"/>
    <cellStyle name="Normal 7 2 6 23 5" xfId="23592"/>
    <cellStyle name="Normal 7 2 6 24" xfId="23593"/>
    <cellStyle name="Normal 7 2 6 24 2" xfId="23594"/>
    <cellStyle name="Normal 7 2 6 24 2 2" xfId="23595"/>
    <cellStyle name="Normal 7 2 6 24 2 3" xfId="23596"/>
    <cellStyle name="Normal 7 2 6 24 3" xfId="23597"/>
    <cellStyle name="Normal 7 2 6 24 3 2" xfId="34043"/>
    <cellStyle name="Normal 7 2 6 24 4" xfId="23598"/>
    <cellStyle name="Normal 7 2 6 24 5" xfId="23599"/>
    <cellStyle name="Normal 7 2 6 25" xfId="23600"/>
    <cellStyle name="Normal 7 2 6 25 2" xfId="23601"/>
    <cellStyle name="Normal 7 2 6 25 3" xfId="23602"/>
    <cellStyle name="Normal 7 2 6 26" xfId="23603"/>
    <cellStyle name="Normal 7 2 6 26 2" xfId="32829"/>
    <cellStyle name="Normal 7 2 6 27" xfId="23604"/>
    <cellStyle name="Normal 7 2 6 28" xfId="23605"/>
    <cellStyle name="Normal 7 2 6 29" xfId="23606"/>
    <cellStyle name="Normal 7 2 6 3" xfId="23607"/>
    <cellStyle name="Normal 7 2 6 3 2" xfId="23608"/>
    <cellStyle name="Normal 7 2 6 3 2 2" xfId="23609"/>
    <cellStyle name="Normal 7 2 6 3 2 2 2" xfId="23610"/>
    <cellStyle name="Normal 7 2 6 3 2 2 3" xfId="23611"/>
    <cellStyle name="Normal 7 2 6 3 2 3" xfId="23612"/>
    <cellStyle name="Normal 7 2 6 3 2 3 2" xfId="35199"/>
    <cellStyle name="Normal 7 2 6 3 2 4" xfId="23613"/>
    <cellStyle name="Normal 7 2 6 3 2 5" xfId="23614"/>
    <cellStyle name="Normal 7 2 6 3 3" xfId="23615"/>
    <cellStyle name="Normal 7 2 6 3 3 2" xfId="23616"/>
    <cellStyle name="Normal 7 2 6 3 3 3" xfId="23617"/>
    <cellStyle name="Normal 7 2 6 3 4" xfId="23618"/>
    <cellStyle name="Normal 7 2 6 3 4 2" xfId="32875"/>
    <cellStyle name="Normal 7 2 6 3 5" xfId="23619"/>
    <cellStyle name="Normal 7 2 6 3 6" xfId="23620"/>
    <cellStyle name="Normal 7 2 6 3 7" xfId="23621"/>
    <cellStyle name="Normal 7 2 6 4" xfId="23622"/>
    <cellStyle name="Normal 7 2 6 4 2" xfId="23623"/>
    <cellStyle name="Normal 7 2 6 4 2 2" xfId="23624"/>
    <cellStyle name="Normal 7 2 6 4 2 2 2" xfId="23625"/>
    <cellStyle name="Normal 7 2 6 4 2 2 3" xfId="23626"/>
    <cellStyle name="Normal 7 2 6 4 2 3" xfId="23627"/>
    <cellStyle name="Normal 7 2 6 4 2 3 2" xfId="35200"/>
    <cellStyle name="Normal 7 2 6 4 2 4" xfId="23628"/>
    <cellStyle name="Normal 7 2 6 4 2 5" xfId="23629"/>
    <cellStyle name="Normal 7 2 6 4 3" xfId="23630"/>
    <cellStyle name="Normal 7 2 6 4 3 2" xfId="23631"/>
    <cellStyle name="Normal 7 2 6 4 3 3" xfId="23632"/>
    <cellStyle name="Normal 7 2 6 4 4" xfId="23633"/>
    <cellStyle name="Normal 7 2 6 4 4 2" xfId="32876"/>
    <cellStyle name="Normal 7 2 6 4 5" xfId="23634"/>
    <cellStyle name="Normal 7 2 6 4 6" xfId="23635"/>
    <cellStyle name="Normal 7 2 6 4 7" xfId="23636"/>
    <cellStyle name="Normal 7 2 6 5" xfId="23637"/>
    <cellStyle name="Normal 7 2 6 5 2" xfId="23638"/>
    <cellStyle name="Normal 7 2 6 5 2 2" xfId="23639"/>
    <cellStyle name="Normal 7 2 6 5 2 2 2" xfId="23640"/>
    <cellStyle name="Normal 7 2 6 5 2 2 3" xfId="23641"/>
    <cellStyle name="Normal 7 2 6 5 2 3" xfId="23642"/>
    <cellStyle name="Normal 7 2 6 5 2 3 2" xfId="35239"/>
    <cellStyle name="Normal 7 2 6 5 2 4" xfId="23643"/>
    <cellStyle name="Normal 7 2 6 5 2 5" xfId="23644"/>
    <cellStyle name="Normal 7 2 6 5 3" xfId="23645"/>
    <cellStyle name="Normal 7 2 6 5 3 2" xfId="23646"/>
    <cellStyle name="Normal 7 2 6 5 3 3" xfId="23647"/>
    <cellStyle name="Normal 7 2 6 5 4" xfId="23648"/>
    <cellStyle name="Normal 7 2 6 5 4 2" xfId="32877"/>
    <cellStyle name="Normal 7 2 6 5 5" xfId="23649"/>
    <cellStyle name="Normal 7 2 6 5 6" xfId="23650"/>
    <cellStyle name="Normal 7 2 6 5 7" xfId="23651"/>
    <cellStyle name="Normal 7 2 6 6" xfId="23652"/>
    <cellStyle name="Normal 7 2 6 6 2" xfId="23653"/>
    <cellStyle name="Normal 7 2 6 6 2 2" xfId="23654"/>
    <cellStyle name="Normal 7 2 6 6 2 2 2" xfId="23655"/>
    <cellStyle name="Normal 7 2 6 6 2 2 3" xfId="23656"/>
    <cellStyle name="Normal 7 2 6 6 2 3" xfId="23657"/>
    <cellStyle name="Normal 7 2 6 6 2 3 2" xfId="35324"/>
    <cellStyle name="Normal 7 2 6 6 2 4" xfId="23658"/>
    <cellStyle name="Normal 7 2 6 6 2 5" xfId="23659"/>
    <cellStyle name="Normal 7 2 6 6 3" xfId="23660"/>
    <cellStyle name="Normal 7 2 6 6 3 2" xfId="23661"/>
    <cellStyle name="Normal 7 2 6 6 3 3" xfId="23662"/>
    <cellStyle name="Normal 7 2 6 6 4" xfId="23663"/>
    <cellStyle name="Normal 7 2 6 6 4 2" xfId="32878"/>
    <cellStyle name="Normal 7 2 6 6 5" xfId="23664"/>
    <cellStyle name="Normal 7 2 6 6 6" xfId="23665"/>
    <cellStyle name="Normal 7 2 6 6 7" xfId="23666"/>
    <cellStyle name="Normal 7 2 6 7" xfId="23667"/>
    <cellStyle name="Normal 7 2 6 7 2" xfId="23668"/>
    <cellStyle name="Normal 7 2 6 7 2 2" xfId="23669"/>
    <cellStyle name="Normal 7 2 6 7 2 3" xfId="23670"/>
    <cellStyle name="Normal 7 2 6 7 3" xfId="23671"/>
    <cellStyle name="Normal 7 2 6 7 3 2" xfId="32879"/>
    <cellStyle name="Normal 7 2 6 7 4" xfId="23672"/>
    <cellStyle name="Normal 7 2 6 7 5" xfId="23673"/>
    <cellStyle name="Normal 7 2 6 8" xfId="23674"/>
    <cellStyle name="Normal 7 2 6 8 2" xfId="23675"/>
    <cellStyle name="Normal 7 2 6 8 2 2" xfId="23676"/>
    <cellStyle name="Normal 7 2 6 8 2 2 2" xfId="23677"/>
    <cellStyle name="Normal 7 2 6 8 2 2 3" xfId="23678"/>
    <cellStyle name="Normal 7 2 6 8 2 3" xfId="23679"/>
    <cellStyle name="Normal 7 2 6 8 2 3 2" xfId="32881"/>
    <cellStyle name="Normal 7 2 6 8 2 4" xfId="23680"/>
    <cellStyle name="Normal 7 2 6 8 2 5" xfId="23681"/>
    <cellStyle name="Normal 7 2 6 8 3" xfId="23682"/>
    <cellStyle name="Normal 7 2 6 8 3 2" xfId="23683"/>
    <cellStyle name="Normal 7 2 6 8 3 3" xfId="23684"/>
    <cellStyle name="Normal 7 2 6 8 4" xfId="23685"/>
    <cellStyle name="Normal 7 2 6 8 4 2" xfId="32880"/>
    <cellStyle name="Normal 7 2 6 8 5" xfId="23686"/>
    <cellStyle name="Normal 7 2 6 8 6" xfId="23687"/>
    <cellStyle name="Normal 7 2 6 9" xfId="23688"/>
    <cellStyle name="Normal 7 2 6 9 2" xfId="23689"/>
    <cellStyle name="Normal 7 2 6 9 2 2" xfId="23690"/>
    <cellStyle name="Normal 7 2 6 9 2 2 2" xfId="23691"/>
    <cellStyle name="Normal 7 2 6 9 2 2 3" xfId="23692"/>
    <cellStyle name="Normal 7 2 6 9 2 3" xfId="23693"/>
    <cellStyle name="Normal 7 2 6 9 2 3 2" xfId="32883"/>
    <cellStyle name="Normal 7 2 6 9 2 4" xfId="23694"/>
    <cellStyle name="Normal 7 2 6 9 2 5" xfId="23695"/>
    <cellStyle name="Normal 7 2 6 9 3" xfId="23696"/>
    <cellStyle name="Normal 7 2 6 9 3 2" xfId="23697"/>
    <cellStyle name="Normal 7 2 6 9 3 3" xfId="23698"/>
    <cellStyle name="Normal 7 2 6 9 4" xfId="23699"/>
    <cellStyle name="Normal 7 2 6 9 4 2" xfId="32882"/>
    <cellStyle name="Normal 7 2 6 9 5" xfId="23700"/>
    <cellStyle name="Normal 7 2 6 9 6" xfId="23701"/>
    <cellStyle name="Normal 7 2 7" xfId="23702"/>
    <cellStyle name="Normal 7 2 7 10" xfId="23703"/>
    <cellStyle name="Normal 7 2 7 11" xfId="23704"/>
    <cellStyle name="Normal 7 2 7 2" xfId="23705"/>
    <cellStyle name="Normal 7 2 7 2 2" xfId="23706"/>
    <cellStyle name="Normal 7 2 7 2 2 2" xfId="23707"/>
    <cellStyle name="Normal 7 2 7 2 2 2 2" xfId="23708"/>
    <cellStyle name="Normal 7 2 7 2 2 2 3" xfId="23709"/>
    <cellStyle name="Normal 7 2 7 2 2 3" xfId="23710"/>
    <cellStyle name="Normal 7 2 7 2 2 3 2" xfId="34388"/>
    <cellStyle name="Normal 7 2 7 2 2 4" xfId="23711"/>
    <cellStyle name="Normal 7 2 7 2 2 5" xfId="23712"/>
    <cellStyle name="Normal 7 2 7 2 3" xfId="23713"/>
    <cellStyle name="Normal 7 2 7 2 3 2" xfId="23714"/>
    <cellStyle name="Normal 7 2 7 2 3 2 2" xfId="23715"/>
    <cellStyle name="Normal 7 2 7 2 3 2 3" xfId="23716"/>
    <cellStyle name="Normal 7 2 7 2 3 3" xfId="23717"/>
    <cellStyle name="Normal 7 2 7 2 3 3 2" xfId="35201"/>
    <cellStyle name="Normal 7 2 7 2 3 4" xfId="23718"/>
    <cellStyle name="Normal 7 2 7 2 3 5" xfId="23719"/>
    <cellStyle name="Normal 7 2 7 2 4" xfId="23720"/>
    <cellStyle name="Normal 7 2 7 2 4 2" xfId="23721"/>
    <cellStyle name="Normal 7 2 7 2 4 3" xfId="23722"/>
    <cellStyle name="Normal 7 2 7 2 5" xfId="23723"/>
    <cellStyle name="Normal 7 2 7 2 5 2" xfId="33780"/>
    <cellStyle name="Normal 7 2 7 2 6" xfId="23724"/>
    <cellStyle name="Normal 7 2 7 2 7" xfId="23725"/>
    <cellStyle name="Normal 7 2 7 2 8" xfId="23726"/>
    <cellStyle name="Normal 7 2 7 3" xfId="23727"/>
    <cellStyle name="Normal 7 2 7 3 2" xfId="23728"/>
    <cellStyle name="Normal 7 2 7 3 2 2" xfId="23729"/>
    <cellStyle name="Normal 7 2 7 3 2 2 2" xfId="23730"/>
    <cellStyle name="Normal 7 2 7 3 2 2 3" xfId="23731"/>
    <cellStyle name="Normal 7 2 7 3 2 3" xfId="23732"/>
    <cellStyle name="Normal 7 2 7 3 2 3 2" xfId="35007"/>
    <cellStyle name="Normal 7 2 7 3 2 4" xfId="23733"/>
    <cellStyle name="Normal 7 2 7 3 2 5" xfId="23734"/>
    <cellStyle name="Normal 7 2 7 3 3" xfId="23735"/>
    <cellStyle name="Normal 7 2 7 3 3 2" xfId="23736"/>
    <cellStyle name="Normal 7 2 7 3 3 2 2" xfId="23737"/>
    <cellStyle name="Normal 7 2 7 3 3 2 3" xfId="23738"/>
    <cellStyle name="Normal 7 2 7 3 3 3" xfId="23739"/>
    <cellStyle name="Normal 7 2 7 3 3 3 2" xfId="34389"/>
    <cellStyle name="Normal 7 2 7 3 3 4" xfId="23740"/>
    <cellStyle name="Normal 7 2 7 3 3 5" xfId="23741"/>
    <cellStyle name="Normal 7 2 7 3 4" xfId="23742"/>
    <cellStyle name="Normal 7 2 7 3 4 2" xfId="23743"/>
    <cellStyle name="Normal 7 2 7 3 4 3" xfId="23744"/>
    <cellStyle name="Normal 7 2 7 3 5" xfId="23745"/>
    <cellStyle name="Normal 7 2 7 3 5 2" xfId="34000"/>
    <cellStyle name="Normal 7 2 7 3 6" xfId="23746"/>
    <cellStyle name="Normal 7 2 7 3 7" xfId="23747"/>
    <cellStyle name="Normal 7 2 7 3 8" xfId="23748"/>
    <cellStyle name="Normal 7 2 7 4" xfId="23749"/>
    <cellStyle name="Normal 7 2 7 4 2" xfId="23750"/>
    <cellStyle name="Normal 7 2 7 4 2 2" xfId="23751"/>
    <cellStyle name="Normal 7 2 7 4 2 2 2" xfId="23752"/>
    <cellStyle name="Normal 7 2 7 4 2 2 3" xfId="23753"/>
    <cellStyle name="Normal 7 2 7 4 2 3" xfId="23754"/>
    <cellStyle name="Normal 7 2 7 4 2 3 2" xfId="35202"/>
    <cellStyle name="Normal 7 2 7 4 2 4" xfId="23755"/>
    <cellStyle name="Normal 7 2 7 4 2 5" xfId="23756"/>
    <cellStyle name="Normal 7 2 7 4 3" xfId="23757"/>
    <cellStyle name="Normal 7 2 7 4 3 2" xfId="23758"/>
    <cellStyle name="Normal 7 2 7 4 3 3" xfId="23759"/>
    <cellStyle name="Normal 7 2 7 4 4" xfId="23760"/>
    <cellStyle name="Normal 7 2 7 4 4 2" xfId="34097"/>
    <cellStyle name="Normal 7 2 7 4 5" xfId="23761"/>
    <cellStyle name="Normal 7 2 7 4 6" xfId="23762"/>
    <cellStyle name="Normal 7 2 7 4 7" xfId="23763"/>
    <cellStyle name="Normal 7 2 7 5" xfId="23764"/>
    <cellStyle name="Normal 7 2 7 5 2" xfId="23765"/>
    <cellStyle name="Normal 7 2 7 5 2 2" xfId="23766"/>
    <cellStyle name="Normal 7 2 7 5 2 3" xfId="23767"/>
    <cellStyle name="Normal 7 2 7 5 3" xfId="23768"/>
    <cellStyle name="Normal 7 2 7 5 3 2" xfId="35316"/>
    <cellStyle name="Normal 7 2 7 5 4" xfId="23769"/>
    <cellStyle name="Normal 7 2 7 5 5" xfId="23770"/>
    <cellStyle name="Normal 7 2 7 5 6" xfId="23771"/>
    <cellStyle name="Normal 7 2 7 6" xfId="23772"/>
    <cellStyle name="Normal 7 2 7 6 2" xfId="23773"/>
    <cellStyle name="Normal 7 2 7 6 2 2" xfId="23774"/>
    <cellStyle name="Normal 7 2 7 6 2 3" xfId="23775"/>
    <cellStyle name="Normal 7 2 7 6 3" xfId="23776"/>
    <cellStyle name="Normal 7 2 7 6 3 2" xfId="35203"/>
    <cellStyle name="Normal 7 2 7 6 4" xfId="23777"/>
    <cellStyle name="Normal 7 2 7 6 5" xfId="23778"/>
    <cellStyle name="Normal 7 2 7 6 6" xfId="23779"/>
    <cellStyle name="Normal 7 2 7 7" xfId="23780"/>
    <cellStyle name="Normal 7 2 7 7 2" xfId="23781"/>
    <cellStyle name="Normal 7 2 7 7 3" xfId="23782"/>
    <cellStyle name="Normal 7 2 7 8" xfId="23783"/>
    <cellStyle name="Normal 7 2 7 8 2" xfId="33779"/>
    <cellStyle name="Normal 7 2 7 9" xfId="23784"/>
    <cellStyle name="Normal 7 2 8" xfId="23785"/>
    <cellStyle name="Normal 7 2 8 2" xfId="23786"/>
    <cellStyle name="Normal 7 2 8 2 2" xfId="23787"/>
    <cellStyle name="Normal 7 2 8 2 2 2" xfId="23788"/>
    <cellStyle name="Normal 7 2 8 2 2 2 2" xfId="23789"/>
    <cellStyle name="Normal 7 2 8 2 2 2 3" xfId="23790"/>
    <cellStyle name="Normal 7 2 8 2 2 3" xfId="23791"/>
    <cellStyle name="Normal 7 2 8 2 2 3 2" xfId="34883"/>
    <cellStyle name="Normal 7 2 8 2 2 4" xfId="23792"/>
    <cellStyle name="Normal 7 2 8 2 2 5" xfId="23793"/>
    <cellStyle name="Normal 7 2 8 2 2 6" xfId="23794"/>
    <cellStyle name="Normal 7 2 8 2 3" xfId="23795"/>
    <cellStyle name="Normal 7 2 8 2 3 2" xfId="23796"/>
    <cellStyle name="Normal 7 2 8 2 3 2 2" xfId="23797"/>
    <cellStyle name="Normal 7 2 8 2 3 2 3" xfId="23798"/>
    <cellStyle name="Normal 7 2 8 2 3 3" xfId="23799"/>
    <cellStyle name="Normal 7 2 8 2 3 4" xfId="23800"/>
    <cellStyle name="Normal 7 2 8 2 3 5" xfId="23801"/>
    <cellStyle name="Normal 7 2 8 2 3 6" xfId="23802"/>
    <cellStyle name="Normal 7 2 8 2 4" xfId="23803"/>
    <cellStyle name="Normal 7 2 8 2 4 2" xfId="23804"/>
    <cellStyle name="Normal 7 2 8 2 4 2 2" xfId="23805"/>
    <cellStyle name="Normal 7 2 8 2 4 2 3" xfId="23806"/>
    <cellStyle name="Normal 7 2 8 2 4 3" xfId="23807"/>
    <cellStyle name="Normal 7 2 8 2 4 4" xfId="23808"/>
    <cellStyle name="Normal 7 2 8 2 4 5" xfId="23809"/>
    <cellStyle name="Normal 7 2 8 2 5" xfId="23810"/>
    <cellStyle name="Normal 7 2 8 2 5 2" xfId="23811"/>
    <cellStyle name="Normal 7 2 8 2 5 3" xfId="23812"/>
    <cellStyle name="Normal 7 2 8 2 6" xfId="23813"/>
    <cellStyle name="Normal 7 2 8 2 6 2" xfId="33782"/>
    <cellStyle name="Normal 7 2 8 2 7" xfId="23814"/>
    <cellStyle name="Normal 7 2 8 2 8" xfId="23815"/>
    <cellStyle name="Normal 7 2 8 2 9" xfId="23816"/>
    <cellStyle name="Normal 7 2 8 3" xfId="23817"/>
    <cellStyle name="Normal 7 2 8 3 2" xfId="23818"/>
    <cellStyle name="Normal 7 2 8 3 2 2" xfId="23819"/>
    <cellStyle name="Normal 7 2 8 3 2 3" xfId="23820"/>
    <cellStyle name="Normal 7 2 8 3 3" xfId="23821"/>
    <cellStyle name="Normal 7 2 8 3 3 2" xfId="34390"/>
    <cellStyle name="Normal 7 2 8 3 4" xfId="23822"/>
    <cellStyle name="Normal 7 2 8 3 5" xfId="23823"/>
    <cellStyle name="Normal 7 2 8 4" xfId="23824"/>
    <cellStyle name="Normal 7 2 8 4 2" xfId="23825"/>
    <cellStyle name="Normal 7 2 8 4 3" xfId="23826"/>
    <cellStyle name="Normal 7 2 8 5" xfId="23827"/>
    <cellStyle name="Normal 7 2 8 5 2" xfId="33781"/>
    <cellStyle name="Normal 7 2 8 6" xfId="23828"/>
    <cellStyle name="Normal 7 2 8 7" xfId="23829"/>
    <cellStyle name="Normal 7 2 8 8" xfId="23830"/>
    <cellStyle name="Normal 7 2 9" xfId="23831"/>
    <cellStyle name="Normal 7 2 9 2" xfId="23832"/>
    <cellStyle name="Normal 7 2 9 2 2" xfId="23833"/>
    <cellStyle name="Normal 7 2 9 2 2 2" xfId="23834"/>
    <cellStyle name="Normal 7 2 9 2 2 2 2" xfId="23835"/>
    <cellStyle name="Normal 7 2 9 2 2 2 3" xfId="23836"/>
    <cellStyle name="Normal 7 2 9 2 2 3" xfId="23837"/>
    <cellStyle name="Normal 7 2 9 2 2 3 2" xfId="34391"/>
    <cellStyle name="Normal 7 2 9 2 2 4" xfId="23838"/>
    <cellStyle name="Normal 7 2 9 2 2 5" xfId="23839"/>
    <cellStyle name="Normal 7 2 9 2 3" xfId="23840"/>
    <cellStyle name="Normal 7 2 9 2 3 2" xfId="23841"/>
    <cellStyle name="Normal 7 2 9 2 3 3" xfId="23842"/>
    <cellStyle name="Normal 7 2 9 2 4" xfId="23843"/>
    <cellStyle name="Normal 7 2 9 2 4 2" xfId="33784"/>
    <cellStyle name="Normal 7 2 9 2 5" xfId="23844"/>
    <cellStyle name="Normal 7 2 9 2 6" xfId="23845"/>
    <cellStyle name="Normal 7 2 9 3" xfId="23846"/>
    <cellStyle name="Normal 7 2 9 3 2" xfId="23847"/>
    <cellStyle name="Normal 7 2 9 3 2 2" xfId="23848"/>
    <cellStyle name="Normal 7 2 9 3 2 3" xfId="23849"/>
    <cellStyle name="Normal 7 2 9 3 3" xfId="23850"/>
    <cellStyle name="Normal 7 2 9 3 3 2" xfId="34392"/>
    <cellStyle name="Normal 7 2 9 3 4" xfId="23851"/>
    <cellStyle name="Normal 7 2 9 3 5" xfId="23852"/>
    <cellStyle name="Normal 7 2 9 4" xfId="23853"/>
    <cellStyle name="Normal 7 2 9 4 2" xfId="23854"/>
    <cellStyle name="Normal 7 2 9 4 3" xfId="23855"/>
    <cellStyle name="Normal 7 2 9 5" xfId="23856"/>
    <cellStyle name="Normal 7 2 9 5 2" xfId="33783"/>
    <cellStyle name="Normal 7 2 9 6" xfId="23857"/>
    <cellStyle name="Normal 7 2 9 7" xfId="23858"/>
    <cellStyle name="Normal 7 20" xfId="23859"/>
    <cellStyle name="Normal 7 20 2" xfId="23860"/>
    <cellStyle name="Normal 7 20 3" xfId="23861"/>
    <cellStyle name="Normal 7 21" xfId="23862"/>
    <cellStyle name="Normal 7 21 2" xfId="32822"/>
    <cellStyle name="Normal 7 22" xfId="23863"/>
    <cellStyle name="Normal 7 3" xfId="23864"/>
    <cellStyle name="Normal 7 3 10" xfId="23865"/>
    <cellStyle name="Normal 7 3 2" xfId="23866"/>
    <cellStyle name="Normal 7 3 2 2" xfId="23867"/>
    <cellStyle name="Normal 7 3 2 2 2" xfId="23868"/>
    <cellStyle name="Normal 7 3 2 2 2 2" xfId="23869"/>
    <cellStyle name="Normal 7 3 2 2 2 2 2" xfId="23870"/>
    <cellStyle name="Normal 7 3 2 2 2 2 3" xfId="23871"/>
    <cellStyle name="Normal 7 3 2 2 2 3" xfId="23872"/>
    <cellStyle name="Normal 7 3 2 2 2 3 2" xfId="34393"/>
    <cellStyle name="Normal 7 3 2 2 2 4" xfId="23873"/>
    <cellStyle name="Normal 7 3 2 2 2 5" xfId="23874"/>
    <cellStyle name="Normal 7 3 2 2 3" xfId="23875"/>
    <cellStyle name="Normal 7 3 2 2 3 2" xfId="23876"/>
    <cellStyle name="Normal 7 3 2 2 3 3" xfId="23877"/>
    <cellStyle name="Normal 7 3 2 2 4" xfId="23878"/>
    <cellStyle name="Normal 7 3 2 2 4 2" xfId="33785"/>
    <cellStyle name="Normal 7 3 2 2 5" xfId="23879"/>
    <cellStyle name="Normal 7 3 2 2 6" xfId="23880"/>
    <cellStyle name="Normal 7 3 2 3" xfId="23881"/>
    <cellStyle name="Normal 7 3 2 3 2" xfId="23882"/>
    <cellStyle name="Normal 7 3 2 3 2 2" xfId="23883"/>
    <cellStyle name="Normal 7 3 2 3 2 2 2" xfId="23884"/>
    <cellStyle name="Normal 7 3 2 3 2 2 3" xfId="23885"/>
    <cellStyle name="Normal 7 3 2 3 2 3" xfId="23886"/>
    <cellStyle name="Normal 7 3 2 3 2 3 2" xfId="34739"/>
    <cellStyle name="Normal 7 3 2 3 2 4" xfId="23887"/>
    <cellStyle name="Normal 7 3 2 3 2 5" xfId="23888"/>
    <cellStyle name="Normal 7 3 2 3 3" xfId="23889"/>
    <cellStyle name="Normal 7 3 2 3 3 2" xfId="23890"/>
    <cellStyle name="Normal 7 3 2 3 3 3" xfId="23891"/>
    <cellStyle name="Normal 7 3 2 3 4" xfId="23892"/>
    <cellStyle name="Normal 7 3 2 3 4 2" xfId="33786"/>
    <cellStyle name="Normal 7 3 2 3 5" xfId="23893"/>
    <cellStyle name="Normal 7 3 2 3 6" xfId="23894"/>
    <cellStyle name="Normal 7 3 2 4" xfId="23895"/>
    <cellStyle name="Normal 7 3 2 4 2" xfId="23896"/>
    <cellStyle name="Normal 7 3 2 4 2 2" xfId="23897"/>
    <cellStyle name="Normal 7 3 2 4 2 3" xfId="23898"/>
    <cellStyle name="Normal 7 3 2 4 3" xfId="23899"/>
    <cellStyle name="Normal 7 3 2 4 3 2" xfId="23900"/>
    <cellStyle name="Normal 7 3 2 4 3 2 2" xfId="23901"/>
    <cellStyle name="Normal 7 3 2 4 3 2 3" xfId="23902"/>
    <cellStyle name="Normal 7 3 2 4 3 3" xfId="23903"/>
    <cellStyle name="Normal 7 3 2 4 3 3 2" xfId="34844"/>
    <cellStyle name="Normal 7 3 2 4 3 4" xfId="23904"/>
    <cellStyle name="Normal 7 3 2 4 3 5" xfId="23905"/>
    <cellStyle name="Normal 7 3 2 4 4" xfId="23906"/>
    <cellStyle name="Normal 7 3 2 4 5" xfId="23907"/>
    <cellStyle name="Normal 7 3 2 5" xfId="23908"/>
    <cellStyle name="Normal 7 3 2 5 2" xfId="32885"/>
    <cellStyle name="Normal 7 3 2 6" xfId="23909"/>
    <cellStyle name="Normal 7 3 2 7" xfId="23910"/>
    <cellStyle name="Normal 7 3 2 8" xfId="23911"/>
    <cellStyle name="Normal 7 3 3" xfId="23912"/>
    <cellStyle name="Normal 7 3 3 2" xfId="23913"/>
    <cellStyle name="Normal 7 3 3 2 2" xfId="23914"/>
    <cellStyle name="Normal 7 3 3 2 2 2" xfId="23915"/>
    <cellStyle name="Normal 7 3 3 2 2 3" xfId="23916"/>
    <cellStyle name="Normal 7 3 3 2 3" xfId="23917"/>
    <cellStyle name="Normal 7 3 3 2 3 2" xfId="34740"/>
    <cellStyle name="Normal 7 3 3 2 4" xfId="23918"/>
    <cellStyle name="Normal 7 3 3 2 5" xfId="23919"/>
    <cellStyle name="Normal 7 3 3 3" xfId="23920"/>
    <cellStyle name="Normal 7 3 3 3 2" xfId="23921"/>
    <cellStyle name="Normal 7 3 3 3 2 2" xfId="23922"/>
    <cellStyle name="Normal 7 3 3 3 2 3" xfId="23923"/>
    <cellStyle name="Normal 7 3 3 3 3" xfId="23924"/>
    <cellStyle name="Normal 7 3 3 3 4" xfId="23925"/>
    <cellStyle name="Normal 7 3 3 3 5" xfId="23926"/>
    <cellStyle name="Normal 7 3 3 4" xfId="23927"/>
    <cellStyle name="Normal 7 3 3 4 2" xfId="23928"/>
    <cellStyle name="Normal 7 3 3 4 3" xfId="23929"/>
    <cellStyle name="Normal 7 3 3 5" xfId="23930"/>
    <cellStyle name="Normal 7 3 3 5 2" xfId="33787"/>
    <cellStyle name="Normal 7 3 3 6" xfId="23931"/>
    <cellStyle name="Normal 7 3 3 7" xfId="23932"/>
    <cellStyle name="Normal 7 3 3 8" xfId="23933"/>
    <cellStyle name="Normal 7 3 4" xfId="23934"/>
    <cellStyle name="Normal 7 3 4 2" xfId="23935"/>
    <cellStyle name="Normal 7 3 4 2 2" xfId="23936"/>
    <cellStyle name="Normal 7 3 4 2 3" xfId="23937"/>
    <cellStyle name="Normal 7 3 4 3" xfId="23938"/>
    <cellStyle name="Normal 7 3 4 3 2" xfId="23939"/>
    <cellStyle name="Normal 7 3 4 3 2 2" xfId="23940"/>
    <cellStyle name="Normal 7 3 4 3 2 3" xfId="23941"/>
    <cellStyle name="Normal 7 3 4 3 3" xfId="23942"/>
    <cellStyle name="Normal 7 3 4 3 3 2" xfId="34741"/>
    <cellStyle name="Normal 7 3 4 3 4" xfId="23943"/>
    <cellStyle name="Normal 7 3 4 3 5" xfId="23944"/>
    <cellStyle name="Normal 7 3 4 4" xfId="23945"/>
    <cellStyle name="Normal 7 3 4 5" xfId="23946"/>
    <cellStyle name="Normal 7 3 5" xfId="23947"/>
    <cellStyle name="Normal 7 3 5 2" xfId="23948"/>
    <cellStyle name="Normal 7 3 5 2 2" xfId="23949"/>
    <cellStyle name="Normal 7 3 5 2 3" xfId="23950"/>
    <cellStyle name="Normal 7 3 5 3" xfId="23951"/>
    <cellStyle name="Normal 7 3 5 3 2" xfId="34044"/>
    <cellStyle name="Normal 7 3 5 4" xfId="23952"/>
    <cellStyle name="Normal 7 3 5 5" xfId="23953"/>
    <cellStyle name="Normal 7 3 6" xfId="23954"/>
    <cellStyle name="Normal 7 3 6 2" xfId="23955"/>
    <cellStyle name="Normal 7 3 6 2 2" xfId="23956"/>
    <cellStyle name="Normal 7 3 6 2 3" xfId="23957"/>
    <cellStyle name="Normal 7 3 6 3" xfId="23958"/>
    <cellStyle name="Normal 7 3 6 4" xfId="23959"/>
    <cellStyle name="Normal 7 3 6 5" xfId="23960"/>
    <cellStyle name="Normal 7 3 7" xfId="23961"/>
    <cellStyle name="Normal 7 3 7 2" xfId="32884"/>
    <cellStyle name="Normal 7 3 8" xfId="23962"/>
    <cellStyle name="Normal 7 3 9" xfId="23963"/>
    <cellStyle name="Normal 7 4" xfId="23964"/>
    <cellStyle name="Normal 7 4 2" xfId="23965"/>
    <cellStyle name="Normal 7 4 2 2" xfId="23966"/>
    <cellStyle name="Normal 7 4 2 2 2" xfId="23967"/>
    <cellStyle name="Normal 7 4 2 2 2 2" xfId="23968"/>
    <cellStyle name="Normal 7 4 2 2 2 3" xfId="23969"/>
    <cellStyle name="Normal 7 4 2 2 3" xfId="23970"/>
    <cellStyle name="Normal 7 4 2 2 3 2" xfId="34394"/>
    <cellStyle name="Normal 7 4 2 2 4" xfId="23971"/>
    <cellStyle name="Normal 7 4 2 2 5" xfId="23972"/>
    <cellStyle name="Normal 7 4 2 3" xfId="23973"/>
    <cellStyle name="Normal 7 4 2 3 2" xfId="23974"/>
    <cellStyle name="Normal 7 4 2 3 3" xfId="23975"/>
    <cellStyle name="Normal 7 4 2 4" xfId="23976"/>
    <cellStyle name="Normal 7 4 2 4 2" xfId="33788"/>
    <cellStyle name="Normal 7 4 2 5" xfId="23977"/>
    <cellStyle name="Normal 7 4 2 6" xfId="23978"/>
    <cellStyle name="Normal 7 4 3" xfId="23979"/>
    <cellStyle name="Normal 7 4 3 2" xfId="23980"/>
    <cellStyle name="Normal 7 4 3 2 2" xfId="23981"/>
    <cellStyle name="Normal 7 4 3 2 3" xfId="23982"/>
    <cellStyle name="Normal 7 4 3 3" xfId="23983"/>
    <cellStyle name="Normal 7 4 3 4" xfId="23984"/>
    <cellStyle name="Normal 7 4 3 5" xfId="23985"/>
    <cellStyle name="Normal 7 4 4" xfId="23986"/>
    <cellStyle name="Normal 7 4 4 2" xfId="23987"/>
    <cellStyle name="Normal 7 4 4 2 2" xfId="23988"/>
    <cellStyle name="Normal 7 4 4 2 3" xfId="23989"/>
    <cellStyle name="Normal 7 4 4 3" xfId="23990"/>
    <cellStyle name="Normal 7 4 4 3 2" xfId="23991"/>
    <cellStyle name="Normal 7 4 4 3 2 2" xfId="23992"/>
    <cellStyle name="Normal 7 4 4 3 2 3" xfId="23993"/>
    <cellStyle name="Normal 7 4 4 3 3" xfId="23994"/>
    <cellStyle name="Normal 7 4 4 3 3 2" xfId="34742"/>
    <cellStyle name="Normal 7 4 4 3 4" xfId="23995"/>
    <cellStyle name="Normal 7 4 4 3 5" xfId="23996"/>
    <cellStyle name="Normal 7 4 4 4" xfId="23997"/>
    <cellStyle name="Normal 7 4 4 5" xfId="23998"/>
    <cellStyle name="Normal 7 4 5" xfId="23999"/>
    <cellStyle name="Normal 7 4 5 2" xfId="24000"/>
    <cellStyle name="Normal 7 4 5 2 2" xfId="24001"/>
    <cellStyle name="Normal 7 4 5 2 3" xfId="24002"/>
    <cellStyle name="Normal 7 4 5 3" xfId="24003"/>
    <cellStyle name="Normal 7 4 5 3 2" xfId="34045"/>
    <cellStyle name="Normal 7 4 5 4" xfId="24004"/>
    <cellStyle name="Normal 7 4 5 5" xfId="24005"/>
    <cellStyle name="Normal 7 4 6" xfId="24006"/>
    <cellStyle name="Normal 7 4 6 2" xfId="32886"/>
    <cellStyle name="Normal 7 4 7" xfId="24007"/>
    <cellStyle name="Normal 7 4 8" xfId="24008"/>
    <cellStyle name="Normal 7 4 9" xfId="24009"/>
    <cellStyle name="Normal 7 5" xfId="24010"/>
    <cellStyle name="Normal 7 5 2" xfId="24011"/>
    <cellStyle name="Normal 7 5 2 2" xfId="24012"/>
    <cellStyle name="Normal 7 5 2 2 2" xfId="24013"/>
    <cellStyle name="Normal 7 5 2 2 2 2" xfId="24014"/>
    <cellStyle name="Normal 7 5 2 2 2 3" xfId="24015"/>
    <cellStyle name="Normal 7 5 2 2 3" xfId="24016"/>
    <cellStyle name="Normal 7 5 2 2 3 2" xfId="34743"/>
    <cellStyle name="Normal 7 5 2 2 4" xfId="24017"/>
    <cellStyle name="Normal 7 5 2 2 5" xfId="24018"/>
    <cellStyle name="Normal 7 5 2 3" xfId="24019"/>
    <cellStyle name="Normal 7 5 2 3 2" xfId="24020"/>
    <cellStyle name="Normal 7 5 2 3 3" xfId="24021"/>
    <cellStyle name="Normal 7 5 2 4" xfId="24022"/>
    <cellStyle name="Normal 7 5 2 4 2" xfId="33789"/>
    <cellStyle name="Normal 7 5 2 5" xfId="24023"/>
    <cellStyle name="Normal 7 5 2 6" xfId="24024"/>
    <cellStyle name="Normal 7 5 3" xfId="24025"/>
    <cellStyle name="Normal 7 5 3 2" xfId="24026"/>
    <cellStyle name="Normal 7 5 3 2 2" xfId="24027"/>
    <cellStyle name="Normal 7 5 3 2 3" xfId="24028"/>
    <cellStyle name="Normal 7 5 3 3" xfId="24029"/>
    <cellStyle name="Normal 7 5 3 4" xfId="24030"/>
    <cellStyle name="Normal 7 5 3 5" xfId="24031"/>
    <cellStyle name="Normal 7 5 4" xfId="24032"/>
    <cellStyle name="Normal 7 5 4 2" xfId="24033"/>
    <cellStyle name="Normal 7 5 4 2 2" xfId="24034"/>
    <cellStyle name="Normal 7 5 4 2 3" xfId="24035"/>
    <cellStyle name="Normal 7 5 4 3" xfId="24036"/>
    <cellStyle name="Normal 7 5 4 3 2" xfId="24037"/>
    <cellStyle name="Normal 7 5 4 3 2 2" xfId="24038"/>
    <cellStyle name="Normal 7 5 4 3 2 3" xfId="24039"/>
    <cellStyle name="Normal 7 5 4 3 3" xfId="24040"/>
    <cellStyle name="Normal 7 5 4 3 3 2" xfId="34884"/>
    <cellStyle name="Normal 7 5 4 3 4" xfId="24041"/>
    <cellStyle name="Normal 7 5 4 3 5" xfId="24042"/>
    <cellStyle name="Normal 7 5 4 4" xfId="24043"/>
    <cellStyle name="Normal 7 5 4 5" xfId="24044"/>
    <cellStyle name="Normal 7 5 5" xfId="24045"/>
    <cellStyle name="Normal 7 5 5 2" xfId="24046"/>
    <cellStyle name="Normal 7 5 5 2 2" xfId="24047"/>
    <cellStyle name="Normal 7 5 5 2 3" xfId="24048"/>
    <cellStyle name="Normal 7 5 5 3" xfId="24049"/>
    <cellStyle name="Normal 7 5 5 3 2" xfId="34046"/>
    <cellStyle name="Normal 7 5 5 4" xfId="24050"/>
    <cellStyle name="Normal 7 5 5 5" xfId="24051"/>
    <cellStyle name="Normal 7 5 6" xfId="24052"/>
    <cellStyle name="Normal 7 5 6 2" xfId="32887"/>
    <cellStyle name="Normal 7 5 7" xfId="24053"/>
    <cellStyle name="Normal 7 5 8" xfId="24054"/>
    <cellStyle name="Normal 7 5 9" xfId="24055"/>
    <cellStyle name="Normal 7 6" xfId="24056"/>
    <cellStyle name="Normal 7 6 10" xfId="24057"/>
    <cellStyle name="Normal 7 6 10 2" xfId="24058"/>
    <cellStyle name="Normal 7 6 10 2 2" xfId="24059"/>
    <cellStyle name="Normal 7 6 10 2 2 2" xfId="24060"/>
    <cellStyle name="Normal 7 6 10 2 2 3" xfId="24061"/>
    <cellStyle name="Normal 7 6 10 2 3" xfId="24062"/>
    <cellStyle name="Normal 7 6 10 2 3 2" xfId="32890"/>
    <cellStyle name="Normal 7 6 10 2 4" xfId="24063"/>
    <cellStyle name="Normal 7 6 10 2 5" xfId="24064"/>
    <cellStyle name="Normal 7 6 10 3" xfId="24065"/>
    <cellStyle name="Normal 7 6 10 3 2" xfId="24066"/>
    <cellStyle name="Normal 7 6 10 3 3" xfId="24067"/>
    <cellStyle name="Normal 7 6 10 4" xfId="24068"/>
    <cellStyle name="Normal 7 6 10 4 2" xfId="32889"/>
    <cellStyle name="Normal 7 6 10 5" xfId="24069"/>
    <cellStyle name="Normal 7 6 10 6" xfId="24070"/>
    <cellStyle name="Normal 7 6 11" xfId="24071"/>
    <cellStyle name="Normal 7 6 11 2" xfId="24072"/>
    <cellStyle name="Normal 7 6 11 2 2" xfId="24073"/>
    <cellStyle name="Normal 7 6 11 2 2 2" xfId="24074"/>
    <cellStyle name="Normal 7 6 11 2 2 3" xfId="24075"/>
    <cellStyle name="Normal 7 6 11 2 3" xfId="24076"/>
    <cellStyle name="Normal 7 6 11 2 3 2" xfId="32892"/>
    <cellStyle name="Normal 7 6 11 2 4" xfId="24077"/>
    <cellStyle name="Normal 7 6 11 2 5" xfId="24078"/>
    <cellStyle name="Normal 7 6 11 3" xfId="24079"/>
    <cellStyle name="Normal 7 6 11 3 2" xfId="24080"/>
    <cellStyle name="Normal 7 6 11 3 3" xfId="24081"/>
    <cellStyle name="Normal 7 6 11 4" xfId="24082"/>
    <cellStyle name="Normal 7 6 11 4 2" xfId="32891"/>
    <cellStyle name="Normal 7 6 11 5" xfId="24083"/>
    <cellStyle name="Normal 7 6 11 6" xfId="24084"/>
    <cellStyle name="Normal 7 6 12" xfId="24085"/>
    <cellStyle name="Normal 7 6 12 2" xfId="24086"/>
    <cellStyle name="Normal 7 6 12 2 2" xfId="24087"/>
    <cellStyle name="Normal 7 6 12 2 2 2" xfId="24088"/>
    <cellStyle name="Normal 7 6 12 2 2 3" xfId="24089"/>
    <cellStyle name="Normal 7 6 12 2 3" xfId="24090"/>
    <cellStyle name="Normal 7 6 12 2 3 2" xfId="32894"/>
    <cellStyle name="Normal 7 6 12 2 4" xfId="24091"/>
    <cellStyle name="Normal 7 6 12 2 5" xfId="24092"/>
    <cellStyle name="Normal 7 6 12 3" xfId="24093"/>
    <cellStyle name="Normal 7 6 12 3 2" xfId="24094"/>
    <cellStyle name="Normal 7 6 12 3 3" xfId="24095"/>
    <cellStyle name="Normal 7 6 12 4" xfId="24096"/>
    <cellStyle name="Normal 7 6 12 4 2" xfId="32893"/>
    <cellStyle name="Normal 7 6 12 5" xfId="24097"/>
    <cellStyle name="Normal 7 6 12 6" xfId="24098"/>
    <cellStyle name="Normal 7 6 13" xfId="24099"/>
    <cellStyle name="Normal 7 6 13 2" xfId="24100"/>
    <cellStyle name="Normal 7 6 13 2 2" xfId="24101"/>
    <cellStyle name="Normal 7 6 13 2 2 2" xfId="24102"/>
    <cellStyle name="Normal 7 6 13 2 2 3" xfId="24103"/>
    <cellStyle name="Normal 7 6 13 2 3" xfId="24104"/>
    <cellStyle name="Normal 7 6 13 2 3 2" xfId="32896"/>
    <cellStyle name="Normal 7 6 13 2 4" xfId="24105"/>
    <cellStyle name="Normal 7 6 13 2 5" xfId="24106"/>
    <cellStyle name="Normal 7 6 13 3" xfId="24107"/>
    <cellStyle name="Normal 7 6 13 3 2" xfId="24108"/>
    <cellStyle name="Normal 7 6 13 3 3" xfId="24109"/>
    <cellStyle name="Normal 7 6 13 4" xfId="24110"/>
    <cellStyle name="Normal 7 6 13 4 2" xfId="32895"/>
    <cellStyle name="Normal 7 6 13 5" xfId="24111"/>
    <cellStyle name="Normal 7 6 13 6" xfId="24112"/>
    <cellStyle name="Normal 7 6 14" xfId="24113"/>
    <cellStyle name="Normal 7 6 14 2" xfId="24114"/>
    <cellStyle name="Normal 7 6 14 2 2" xfId="24115"/>
    <cellStyle name="Normal 7 6 14 2 2 2" xfId="24116"/>
    <cellStyle name="Normal 7 6 14 2 2 3" xfId="24117"/>
    <cellStyle name="Normal 7 6 14 2 3" xfId="24118"/>
    <cellStyle name="Normal 7 6 14 2 3 2" xfId="32898"/>
    <cellStyle name="Normal 7 6 14 2 4" xfId="24119"/>
    <cellStyle name="Normal 7 6 14 2 5" xfId="24120"/>
    <cellStyle name="Normal 7 6 14 3" xfId="24121"/>
    <cellStyle name="Normal 7 6 14 3 2" xfId="24122"/>
    <cellStyle name="Normal 7 6 14 3 3" xfId="24123"/>
    <cellStyle name="Normal 7 6 14 4" xfId="24124"/>
    <cellStyle name="Normal 7 6 14 4 2" xfId="32897"/>
    <cellStyle name="Normal 7 6 14 5" xfId="24125"/>
    <cellStyle name="Normal 7 6 14 6" xfId="24126"/>
    <cellStyle name="Normal 7 6 15" xfId="24127"/>
    <cellStyle name="Normal 7 6 15 2" xfId="24128"/>
    <cellStyle name="Normal 7 6 15 2 2" xfId="24129"/>
    <cellStyle name="Normal 7 6 15 2 2 2" xfId="24130"/>
    <cellStyle name="Normal 7 6 15 2 2 3" xfId="24131"/>
    <cellStyle name="Normal 7 6 15 2 3" xfId="24132"/>
    <cellStyle name="Normal 7 6 15 2 3 2" xfId="32900"/>
    <cellStyle name="Normal 7 6 15 2 4" xfId="24133"/>
    <cellStyle name="Normal 7 6 15 2 5" xfId="24134"/>
    <cellStyle name="Normal 7 6 15 3" xfId="24135"/>
    <cellStyle name="Normal 7 6 15 3 2" xfId="24136"/>
    <cellStyle name="Normal 7 6 15 3 3" xfId="24137"/>
    <cellStyle name="Normal 7 6 15 4" xfId="24138"/>
    <cellStyle name="Normal 7 6 15 4 2" xfId="32899"/>
    <cellStyle name="Normal 7 6 15 5" xfId="24139"/>
    <cellStyle name="Normal 7 6 15 6" xfId="24140"/>
    <cellStyle name="Normal 7 6 16" xfId="24141"/>
    <cellStyle name="Normal 7 6 16 2" xfId="24142"/>
    <cellStyle name="Normal 7 6 16 2 2" xfId="24143"/>
    <cellStyle name="Normal 7 6 16 2 2 2" xfId="24144"/>
    <cellStyle name="Normal 7 6 16 2 2 3" xfId="24145"/>
    <cellStyle name="Normal 7 6 16 2 3" xfId="24146"/>
    <cellStyle name="Normal 7 6 16 2 3 2" xfId="32902"/>
    <cellStyle name="Normal 7 6 16 2 4" xfId="24147"/>
    <cellStyle name="Normal 7 6 16 2 5" xfId="24148"/>
    <cellStyle name="Normal 7 6 16 3" xfId="24149"/>
    <cellStyle name="Normal 7 6 16 3 2" xfId="24150"/>
    <cellStyle name="Normal 7 6 16 3 3" xfId="24151"/>
    <cellStyle name="Normal 7 6 16 4" xfId="24152"/>
    <cellStyle name="Normal 7 6 16 4 2" xfId="32901"/>
    <cellStyle name="Normal 7 6 16 5" xfId="24153"/>
    <cellStyle name="Normal 7 6 16 6" xfId="24154"/>
    <cellStyle name="Normal 7 6 17" xfId="24155"/>
    <cellStyle name="Normal 7 6 17 2" xfId="24156"/>
    <cellStyle name="Normal 7 6 17 2 2" xfId="24157"/>
    <cellStyle name="Normal 7 6 17 2 2 2" xfId="24158"/>
    <cellStyle name="Normal 7 6 17 2 2 3" xfId="24159"/>
    <cellStyle name="Normal 7 6 17 2 3" xfId="24160"/>
    <cellStyle name="Normal 7 6 17 2 3 2" xfId="32904"/>
    <cellStyle name="Normal 7 6 17 2 4" xfId="24161"/>
    <cellStyle name="Normal 7 6 17 2 5" xfId="24162"/>
    <cellStyle name="Normal 7 6 17 3" xfId="24163"/>
    <cellStyle name="Normal 7 6 17 3 2" xfId="24164"/>
    <cellStyle name="Normal 7 6 17 3 3" xfId="24165"/>
    <cellStyle name="Normal 7 6 17 4" xfId="24166"/>
    <cellStyle name="Normal 7 6 17 4 2" xfId="32903"/>
    <cellStyle name="Normal 7 6 17 5" xfId="24167"/>
    <cellStyle name="Normal 7 6 17 6" xfId="24168"/>
    <cellStyle name="Normal 7 6 18" xfId="24169"/>
    <cellStyle name="Normal 7 6 18 2" xfId="24170"/>
    <cellStyle name="Normal 7 6 18 2 2" xfId="24171"/>
    <cellStyle name="Normal 7 6 18 2 2 2" xfId="24172"/>
    <cellStyle name="Normal 7 6 18 2 2 3" xfId="24173"/>
    <cellStyle name="Normal 7 6 18 2 3" xfId="24174"/>
    <cellStyle name="Normal 7 6 18 2 3 2" xfId="32906"/>
    <cellStyle name="Normal 7 6 18 2 4" xfId="24175"/>
    <cellStyle name="Normal 7 6 18 2 5" xfId="24176"/>
    <cellStyle name="Normal 7 6 18 3" xfId="24177"/>
    <cellStyle name="Normal 7 6 18 3 2" xfId="24178"/>
    <cellStyle name="Normal 7 6 18 3 3" xfId="24179"/>
    <cellStyle name="Normal 7 6 18 4" xfId="24180"/>
    <cellStyle name="Normal 7 6 18 4 2" xfId="32905"/>
    <cellStyle name="Normal 7 6 18 5" xfId="24181"/>
    <cellStyle name="Normal 7 6 18 6" xfId="24182"/>
    <cellStyle name="Normal 7 6 19" xfId="24183"/>
    <cellStyle name="Normal 7 6 19 2" xfId="24184"/>
    <cellStyle name="Normal 7 6 19 2 2" xfId="24185"/>
    <cellStyle name="Normal 7 6 19 2 2 2" xfId="24186"/>
    <cellStyle name="Normal 7 6 19 2 2 3" xfId="24187"/>
    <cellStyle name="Normal 7 6 19 2 3" xfId="24188"/>
    <cellStyle name="Normal 7 6 19 2 3 2" xfId="32908"/>
    <cellStyle name="Normal 7 6 19 2 4" xfId="24189"/>
    <cellStyle name="Normal 7 6 19 2 5" xfId="24190"/>
    <cellStyle name="Normal 7 6 19 3" xfId="24191"/>
    <cellStyle name="Normal 7 6 19 3 2" xfId="24192"/>
    <cellStyle name="Normal 7 6 19 3 3" xfId="24193"/>
    <cellStyle name="Normal 7 6 19 4" xfId="24194"/>
    <cellStyle name="Normal 7 6 19 4 2" xfId="32907"/>
    <cellStyle name="Normal 7 6 19 5" xfId="24195"/>
    <cellStyle name="Normal 7 6 19 6" xfId="24196"/>
    <cellStyle name="Normal 7 6 2" xfId="24197"/>
    <cellStyle name="Normal 7 6 2 10" xfId="24198"/>
    <cellStyle name="Normal 7 6 2 10 2" xfId="24199"/>
    <cellStyle name="Normal 7 6 2 10 2 2" xfId="24200"/>
    <cellStyle name="Normal 7 6 2 10 2 3" xfId="24201"/>
    <cellStyle name="Normal 7 6 2 10 3" xfId="24202"/>
    <cellStyle name="Normal 7 6 2 10 3 2" xfId="32910"/>
    <cellStyle name="Normal 7 6 2 10 4" xfId="24203"/>
    <cellStyle name="Normal 7 6 2 10 5" xfId="24204"/>
    <cellStyle name="Normal 7 6 2 11" xfId="24205"/>
    <cellStyle name="Normal 7 6 2 11 2" xfId="24206"/>
    <cellStyle name="Normal 7 6 2 11 2 2" xfId="24207"/>
    <cellStyle name="Normal 7 6 2 11 2 3" xfId="24208"/>
    <cellStyle name="Normal 7 6 2 11 3" xfId="24209"/>
    <cellStyle name="Normal 7 6 2 11 3 2" xfId="32911"/>
    <cellStyle name="Normal 7 6 2 11 4" xfId="24210"/>
    <cellStyle name="Normal 7 6 2 11 5" xfId="24211"/>
    <cellStyle name="Normal 7 6 2 12" xfId="24212"/>
    <cellStyle name="Normal 7 6 2 12 2" xfId="24213"/>
    <cellStyle name="Normal 7 6 2 12 2 2" xfId="24214"/>
    <cellStyle name="Normal 7 6 2 12 2 3" xfId="24215"/>
    <cellStyle name="Normal 7 6 2 12 3" xfId="24216"/>
    <cellStyle name="Normal 7 6 2 12 3 2" xfId="32912"/>
    <cellStyle name="Normal 7 6 2 12 4" xfId="24217"/>
    <cellStyle name="Normal 7 6 2 12 5" xfId="24218"/>
    <cellStyle name="Normal 7 6 2 13" xfId="24219"/>
    <cellStyle name="Normal 7 6 2 13 2" xfId="24220"/>
    <cellStyle name="Normal 7 6 2 13 2 2" xfId="24221"/>
    <cellStyle name="Normal 7 6 2 13 2 3" xfId="24222"/>
    <cellStyle name="Normal 7 6 2 13 3" xfId="24223"/>
    <cellStyle name="Normal 7 6 2 13 3 2" xfId="32913"/>
    <cellStyle name="Normal 7 6 2 13 4" xfId="24224"/>
    <cellStyle name="Normal 7 6 2 13 5" xfId="24225"/>
    <cellStyle name="Normal 7 6 2 14" xfId="24226"/>
    <cellStyle name="Normal 7 6 2 14 2" xfId="24227"/>
    <cellStyle name="Normal 7 6 2 14 2 2" xfId="24228"/>
    <cellStyle name="Normal 7 6 2 14 2 3" xfId="24229"/>
    <cellStyle name="Normal 7 6 2 14 3" xfId="24230"/>
    <cellStyle name="Normal 7 6 2 14 3 2" xfId="32914"/>
    <cellStyle name="Normal 7 6 2 14 4" xfId="24231"/>
    <cellStyle name="Normal 7 6 2 14 5" xfId="24232"/>
    <cellStyle name="Normal 7 6 2 15" xfId="24233"/>
    <cellStyle name="Normal 7 6 2 15 2" xfId="24234"/>
    <cellStyle name="Normal 7 6 2 15 2 2" xfId="24235"/>
    <cellStyle name="Normal 7 6 2 15 2 3" xfId="24236"/>
    <cellStyle name="Normal 7 6 2 15 3" xfId="24237"/>
    <cellStyle name="Normal 7 6 2 15 3 2" xfId="32915"/>
    <cellStyle name="Normal 7 6 2 15 4" xfId="24238"/>
    <cellStyle name="Normal 7 6 2 15 5" xfId="24239"/>
    <cellStyle name="Normal 7 6 2 16" xfId="24240"/>
    <cellStyle name="Normal 7 6 2 16 2" xfId="24241"/>
    <cellStyle name="Normal 7 6 2 16 2 2" xfId="24242"/>
    <cellStyle name="Normal 7 6 2 16 2 3" xfId="24243"/>
    <cellStyle name="Normal 7 6 2 16 3" xfId="24244"/>
    <cellStyle name="Normal 7 6 2 16 3 2" xfId="32916"/>
    <cellStyle name="Normal 7 6 2 16 4" xfId="24245"/>
    <cellStyle name="Normal 7 6 2 16 5" xfId="24246"/>
    <cellStyle name="Normal 7 6 2 17" xfId="24247"/>
    <cellStyle name="Normal 7 6 2 17 2" xfId="24248"/>
    <cellStyle name="Normal 7 6 2 17 2 2" xfId="24249"/>
    <cellStyle name="Normal 7 6 2 17 2 3" xfId="24250"/>
    <cellStyle name="Normal 7 6 2 17 3" xfId="24251"/>
    <cellStyle name="Normal 7 6 2 17 3 2" xfId="32917"/>
    <cellStyle name="Normal 7 6 2 17 4" xfId="24252"/>
    <cellStyle name="Normal 7 6 2 17 5" xfId="24253"/>
    <cellStyle name="Normal 7 6 2 18" xfId="24254"/>
    <cellStyle name="Normal 7 6 2 18 2" xfId="24255"/>
    <cellStyle name="Normal 7 6 2 18 2 2" xfId="24256"/>
    <cellStyle name="Normal 7 6 2 18 2 3" xfId="24257"/>
    <cellStyle name="Normal 7 6 2 18 3" xfId="24258"/>
    <cellStyle name="Normal 7 6 2 18 3 2" xfId="32918"/>
    <cellStyle name="Normal 7 6 2 18 4" xfId="24259"/>
    <cellStyle name="Normal 7 6 2 18 5" xfId="24260"/>
    <cellStyle name="Normal 7 6 2 19" xfId="24261"/>
    <cellStyle name="Normal 7 6 2 19 2" xfId="24262"/>
    <cellStyle name="Normal 7 6 2 19 2 2" xfId="24263"/>
    <cellStyle name="Normal 7 6 2 19 2 3" xfId="24264"/>
    <cellStyle name="Normal 7 6 2 19 3" xfId="24265"/>
    <cellStyle name="Normal 7 6 2 19 3 2" xfId="32919"/>
    <cellStyle name="Normal 7 6 2 19 4" xfId="24266"/>
    <cellStyle name="Normal 7 6 2 19 5" xfId="24267"/>
    <cellStyle name="Normal 7 6 2 2" xfId="24268"/>
    <cellStyle name="Normal 7 6 2 2 2" xfId="24269"/>
    <cellStyle name="Normal 7 6 2 2 2 2" xfId="24270"/>
    <cellStyle name="Normal 7 6 2 2 2 3" xfId="24271"/>
    <cellStyle name="Normal 7 6 2 2 3" xfId="24272"/>
    <cellStyle name="Normal 7 6 2 2 3 2" xfId="32920"/>
    <cellStyle name="Normal 7 6 2 2 4" xfId="24273"/>
    <cellStyle name="Normal 7 6 2 2 5" xfId="24274"/>
    <cellStyle name="Normal 7 6 2 20" xfId="24275"/>
    <cellStyle name="Normal 7 6 2 20 2" xfId="24276"/>
    <cellStyle name="Normal 7 6 2 20 3" xfId="24277"/>
    <cellStyle name="Normal 7 6 2 21" xfId="24278"/>
    <cellStyle name="Normal 7 6 2 21 2" xfId="32909"/>
    <cellStyle name="Normal 7 6 2 22" xfId="24279"/>
    <cellStyle name="Normal 7 6 2 23" xfId="24280"/>
    <cellStyle name="Normal 7 6 2 3" xfId="24281"/>
    <cellStyle name="Normal 7 6 2 3 2" xfId="24282"/>
    <cellStyle name="Normal 7 6 2 3 2 2" xfId="24283"/>
    <cellStyle name="Normal 7 6 2 3 2 3" xfId="24284"/>
    <cellStyle name="Normal 7 6 2 3 3" xfId="24285"/>
    <cellStyle name="Normal 7 6 2 3 3 2" xfId="32921"/>
    <cellStyle name="Normal 7 6 2 3 4" xfId="24286"/>
    <cellStyle name="Normal 7 6 2 3 5" xfId="24287"/>
    <cellStyle name="Normal 7 6 2 4" xfId="24288"/>
    <cellStyle name="Normal 7 6 2 4 2" xfId="24289"/>
    <cellStyle name="Normal 7 6 2 4 2 2" xfId="24290"/>
    <cellStyle name="Normal 7 6 2 4 2 3" xfId="24291"/>
    <cellStyle name="Normal 7 6 2 4 3" xfId="24292"/>
    <cellStyle name="Normal 7 6 2 4 3 2" xfId="32922"/>
    <cellStyle name="Normal 7 6 2 4 4" xfId="24293"/>
    <cellStyle name="Normal 7 6 2 4 5" xfId="24294"/>
    <cellStyle name="Normal 7 6 2 5" xfId="24295"/>
    <cellStyle name="Normal 7 6 2 5 2" xfId="24296"/>
    <cellStyle name="Normal 7 6 2 5 2 2" xfId="24297"/>
    <cellStyle name="Normal 7 6 2 5 2 3" xfId="24298"/>
    <cellStyle name="Normal 7 6 2 5 3" xfId="24299"/>
    <cellStyle name="Normal 7 6 2 5 3 2" xfId="32923"/>
    <cellStyle name="Normal 7 6 2 5 4" xfId="24300"/>
    <cellStyle name="Normal 7 6 2 5 5" xfId="24301"/>
    <cellStyle name="Normal 7 6 2 6" xfId="24302"/>
    <cellStyle name="Normal 7 6 2 6 2" xfId="24303"/>
    <cellStyle name="Normal 7 6 2 6 2 2" xfId="24304"/>
    <cellStyle name="Normal 7 6 2 6 2 3" xfId="24305"/>
    <cellStyle name="Normal 7 6 2 6 3" xfId="24306"/>
    <cellStyle name="Normal 7 6 2 6 3 2" xfId="32924"/>
    <cellStyle name="Normal 7 6 2 6 4" xfId="24307"/>
    <cellStyle name="Normal 7 6 2 6 5" xfId="24308"/>
    <cellStyle name="Normal 7 6 2 7" xfId="24309"/>
    <cellStyle name="Normal 7 6 2 7 2" xfId="24310"/>
    <cellStyle name="Normal 7 6 2 7 2 2" xfId="24311"/>
    <cellStyle name="Normal 7 6 2 7 2 3" xfId="24312"/>
    <cellStyle name="Normal 7 6 2 7 3" xfId="24313"/>
    <cellStyle name="Normal 7 6 2 7 3 2" xfId="32925"/>
    <cellStyle name="Normal 7 6 2 7 4" xfId="24314"/>
    <cellStyle name="Normal 7 6 2 7 5" xfId="24315"/>
    <cellStyle name="Normal 7 6 2 8" xfId="24316"/>
    <cellStyle name="Normal 7 6 2 8 2" xfId="24317"/>
    <cellStyle name="Normal 7 6 2 8 2 2" xfId="24318"/>
    <cellStyle name="Normal 7 6 2 8 2 3" xfId="24319"/>
    <cellStyle name="Normal 7 6 2 8 3" xfId="24320"/>
    <cellStyle name="Normal 7 6 2 8 3 2" xfId="32926"/>
    <cellStyle name="Normal 7 6 2 8 4" xfId="24321"/>
    <cellStyle name="Normal 7 6 2 8 5" xfId="24322"/>
    <cellStyle name="Normal 7 6 2 9" xfId="24323"/>
    <cellStyle name="Normal 7 6 2 9 2" xfId="24324"/>
    <cellStyle name="Normal 7 6 2 9 2 2" xfId="24325"/>
    <cellStyle name="Normal 7 6 2 9 2 3" xfId="24326"/>
    <cellStyle name="Normal 7 6 2 9 3" xfId="24327"/>
    <cellStyle name="Normal 7 6 2 9 3 2" xfId="32927"/>
    <cellStyle name="Normal 7 6 2 9 4" xfId="24328"/>
    <cellStyle name="Normal 7 6 2 9 5" xfId="24329"/>
    <cellStyle name="Normal 7 6 20" xfId="24330"/>
    <cellStyle name="Normal 7 6 20 2" xfId="24331"/>
    <cellStyle name="Normal 7 6 20 2 2" xfId="24332"/>
    <cellStyle name="Normal 7 6 20 2 2 2" xfId="24333"/>
    <cellStyle name="Normal 7 6 20 2 2 3" xfId="24334"/>
    <cellStyle name="Normal 7 6 20 2 3" xfId="24335"/>
    <cellStyle name="Normal 7 6 20 2 3 2" xfId="32929"/>
    <cellStyle name="Normal 7 6 20 2 4" xfId="24336"/>
    <cellStyle name="Normal 7 6 20 2 5" xfId="24337"/>
    <cellStyle name="Normal 7 6 20 3" xfId="24338"/>
    <cellStyle name="Normal 7 6 20 3 2" xfId="24339"/>
    <cellStyle name="Normal 7 6 20 3 3" xfId="24340"/>
    <cellStyle name="Normal 7 6 20 4" xfId="24341"/>
    <cellStyle name="Normal 7 6 20 4 2" xfId="32928"/>
    <cellStyle name="Normal 7 6 20 5" xfId="24342"/>
    <cellStyle name="Normal 7 6 20 6" xfId="24343"/>
    <cellStyle name="Normal 7 6 21" xfId="24344"/>
    <cellStyle name="Normal 7 6 21 2" xfId="24345"/>
    <cellStyle name="Normal 7 6 21 2 2" xfId="24346"/>
    <cellStyle name="Normal 7 6 21 2 2 2" xfId="24347"/>
    <cellStyle name="Normal 7 6 21 2 2 3" xfId="24348"/>
    <cellStyle name="Normal 7 6 21 2 3" xfId="24349"/>
    <cellStyle name="Normal 7 6 21 2 3 2" xfId="32931"/>
    <cellStyle name="Normal 7 6 21 2 4" xfId="24350"/>
    <cellStyle name="Normal 7 6 21 2 5" xfId="24351"/>
    <cellStyle name="Normal 7 6 21 3" xfId="24352"/>
    <cellStyle name="Normal 7 6 21 3 2" xfId="24353"/>
    <cellStyle name="Normal 7 6 21 3 3" xfId="24354"/>
    <cellStyle name="Normal 7 6 21 4" xfId="24355"/>
    <cellStyle name="Normal 7 6 21 4 2" xfId="32930"/>
    <cellStyle name="Normal 7 6 21 5" xfId="24356"/>
    <cellStyle name="Normal 7 6 21 6" xfId="24357"/>
    <cellStyle name="Normal 7 6 22" xfId="24358"/>
    <cellStyle name="Normal 7 6 22 2" xfId="24359"/>
    <cellStyle name="Normal 7 6 22 2 2" xfId="24360"/>
    <cellStyle name="Normal 7 6 22 2 2 2" xfId="24361"/>
    <cellStyle name="Normal 7 6 22 2 2 3" xfId="24362"/>
    <cellStyle name="Normal 7 6 22 2 3" xfId="24363"/>
    <cellStyle name="Normal 7 6 22 2 3 2" xfId="32933"/>
    <cellStyle name="Normal 7 6 22 2 4" xfId="24364"/>
    <cellStyle name="Normal 7 6 22 2 5" xfId="24365"/>
    <cellStyle name="Normal 7 6 22 3" xfId="24366"/>
    <cellStyle name="Normal 7 6 22 3 2" xfId="24367"/>
    <cellStyle name="Normal 7 6 22 3 3" xfId="24368"/>
    <cellStyle name="Normal 7 6 22 4" xfId="24369"/>
    <cellStyle name="Normal 7 6 22 4 2" xfId="32932"/>
    <cellStyle name="Normal 7 6 22 5" xfId="24370"/>
    <cellStyle name="Normal 7 6 22 6" xfId="24371"/>
    <cellStyle name="Normal 7 6 23" xfId="24372"/>
    <cellStyle name="Normal 7 6 23 2" xfId="24373"/>
    <cellStyle name="Normal 7 6 23 3" xfId="24374"/>
    <cellStyle name="Normal 7 6 24" xfId="24375"/>
    <cellStyle name="Normal 7 6 24 2" xfId="24376"/>
    <cellStyle name="Normal 7 6 24 2 2" xfId="24377"/>
    <cellStyle name="Normal 7 6 24 2 3" xfId="24378"/>
    <cellStyle name="Normal 7 6 24 3" xfId="24379"/>
    <cellStyle name="Normal 7 6 24 3 2" xfId="34047"/>
    <cellStyle name="Normal 7 6 24 4" xfId="24380"/>
    <cellStyle name="Normal 7 6 24 5" xfId="24381"/>
    <cellStyle name="Normal 7 6 25" xfId="24382"/>
    <cellStyle name="Normal 7 6 25 2" xfId="32888"/>
    <cellStyle name="Normal 7 6 26" xfId="24383"/>
    <cellStyle name="Normal 7 6 27" xfId="24384"/>
    <cellStyle name="Normal 7 6 28" xfId="24385"/>
    <cellStyle name="Normal 7 6 3" xfId="24386"/>
    <cellStyle name="Normal 7 6 3 2" xfId="24387"/>
    <cellStyle name="Normal 7 6 3 2 2" xfId="24388"/>
    <cellStyle name="Normal 7 6 3 2 2 2" xfId="24389"/>
    <cellStyle name="Normal 7 6 3 2 2 3" xfId="24390"/>
    <cellStyle name="Normal 7 6 3 2 3" xfId="24391"/>
    <cellStyle name="Normal 7 6 3 2 4" xfId="24392"/>
    <cellStyle name="Normal 7 6 3 2 5" xfId="24393"/>
    <cellStyle name="Normal 7 6 3 3" xfId="24394"/>
    <cellStyle name="Normal 7 6 3 3 2" xfId="24395"/>
    <cellStyle name="Normal 7 6 3 3 2 2" xfId="24396"/>
    <cellStyle name="Normal 7 6 3 3 2 3" xfId="24397"/>
    <cellStyle name="Normal 7 6 3 3 3" xfId="24398"/>
    <cellStyle name="Normal 7 6 3 3 3 2" xfId="34959"/>
    <cellStyle name="Normal 7 6 3 3 4" xfId="24399"/>
    <cellStyle name="Normal 7 6 3 3 5" xfId="24400"/>
    <cellStyle name="Normal 7 6 3 4" xfId="24401"/>
    <cellStyle name="Normal 7 6 3 4 2" xfId="24402"/>
    <cellStyle name="Normal 7 6 3 4 3" xfId="24403"/>
    <cellStyle name="Normal 7 6 3 5" xfId="24404"/>
    <cellStyle name="Normal 7 6 3 5 2" xfId="32934"/>
    <cellStyle name="Normal 7 6 3 6" xfId="24405"/>
    <cellStyle name="Normal 7 6 3 7" xfId="24406"/>
    <cellStyle name="Normal 7 6 4" xfId="24407"/>
    <cellStyle name="Normal 7 6 4 2" xfId="24408"/>
    <cellStyle name="Normal 7 6 4 2 2" xfId="24409"/>
    <cellStyle name="Normal 7 6 4 2 3" xfId="24410"/>
    <cellStyle name="Normal 7 6 4 3" xfId="24411"/>
    <cellStyle name="Normal 7 6 4 3 2" xfId="32935"/>
    <cellStyle name="Normal 7 6 4 4" xfId="24412"/>
    <cellStyle name="Normal 7 6 4 5" xfId="24413"/>
    <cellStyle name="Normal 7 6 5" xfId="24414"/>
    <cellStyle name="Normal 7 6 5 2" xfId="24415"/>
    <cellStyle name="Normal 7 6 5 2 2" xfId="24416"/>
    <cellStyle name="Normal 7 6 5 2 3" xfId="24417"/>
    <cellStyle name="Normal 7 6 5 3" xfId="24418"/>
    <cellStyle name="Normal 7 6 5 3 2" xfId="32936"/>
    <cellStyle name="Normal 7 6 5 4" xfId="24419"/>
    <cellStyle name="Normal 7 6 5 5" xfId="24420"/>
    <cellStyle name="Normal 7 6 6" xfId="24421"/>
    <cellStyle name="Normal 7 6 6 2" xfId="24422"/>
    <cellStyle name="Normal 7 6 6 2 2" xfId="24423"/>
    <cellStyle name="Normal 7 6 6 2 3" xfId="24424"/>
    <cellStyle name="Normal 7 6 6 3" xfId="24425"/>
    <cellStyle name="Normal 7 6 6 3 2" xfId="32937"/>
    <cellStyle name="Normal 7 6 6 4" xfId="24426"/>
    <cellStyle name="Normal 7 6 6 5" xfId="24427"/>
    <cellStyle name="Normal 7 6 7" xfId="24428"/>
    <cellStyle name="Normal 7 6 7 2" xfId="24429"/>
    <cellStyle name="Normal 7 6 7 2 2" xfId="24430"/>
    <cellStyle name="Normal 7 6 7 2 3" xfId="24431"/>
    <cellStyle name="Normal 7 6 7 3" xfId="24432"/>
    <cellStyle name="Normal 7 6 7 3 2" xfId="32938"/>
    <cellStyle name="Normal 7 6 7 4" xfId="24433"/>
    <cellStyle name="Normal 7 6 7 5" xfId="24434"/>
    <cellStyle name="Normal 7 6 8" xfId="24435"/>
    <cellStyle name="Normal 7 6 8 2" xfId="24436"/>
    <cellStyle name="Normal 7 6 8 2 2" xfId="24437"/>
    <cellStyle name="Normal 7 6 8 2 2 2" xfId="24438"/>
    <cellStyle name="Normal 7 6 8 2 2 3" xfId="24439"/>
    <cellStyle name="Normal 7 6 8 2 3" xfId="24440"/>
    <cellStyle name="Normal 7 6 8 2 3 2" xfId="32940"/>
    <cellStyle name="Normal 7 6 8 2 4" xfId="24441"/>
    <cellStyle name="Normal 7 6 8 2 5" xfId="24442"/>
    <cellStyle name="Normal 7 6 8 3" xfId="24443"/>
    <cellStyle name="Normal 7 6 8 3 2" xfId="24444"/>
    <cellStyle name="Normal 7 6 8 3 3" xfId="24445"/>
    <cellStyle name="Normal 7 6 8 4" xfId="24446"/>
    <cellStyle name="Normal 7 6 8 4 2" xfId="32939"/>
    <cellStyle name="Normal 7 6 8 5" xfId="24447"/>
    <cellStyle name="Normal 7 6 8 6" xfId="24448"/>
    <cellStyle name="Normal 7 6 9" xfId="24449"/>
    <cellStyle name="Normal 7 6 9 2" xfId="24450"/>
    <cellStyle name="Normal 7 6 9 2 2" xfId="24451"/>
    <cellStyle name="Normal 7 6 9 2 2 2" xfId="24452"/>
    <cellStyle name="Normal 7 6 9 2 2 3" xfId="24453"/>
    <cellStyle name="Normal 7 6 9 2 3" xfId="24454"/>
    <cellStyle name="Normal 7 6 9 2 3 2" xfId="32942"/>
    <cellStyle name="Normal 7 6 9 2 4" xfId="24455"/>
    <cellStyle name="Normal 7 6 9 2 5" xfId="24456"/>
    <cellStyle name="Normal 7 6 9 3" xfId="24457"/>
    <cellStyle name="Normal 7 6 9 3 2" xfId="24458"/>
    <cellStyle name="Normal 7 6 9 3 3" xfId="24459"/>
    <cellStyle name="Normal 7 6 9 4" xfId="24460"/>
    <cellStyle name="Normal 7 6 9 4 2" xfId="32941"/>
    <cellStyle name="Normal 7 6 9 5" xfId="24461"/>
    <cellStyle name="Normal 7 6 9 6" xfId="24462"/>
    <cellStyle name="Normal 7 7" xfId="24463"/>
    <cellStyle name="Normal 7 7 10" xfId="24464"/>
    <cellStyle name="Normal 7 7 2" xfId="24465"/>
    <cellStyle name="Normal 7 7 2 2" xfId="24466"/>
    <cellStyle name="Normal 7 7 2 2 2" xfId="24467"/>
    <cellStyle name="Normal 7 7 2 2 2 2" xfId="24468"/>
    <cellStyle name="Normal 7 7 2 2 2 3" xfId="24469"/>
    <cellStyle name="Normal 7 7 2 2 3" xfId="24470"/>
    <cellStyle name="Normal 7 7 2 2 3 2" xfId="34744"/>
    <cellStyle name="Normal 7 7 2 2 4" xfId="24471"/>
    <cellStyle name="Normal 7 7 2 2 5" xfId="24472"/>
    <cellStyle name="Normal 7 7 2 3" xfId="24473"/>
    <cellStyle name="Normal 7 7 2 3 2" xfId="24474"/>
    <cellStyle name="Normal 7 7 2 3 3" xfId="24475"/>
    <cellStyle name="Normal 7 7 2 4" xfId="24476"/>
    <cellStyle name="Normal 7 7 2 4 2" xfId="33791"/>
    <cellStyle name="Normal 7 7 2 5" xfId="24477"/>
    <cellStyle name="Normal 7 7 2 6" xfId="24478"/>
    <cellStyle name="Normal 7 7 3" xfId="24479"/>
    <cellStyle name="Normal 7 7 3 2" xfId="24480"/>
    <cellStyle name="Normal 7 7 3 2 2" xfId="24481"/>
    <cellStyle name="Normal 7 7 3 2 3" xfId="24482"/>
    <cellStyle name="Normal 7 7 3 3" xfId="24483"/>
    <cellStyle name="Normal 7 7 3 4" xfId="24484"/>
    <cellStyle name="Normal 7 7 3 5" xfId="24485"/>
    <cellStyle name="Normal 7 7 4" xfId="24486"/>
    <cellStyle name="Normal 7 7 4 2" xfId="24487"/>
    <cellStyle name="Normal 7 7 4 2 2" xfId="24488"/>
    <cellStyle name="Normal 7 7 4 2 3" xfId="24489"/>
    <cellStyle name="Normal 7 7 4 3" xfId="24490"/>
    <cellStyle name="Normal 7 7 4 3 2" xfId="34845"/>
    <cellStyle name="Normal 7 7 4 4" xfId="24491"/>
    <cellStyle name="Normal 7 7 4 5" xfId="24492"/>
    <cellStyle name="Normal 7 7 5" xfId="24493"/>
    <cellStyle name="Normal 7 7 5 2" xfId="24494"/>
    <cellStyle name="Normal 7 7 5 2 2" xfId="24495"/>
    <cellStyle name="Normal 7 7 5 2 3" xfId="24496"/>
    <cellStyle name="Normal 7 7 5 3" xfId="24497"/>
    <cellStyle name="Normal 7 7 5 3 2" xfId="35335"/>
    <cellStyle name="Normal 7 7 5 4" xfId="24498"/>
    <cellStyle name="Normal 7 7 5 5" xfId="24499"/>
    <cellStyle name="Normal 7 7 6" xfId="24500"/>
    <cellStyle name="Normal 7 7 6 2" xfId="24501"/>
    <cellStyle name="Normal 7 7 6 3" xfId="24502"/>
    <cellStyle name="Normal 7 7 7" xfId="24503"/>
    <cellStyle name="Normal 7 7 7 2" xfId="33790"/>
    <cellStyle name="Normal 7 7 8" xfId="24504"/>
    <cellStyle name="Normal 7 7 9" xfId="24505"/>
    <cellStyle name="Normal 7 8" xfId="24506"/>
    <cellStyle name="Normal 7 8 2" xfId="24507"/>
    <cellStyle name="Normal 7 8 2 2" xfId="24508"/>
    <cellStyle name="Normal 7 8 2 2 2" xfId="24509"/>
    <cellStyle name="Normal 7 8 2 2 2 2" xfId="24510"/>
    <cellStyle name="Normal 7 8 2 2 2 3" xfId="24511"/>
    <cellStyle name="Normal 7 8 2 2 3" xfId="24512"/>
    <cellStyle name="Normal 7 8 2 2 3 2" xfId="34395"/>
    <cellStyle name="Normal 7 8 2 2 4" xfId="24513"/>
    <cellStyle name="Normal 7 8 2 2 5" xfId="24514"/>
    <cellStyle name="Normal 7 8 2 3" xfId="24515"/>
    <cellStyle name="Normal 7 8 2 3 2" xfId="24516"/>
    <cellStyle name="Normal 7 8 2 3 3" xfId="24517"/>
    <cellStyle name="Normal 7 8 2 4" xfId="24518"/>
    <cellStyle name="Normal 7 8 2 4 2" xfId="33793"/>
    <cellStyle name="Normal 7 8 2 5" xfId="24519"/>
    <cellStyle name="Normal 7 8 2 6" xfId="24520"/>
    <cellStyle name="Normal 7 8 3" xfId="24521"/>
    <cellStyle name="Normal 7 8 3 2" xfId="24522"/>
    <cellStyle name="Normal 7 8 3 2 2" xfId="24523"/>
    <cellStyle name="Normal 7 8 3 2 3" xfId="24524"/>
    <cellStyle name="Normal 7 8 3 3" xfId="24525"/>
    <cellStyle name="Normal 7 8 3 4" xfId="24526"/>
    <cellStyle name="Normal 7 8 3 5" xfId="24527"/>
    <cellStyle name="Normal 7 8 4" xfId="24528"/>
    <cellStyle name="Normal 7 8 4 2" xfId="24529"/>
    <cellStyle name="Normal 7 8 4 2 2" xfId="24530"/>
    <cellStyle name="Normal 7 8 4 2 3" xfId="24531"/>
    <cellStyle name="Normal 7 8 4 3" xfId="24532"/>
    <cellStyle name="Normal 7 8 4 3 2" xfId="34396"/>
    <cellStyle name="Normal 7 8 4 4" xfId="24533"/>
    <cellStyle name="Normal 7 8 4 5" xfId="24534"/>
    <cellStyle name="Normal 7 8 5" xfId="24535"/>
    <cellStyle name="Normal 7 8 5 2" xfId="24536"/>
    <cellStyle name="Normal 7 8 5 3" xfId="24537"/>
    <cellStyle name="Normal 7 8 6" xfId="24538"/>
    <cellStyle name="Normal 7 8 6 2" xfId="33792"/>
    <cellStyle name="Normal 7 8 7" xfId="24539"/>
    <cellStyle name="Normal 7 8 8" xfId="24540"/>
    <cellStyle name="Normal 7 8 9" xfId="24541"/>
    <cellStyle name="Normal 7 9" xfId="24542"/>
    <cellStyle name="Normal 7 9 2" xfId="24543"/>
    <cellStyle name="Normal 7 9 2 2" xfId="24544"/>
    <cellStyle name="Normal 7 9 2 2 2" xfId="24545"/>
    <cellStyle name="Normal 7 9 2 2 2 2" xfId="24546"/>
    <cellStyle name="Normal 7 9 2 2 2 3" xfId="24547"/>
    <cellStyle name="Normal 7 9 2 2 3" xfId="24548"/>
    <cellStyle name="Normal 7 9 2 2 3 2" xfId="34397"/>
    <cellStyle name="Normal 7 9 2 2 4" xfId="24549"/>
    <cellStyle name="Normal 7 9 2 2 5" xfId="24550"/>
    <cellStyle name="Normal 7 9 2 3" xfId="24551"/>
    <cellStyle name="Normal 7 9 2 3 2" xfId="24552"/>
    <cellStyle name="Normal 7 9 2 3 3" xfId="24553"/>
    <cellStyle name="Normal 7 9 2 4" xfId="24554"/>
    <cellStyle name="Normal 7 9 2 4 2" xfId="33795"/>
    <cellStyle name="Normal 7 9 2 5" xfId="24555"/>
    <cellStyle name="Normal 7 9 2 6" xfId="24556"/>
    <cellStyle name="Normal 7 9 3" xfId="24557"/>
    <cellStyle name="Normal 7 9 3 2" xfId="24558"/>
    <cellStyle name="Normal 7 9 3 2 2" xfId="24559"/>
    <cellStyle name="Normal 7 9 3 2 3" xfId="24560"/>
    <cellStyle name="Normal 7 9 3 3" xfId="24561"/>
    <cellStyle name="Normal 7 9 3 4" xfId="24562"/>
    <cellStyle name="Normal 7 9 3 5" xfId="24563"/>
    <cellStyle name="Normal 7 9 4" xfId="24564"/>
    <cellStyle name="Normal 7 9 4 2" xfId="24565"/>
    <cellStyle name="Normal 7 9 4 2 2" xfId="24566"/>
    <cellStyle name="Normal 7 9 4 2 3" xfId="24567"/>
    <cellStyle name="Normal 7 9 4 3" xfId="24568"/>
    <cellStyle name="Normal 7 9 4 3 2" xfId="34398"/>
    <cellStyle name="Normal 7 9 4 4" xfId="24569"/>
    <cellStyle name="Normal 7 9 4 5" xfId="24570"/>
    <cellStyle name="Normal 7 9 5" xfId="24571"/>
    <cellStyle name="Normal 7 9 5 2" xfId="24572"/>
    <cellStyle name="Normal 7 9 5 3" xfId="24573"/>
    <cellStyle name="Normal 7 9 6" xfId="24574"/>
    <cellStyle name="Normal 7 9 6 2" xfId="33794"/>
    <cellStyle name="Normal 7 9 7" xfId="24575"/>
    <cellStyle name="Normal 7 9 8" xfId="24576"/>
    <cellStyle name="Normal 8" xfId="24577"/>
    <cellStyle name="Normal 8 10" xfId="24578"/>
    <cellStyle name="Normal 8 10 2" xfId="24579"/>
    <cellStyle name="Normal 8 10 2 2" xfId="24580"/>
    <cellStyle name="Normal 8 10 2 2 2" xfId="24581"/>
    <cellStyle name="Normal 8 10 2 2 2 2" xfId="24582"/>
    <cellStyle name="Normal 8 10 2 2 2 2 2" xfId="24583"/>
    <cellStyle name="Normal 8 10 2 2 2 2 3" xfId="24584"/>
    <cellStyle name="Normal 8 10 2 2 2 3" xfId="24585"/>
    <cellStyle name="Normal 8 10 2 2 2 3 2" xfId="34400"/>
    <cellStyle name="Normal 8 10 2 2 2 4" xfId="24586"/>
    <cellStyle name="Normal 8 10 2 2 2 5" xfId="24587"/>
    <cellStyle name="Normal 8 10 2 2 3" xfId="24588"/>
    <cellStyle name="Normal 8 10 2 2 3 2" xfId="24589"/>
    <cellStyle name="Normal 8 10 2 2 3 3" xfId="24590"/>
    <cellStyle name="Normal 8 10 2 2 4" xfId="24591"/>
    <cellStyle name="Normal 8 10 2 2 4 2" xfId="33798"/>
    <cellStyle name="Normal 8 10 2 2 5" xfId="24592"/>
    <cellStyle name="Normal 8 10 2 2 6" xfId="24593"/>
    <cellStyle name="Normal 8 10 2 3" xfId="24594"/>
    <cellStyle name="Normal 8 10 2 3 2" xfId="24595"/>
    <cellStyle name="Normal 8 10 2 3 2 2" xfId="24596"/>
    <cellStyle name="Normal 8 10 2 3 2 3" xfId="24597"/>
    <cellStyle name="Normal 8 10 2 3 3" xfId="24598"/>
    <cellStyle name="Normal 8 10 2 3 3 2" xfId="34401"/>
    <cellStyle name="Normal 8 10 2 3 4" xfId="24599"/>
    <cellStyle name="Normal 8 10 2 3 5" xfId="24600"/>
    <cellStyle name="Normal 8 10 2 4" xfId="24601"/>
    <cellStyle name="Normal 8 10 2 4 2" xfId="24602"/>
    <cellStyle name="Normal 8 10 2 4 3" xfId="24603"/>
    <cellStyle name="Normal 8 10 2 5" xfId="24604"/>
    <cellStyle name="Normal 8 10 2 5 2" xfId="33797"/>
    <cellStyle name="Normal 8 10 2 6" xfId="24605"/>
    <cellStyle name="Normal 8 10 2 7" xfId="24606"/>
    <cellStyle name="Normal 8 10 3" xfId="24607"/>
    <cellStyle name="Normal 8 10 3 2" xfId="24608"/>
    <cellStyle name="Normal 8 10 3 2 2" xfId="24609"/>
    <cellStyle name="Normal 8 10 3 2 2 2" xfId="24610"/>
    <cellStyle name="Normal 8 10 3 2 2 3" xfId="24611"/>
    <cellStyle name="Normal 8 10 3 2 3" xfId="24612"/>
    <cellStyle name="Normal 8 10 3 2 3 2" xfId="34402"/>
    <cellStyle name="Normal 8 10 3 2 4" xfId="24613"/>
    <cellStyle name="Normal 8 10 3 2 5" xfId="24614"/>
    <cellStyle name="Normal 8 10 3 3" xfId="24615"/>
    <cellStyle name="Normal 8 10 3 3 2" xfId="24616"/>
    <cellStyle name="Normal 8 10 3 3 3" xfId="24617"/>
    <cellStyle name="Normal 8 10 3 4" xfId="24618"/>
    <cellStyle name="Normal 8 10 3 4 2" xfId="33799"/>
    <cellStyle name="Normal 8 10 3 5" xfId="24619"/>
    <cellStyle name="Normal 8 10 3 6" xfId="24620"/>
    <cellStyle name="Normal 8 10 4" xfId="24621"/>
    <cellStyle name="Normal 8 10 4 2" xfId="24622"/>
    <cellStyle name="Normal 8 10 4 2 2" xfId="24623"/>
    <cellStyle name="Normal 8 10 4 2 3" xfId="24624"/>
    <cellStyle name="Normal 8 10 4 3" xfId="24625"/>
    <cellStyle name="Normal 8 10 4 3 2" xfId="34403"/>
    <cellStyle name="Normal 8 10 4 4" xfId="24626"/>
    <cellStyle name="Normal 8 10 4 5" xfId="24627"/>
    <cellStyle name="Normal 8 10 5" xfId="24628"/>
    <cellStyle name="Normal 8 10 5 2" xfId="24629"/>
    <cellStyle name="Normal 8 10 5 3" xfId="24630"/>
    <cellStyle name="Normal 8 10 6" xfId="24631"/>
    <cellStyle name="Normal 8 10 6 2" xfId="33796"/>
    <cellStyle name="Normal 8 10 7" xfId="24632"/>
    <cellStyle name="Normal 8 10 8" xfId="24633"/>
    <cellStyle name="Normal 8 11" xfId="24634"/>
    <cellStyle name="Normal 8 11 2" xfId="24635"/>
    <cellStyle name="Normal 8 11 2 2" xfId="24636"/>
    <cellStyle name="Normal 8 11 2 2 2" xfId="24637"/>
    <cellStyle name="Normal 8 11 2 2 2 2" xfId="24638"/>
    <cellStyle name="Normal 8 11 2 2 2 2 2" xfId="24639"/>
    <cellStyle name="Normal 8 11 2 2 2 2 3" xfId="24640"/>
    <cellStyle name="Normal 8 11 2 2 2 3" xfId="24641"/>
    <cellStyle name="Normal 8 11 2 2 2 3 2" xfId="34404"/>
    <cellStyle name="Normal 8 11 2 2 2 4" xfId="24642"/>
    <cellStyle name="Normal 8 11 2 2 2 5" xfId="24643"/>
    <cellStyle name="Normal 8 11 2 2 3" xfId="24644"/>
    <cellStyle name="Normal 8 11 2 2 3 2" xfId="24645"/>
    <cellStyle name="Normal 8 11 2 2 3 3" xfId="24646"/>
    <cellStyle name="Normal 8 11 2 2 4" xfId="24647"/>
    <cellStyle name="Normal 8 11 2 2 4 2" xfId="33802"/>
    <cellStyle name="Normal 8 11 2 2 5" xfId="24648"/>
    <cellStyle name="Normal 8 11 2 2 6" xfId="24649"/>
    <cellStyle name="Normal 8 11 2 3" xfId="24650"/>
    <cellStyle name="Normal 8 11 2 3 2" xfId="24651"/>
    <cellStyle name="Normal 8 11 2 3 2 2" xfId="24652"/>
    <cellStyle name="Normal 8 11 2 3 2 3" xfId="24653"/>
    <cellStyle name="Normal 8 11 2 3 3" xfId="24654"/>
    <cellStyle name="Normal 8 11 2 3 3 2" xfId="34405"/>
    <cellStyle name="Normal 8 11 2 3 4" xfId="24655"/>
    <cellStyle name="Normal 8 11 2 3 5" xfId="24656"/>
    <cellStyle name="Normal 8 11 2 4" xfId="24657"/>
    <cellStyle name="Normal 8 11 2 4 2" xfId="24658"/>
    <cellStyle name="Normal 8 11 2 4 3" xfId="24659"/>
    <cellStyle name="Normal 8 11 2 5" xfId="24660"/>
    <cellStyle name="Normal 8 11 2 5 2" xfId="33801"/>
    <cellStyle name="Normal 8 11 2 6" xfId="24661"/>
    <cellStyle name="Normal 8 11 2 7" xfId="24662"/>
    <cellStyle name="Normal 8 11 3" xfId="24663"/>
    <cellStyle name="Normal 8 11 3 2" xfId="24664"/>
    <cellStyle name="Normal 8 11 3 2 2" xfId="24665"/>
    <cellStyle name="Normal 8 11 3 2 2 2" xfId="24666"/>
    <cellStyle name="Normal 8 11 3 2 2 3" xfId="24667"/>
    <cellStyle name="Normal 8 11 3 2 3" xfId="24668"/>
    <cellStyle name="Normal 8 11 3 2 3 2" xfId="34406"/>
    <cellStyle name="Normal 8 11 3 2 4" xfId="24669"/>
    <cellStyle name="Normal 8 11 3 2 5" xfId="24670"/>
    <cellStyle name="Normal 8 11 3 3" xfId="24671"/>
    <cellStyle name="Normal 8 11 3 3 2" xfId="24672"/>
    <cellStyle name="Normal 8 11 3 3 3" xfId="24673"/>
    <cellStyle name="Normal 8 11 3 4" xfId="24674"/>
    <cellStyle name="Normal 8 11 3 4 2" xfId="33803"/>
    <cellStyle name="Normal 8 11 3 5" xfId="24675"/>
    <cellStyle name="Normal 8 11 3 6" xfId="24676"/>
    <cellStyle name="Normal 8 11 4" xfId="24677"/>
    <cellStyle name="Normal 8 11 4 2" xfId="24678"/>
    <cellStyle name="Normal 8 11 4 2 2" xfId="24679"/>
    <cellStyle name="Normal 8 11 4 2 3" xfId="24680"/>
    <cellStyle name="Normal 8 11 4 3" xfId="24681"/>
    <cellStyle name="Normal 8 11 4 3 2" xfId="34407"/>
    <cellStyle name="Normal 8 11 4 4" xfId="24682"/>
    <cellStyle name="Normal 8 11 4 5" xfId="24683"/>
    <cellStyle name="Normal 8 11 5" xfId="24684"/>
    <cellStyle name="Normal 8 11 5 2" xfId="24685"/>
    <cellStyle name="Normal 8 11 5 3" xfId="24686"/>
    <cellStyle name="Normal 8 11 6" xfId="24687"/>
    <cellStyle name="Normal 8 11 6 2" xfId="33800"/>
    <cellStyle name="Normal 8 11 7" xfId="24688"/>
    <cellStyle name="Normal 8 11 8" xfId="24689"/>
    <cellStyle name="Normal 8 12" xfId="24690"/>
    <cellStyle name="Normal 8 12 2" xfId="24691"/>
    <cellStyle name="Normal 8 12 2 2" xfId="24692"/>
    <cellStyle name="Normal 8 12 2 3" xfId="24693"/>
    <cellStyle name="Normal 8 12 3" xfId="24694"/>
    <cellStyle name="Normal 8 12 4" xfId="24695"/>
    <cellStyle name="Normal 8 12 5" xfId="24696"/>
    <cellStyle name="Normal 8 13" xfId="24697"/>
    <cellStyle name="Normal 8 13 2" xfId="24698"/>
    <cellStyle name="Normal 8 13 2 2" xfId="24699"/>
    <cellStyle name="Normal 8 13 2 3" xfId="24700"/>
    <cellStyle name="Normal 8 13 3" xfId="24701"/>
    <cellStyle name="Normal 8 13 4" xfId="24702"/>
    <cellStyle name="Normal 8 13 5" xfId="24703"/>
    <cellStyle name="Normal 8 14" xfId="24704"/>
    <cellStyle name="Normal 8 14 2" xfId="24705"/>
    <cellStyle name="Normal 8 14 2 2" xfId="24706"/>
    <cellStyle name="Normal 8 14 2 3" xfId="24707"/>
    <cellStyle name="Normal 8 14 3" xfId="24708"/>
    <cellStyle name="Normal 8 14 4" xfId="24709"/>
    <cellStyle name="Normal 8 14 5" xfId="24710"/>
    <cellStyle name="Normal 8 15" xfId="24711"/>
    <cellStyle name="Normal 8 15 2" xfId="24712"/>
    <cellStyle name="Normal 8 15 2 2" xfId="24713"/>
    <cellStyle name="Normal 8 15 2 2 2" xfId="24714"/>
    <cellStyle name="Normal 8 15 2 2 3" xfId="24715"/>
    <cellStyle name="Normal 8 15 2 3" xfId="24716"/>
    <cellStyle name="Normal 8 15 2 3 2" xfId="34408"/>
    <cellStyle name="Normal 8 15 2 4" xfId="24717"/>
    <cellStyle name="Normal 8 15 2 5" xfId="24718"/>
    <cellStyle name="Normal 8 15 3" xfId="24719"/>
    <cellStyle name="Normal 8 15 3 2" xfId="24720"/>
    <cellStyle name="Normal 8 15 3 3" xfId="24721"/>
    <cellStyle name="Normal 8 15 4" xfId="24722"/>
    <cellStyle name="Normal 8 15 4 2" xfId="33804"/>
    <cellStyle name="Normal 8 15 5" xfId="24723"/>
    <cellStyle name="Normal 8 15 6" xfId="24724"/>
    <cellStyle name="Normal 8 16" xfId="24725"/>
    <cellStyle name="Normal 8 16 2" xfId="24726"/>
    <cellStyle name="Normal 8 16 2 2" xfId="24727"/>
    <cellStyle name="Normal 8 16 2 2 2" xfId="24728"/>
    <cellStyle name="Normal 8 16 2 2 3" xfId="24729"/>
    <cellStyle name="Normal 8 16 2 3" xfId="24730"/>
    <cellStyle name="Normal 8 16 2 3 2" xfId="34126"/>
    <cellStyle name="Normal 8 16 2 4" xfId="24731"/>
    <cellStyle name="Normal 8 16 2 5" xfId="24732"/>
    <cellStyle name="Normal 8 16 3" xfId="24733"/>
    <cellStyle name="Normal 8 16 3 2" xfId="24734"/>
    <cellStyle name="Normal 8 16 3 3" xfId="24735"/>
    <cellStyle name="Normal 8 16 4" xfId="24736"/>
    <cellStyle name="Normal 8 16 5" xfId="24737"/>
    <cellStyle name="Normal 8 17" xfId="24738"/>
    <cellStyle name="Normal 8 17 10" xfId="24739"/>
    <cellStyle name="Normal 8 17 2" xfId="24740"/>
    <cellStyle name="Normal 8 17 2 2" xfId="24741"/>
    <cellStyle name="Normal 8 17 2 2 2" xfId="24742"/>
    <cellStyle name="Normal 8 17 2 2 2 2" xfId="24743"/>
    <cellStyle name="Normal 8 17 2 2 2 3" xfId="24744"/>
    <cellStyle name="Normal 8 17 2 2 3" xfId="24745"/>
    <cellStyle name="Normal 8 17 2 2 3 2" xfId="34409"/>
    <cellStyle name="Normal 8 17 2 2 4" xfId="24746"/>
    <cellStyle name="Normal 8 17 2 2 5" xfId="24747"/>
    <cellStyle name="Normal 8 17 2 3" xfId="24748"/>
    <cellStyle name="Normal 8 17 2 3 2" xfId="24749"/>
    <cellStyle name="Normal 8 17 2 3 3" xfId="24750"/>
    <cellStyle name="Normal 8 17 2 4" xfId="24751"/>
    <cellStyle name="Normal 8 17 2 4 2" xfId="34169"/>
    <cellStyle name="Normal 8 17 2 5" xfId="24752"/>
    <cellStyle name="Normal 8 17 2 6" xfId="24753"/>
    <cellStyle name="Normal 8 17 3" xfId="24754"/>
    <cellStyle name="Normal 8 17 3 2" xfId="24755"/>
    <cellStyle name="Normal 8 17 3 2 2" xfId="24756"/>
    <cellStyle name="Normal 8 17 3 2 2 2" xfId="24757"/>
    <cellStyle name="Normal 8 17 3 2 2 3" xfId="24758"/>
    <cellStyle name="Normal 8 17 3 2 3" xfId="24759"/>
    <cellStyle name="Normal 8 17 3 2 3 2" xfId="34410"/>
    <cellStyle name="Normal 8 17 3 2 4" xfId="24760"/>
    <cellStyle name="Normal 8 17 3 2 5" xfId="24761"/>
    <cellStyle name="Normal 8 17 3 3" xfId="24762"/>
    <cellStyle name="Normal 8 17 3 3 2" xfId="24763"/>
    <cellStyle name="Normal 8 17 3 3 3" xfId="24764"/>
    <cellStyle name="Normal 8 17 3 4" xfId="24765"/>
    <cellStyle name="Normal 8 17 3 4 2" xfId="34170"/>
    <cellStyle name="Normal 8 17 3 5" xfId="24766"/>
    <cellStyle name="Normal 8 17 3 6" xfId="24767"/>
    <cellStyle name="Normal 8 17 4" xfId="24768"/>
    <cellStyle name="Normal 8 17 4 2" xfId="24769"/>
    <cellStyle name="Normal 8 17 4 2 2" xfId="24770"/>
    <cellStyle name="Normal 8 17 4 2 2 2" xfId="24771"/>
    <cellStyle name="Normal 8 17 4 2 2 3" xfId="24772"/>
    <cellStyle name="Normal 8 17 4 2 3" xfId="24773"/>
    <cellStyle name="Normal 8 17 4 2 3 2" xfId="34484"/>
    <cellStyle name="Normal 8 17 4 2 4" xfId="24774"/>
    <cellStyle name="Normal 8 17 4 2 5" xfId="24775"/>
    <cellStyle name="Normal 8 17 4 3" xfId="24776"/>
    <cellStyle name="Normal 8 17 4 3 2" xfId="24777"/>
    <cellStyle name="Normal 8 17 4 3 3" xfId="24778"/>
    <cellStyle name="Normal 8 17 4 4" xfId="24779"/>
    <cellStyle name="Normal 8 17 4 4 2" xfId="34150"/>
    <cellStyle name="Normal 8 17 4 5" xfId="24780"/>
    <cellStyle name="Normal 8 17 4 6" xfId="24781"/>
    <cellStyle name="Normal 8 17 5" xfId="24782"/>
    <cellStyle name="Normal 8 17 5 2" xfId="24783"/>
    <cellStyle name="Normal 8 17 5 2 2" xfId="24784"/>
    <cellStyle name="Normal 8 17 5 2 3" xfId="24785"/>
    <cellStyle name="Normal 8 17 5 3" xfId="24786"/>
    <cellStyle name="Normal 8 17 5 3 2" xfId="34171"/>
    <cellStyle name="Normal 8 17 5 4" xfId="24787"/>
    <cellStyle name="Normal 8 17 5 5" xfId="24788"/>
    <cellStyle name="Normal 8 17 6" xfId="24789"/>
    <cellStyle name="Normal 8 17 6 2" xfId="24790"/>
    <cellStyle name="Normal 8 17 6 2 2" xfId="24791"/>
    <cellStyle name="Normal 8 17 6 2 3" xfId="24792"/>
    <cellStyle name="Normal 8 17 6 3" xfId="24793"/>
    <cellStyle name="Normal 8 17 6 3 2" xfId="35017"/>
    <cellStyle name="Normal 8 17 6 4" xfId="24794"/>
    <cellStyle name="Normal 8 17 6 5" xfId="24795"/>
    <cellStyle name="Normal 8 17 7" xfId="24796"/>
    <cellStyle name="Normal 8 17 7 2" xfId="24797"/>
    <cellStyle name="Normal 8 17 7 3" xfId="24798"/>
    <cellStyle name="Normal 8 17 8" xfId="24799"/>
    <cellStyle name="Normal 8 17 8 2" xfId="34048"/>
    <cellStyle name="Normal 8 17 9" xfId="24800"/>
    <cellStyle name="Normal 8 18" xfId="24801"/>
    <cellStyle name="Normal 8 18 2" xfId="24802"/>
    <cellStyle name="Normal 8 18 2 2" xfId="24803"/>
    <cellStyle name="Normal 8 18 2 3" xfId="24804"/>
    <cellStyle name="Normal 8 18 3" xfId="24805"/>
    <cellStyle name="Normal 8 18 4" xfId="24806"/>
    <cellStyle name="Normal 8 18 5" xfId="24807"/>
    <cellStyle name="Normal 8 19" xfId="24808"/>
    <cellStyle name="Normal 8 19 2" xfId="24809"/>
    <cellStyle name="Normal 8 19 2 2" xfId="24810"/>
    <cellStyle name="Normal 8 19 2 2 2" xfId="24811"/>
    <cellStyle name="Normal 8 19 2 2 3" xfId="24812"/>
    <cellStyle name="Normal 8 19 2 3" xfId="24813"/>
    <cellStyle name="Normal 8 19 2 3 2" xfId="34411"/>
    <cellStyle name="Normal 8 19 2 4" xfId="24814"/>
    <cellStyle name="Normal 8 19 2 5" xfId="24815"/>
    <cellStyle name="Normal 8 19 3" xfId="24816"/>
    <cellStyle name="Normal 8 19 3 2" xfId="24817"/>
    <cellStyle name="Normal 8 19 3 3" xfId="24818"/>
    <cellStyle name="Normal 8 19 4" xfId="24819"/>
    <cellStyle name="Normal 8 19 4 2" xfId="34149"/>
    <cellStyle name="Normal 8 19 5" xfId="24820"/>
    <cellStyle name="Normal 8 19 6" xfId="24821"/>
    <cellStyle name="Normal 8 2" xfId="24822"/>
    <cellStyle name="Normal 8 2 10" xfId="24823"/>
    <cellStyle name="Normal 8 2 10 2" xfId="24824"/>
    <cellStyle name="Normal 8 2 10 2 2" xfId="24825"/>
    <cellStyle name="Normal 8 2 10 2 2 2" xfId="24826"/>
    <cellStyle name="Normal 8 2 10 2 2 2 2" xfId="24827"/>
    <cellStyle name="Normal 8 2 10 2 2 2 3" xfId="24828"/>
    <cellStyle name="Normal 8 2 10 2 2 3" xfId="24829"/>
    <cellStyle name="Normal 8 2 10 2 2 3 2" xfId="34412"/>
    <cellStyle name="Normal 8 2 10 2 2 4" xfId="24830"/>
    <cellStyle name="Normal 8 2 10 2 2 5" xfId="24831"/>
    <cellStyle name="Normal 8 2 10 2 3" xfId="24832"/>
    <cellStyle name="Normal 8 2 10 2 3 2" xfId="24833"/>
    <cellStyle name="Normal 8 2 10 2 3 3" xfId="24834"/>
    <cellStyle name="Normal 8 2 10 2 4" xfId="24835"/>
    <cellStyle name="Normal 8 2 10 2 4 2" xfId="33806"/>
    <cellStyle name="Normal 8 2 10 2 5" xfId="24836"/>
    <cellStyle name="Normal 8 2 10 2 6" xfId="24837"/>
    <cellStyle name="Normal 8 2 10 3" xfId="24838"/>
    <cellStyle name="Normal 8 2 10 3 2" xfId="24839"/>
    <cellStyle name="Normal 8 2 10 3 2 2" xfId="24840"/>
    <cellStyle name="Normal 8 2 10 3 2 3" xfId="24841"/>
    <cellStyle name="Normal 8 2 10 3 3" xfId="24842"/>
    <cellStyle name="Normal 8 2 10 3 3 2" xfId="34413"/>
    <cellStyle name="Normal 8 2 10 3 4" xfId="24843"/>
    <cellStyle name="Normal 8 2 10 3 5" xfId="24844"/>
    <cellStyle name="Normal 8 2 10 4" xfId="24845"/>
    <cellStyle name="Normal 8 2 10 4 2" xfId="24846"/>
    <cellStyle name="Normal 8 2 10 4 3" xfId="24847"/>
    <cellStyle name="Normal 8 2 10 5" xfId="24848"/>
    <cellStyle name="Normal 8 2 10 5 2" xfId="33805"/>
    <cellStyle name="Normal 8 2 10 6" xfId="24849"/>
    <cellStyle name="Normal 8 2 10 7" xfId="24850"/>
    <cellStyle name="Normal 8 2 11" xfId="24851"/>
    <cellStyle name="Normal 8 2 11 2" xfId="24852"/>
    <cellStyle name="Normal 8 2 11 2 2" xfId="24853"/>
    <cellStyle name="Normal 8 2 11 2 2 2" xfId="24854"/>
    <cellStyle name="Normal 8 2 11 2 2 2 2" xfId="24855"/>
    <cellStyle name="Normal 8 2 11 2 2 2 3" xfId="24856"/>
    <cellStyle name="Normal 8 2 11 2 2 3" xfId="24857"/>
    <cellStyle name="Normal 8 2 11 2 2 3 2" xfId="34414"/>
    <cellStyle name="Normal 8 2 11 2 2 4" xfId="24858"/>
    <cellStyle name="Normal 8 2 11 2 2 5" xfId="24859"/>
    <cellStyle name="Normal 8 2 11 2 3" xfId="24860"/>
    <cellStyle name="Normal 8 2 11 2 3 2" xfId="24861"/>
    <cellStyle name="Normal 8 2 11 2 3 3" xfId="24862"/>
    <cellStyle name="Normal 8 2 11 2 4" xfId="24863"/>
    <cellStyle name="Normal 8 2 11 2 4 2" xfId="33808"/>
    <cellStyle name="Normal 8 2 11 2 5" xfId="24864"/>
    <cellStyle name="Normal 8 2 11 2 6" xfId="24865"/>
    <cellStyle name="Normal 8 2 11 3" xfId="24866"/>
    <cellStyle name="Normal 8 2 11 3 2" xfId="24867"/>
    <cellStyle name="Normal 8 2 11 3 2 2" xfId="24868"/>
    <cellStyle name="Normal 8 2 11 3 2 3" xfId="24869"/>
    <cellStyle name="Normal 8 2 11 3 3" xfId="24870"/>
    <cellStyle name="Normal 8 2 11 3 3 2" xfId="34745"/>
    <cellStyle name="Normal 8 2 11 3 4" xfId="24871"/>
    <cellStyle name="Normal 8 2 11 3 5" xfId="24872"/>
    <cellStyle name="Normal 8 2 11 4" xfId="24873"/>
    <cellStyle name="Normal 8 2 11 4 2" xfId="24874"/>
    <cellStyle name="Normal 8 2 11 4 3" xfId="24875"/>
    <cellStyle name="Normal 8 2 11 5" xfId="24876"/>
    <cellStyle name="Normal 8 2 11 5 2" xfId="33807"/>
    <cellStyle name="Normal 8 2 11 6" xfId="24877"/>
    <cellStyle name="Normal 8 2 11 7" xfId="24878"/>
    <cellStyle name="Normal 8 2 12" xfId="24879"/>
    <cellStyle name="Normal 8 2 12 2" xfId="24880"/>
    <cellStyle name="Normal 8 2 12 2 2" xfId="24881"/>
    <cellStyle name="Normal 8 2 12 2 2 2" xfId="24882"/>
    <cellStyle name="Normal 8 2 12 2 2 2 2" xfId="24883"/>
    <cellStyle name="Normal 8 2 12 2 2 2 3" xfId="24884"/>
    <cellStyle name="Normal 8 2 12 2 2 3" xfId="24885"/>
    <cellStyle name="Normal 8 2 12 2 2 3 2" xfId="34415"/>
    <cellStyle name="Normal 8 2 12 2 2 4" xfId="24886"/>
    <cellStyle name="Normal 8 2 12 2 2 5" xfId="24887"/>
    <cellStyle name="Normal 8 2 12 2 3" xfId="24888"/>
    <cellStyle name="Normal 8 2 12 2 3 2" xfId="24889"/>
    <cellStyle name="Normal 8 2 12 2 3 3" xfId="24890"/>
    <cellStyle name="Normal 8 2 12 2 4" xfId="24891"/>
    <cellStyle name="Normal 8 2 12 2 4 2" xfId="33810"/>
    <cellStyle name="Normal 8 2 12 2 5" xfId="24892"/>
    <cellStyle name="Normal 8 2 12 2 6" xfId="24893"/>
    <cellStyle name="Normal 8 2 12 3" xfId="24894"/>
    <cellStyle name="Normal 8 2 12 3 2" xfId="24895"/>
    <cellStyle name="Normal 8 2 12 3 2 2" xfId="24896"/>
    <cellStyle name="Normal 8 2 12 3 2 3" xfId="24897"/>
    <cellStyle name="Normal 8 2 12 3 3" xfId="24898"/>
    <cellStyle name="Normal 8 2 12 3 3 2" xfId="34416"/>
    <cellStyle name="Normal 8 2 12 3 4" xfId="24899"/>
    <cellStyle name="Normal 8 2 12 3 5" xfId="24900"/>
    <cellStyle name="Normal 8 2 12 4" xfId="24901"/>
    <cellStyle name="Normal 8 2 12 4 2" xfId="24902"/>
    <cellStyle name="Normal 8 2 12 4 3" xfId="24903"/>
    <cellStyle name="Normal 8 2 12 5" xfId="24904"/>
    <cellStyle name="Normal 8 2 12 5 2" xfId="33809"/>
    <cellStyle name="Normal 8 2 12 6" xfId="24905"/>
    <cellStyle name="Normal 8 2 12 7" xfId="24906"/>
    <cellStyle name="Normal 8 2 13" xfId="24907"/>
    <cellStyle name="Normal 8 2 13 2" xfId="24908"/>
    <cellStyle name="Normal 8 2 13 2 2" xfId="24909"/>
    <cellStyle name="Normal 8 2 13 2 2 2" xfId="24910"/>
    <cellStyle name="Normal 8 2 13 2 2 2 2" xfId="24911"/>
    <cellStyle name="Normal 8 2 13 2 2 2 3" xfId="24912"/>
    <cellStyle name="Normal 8 2 13 2 2 3" xfId="24913"/>
    <cellStyle name="Normal 8 2 13 2 2 3 2" xfId="34417"/>
    <cellStyle name="Normal 8 2 13 2 2 4" xfId="24914"/>
    <cellStyle name="Normal 8 2 13 2 2 5" xfId="24915"/>
    <cellStyle name="Normal 8 2 13 2 3" xfId="24916"/>
    <cellStyle name="Normal 8 2 13 2 3 2" xfId="24917"/>
    <cellStyle name="Normal 8 2 13 2 3 3" xfId="24918"/>
    <cellStyle name="Normal 8 2 13 2 4" xfId="24919"/>
    <cellStyle name="Normal 8 2 13 2 4 2" xfId="33812"/>
    <cellStyle name="Normal 8 2 13 2 5" xfId="24920"/>
    <cellStyle name="Normal 8 2 13 2 6" xfId="24921"/>
    <cellStyle name="Normal 8 2 13 3" xfId="24922"/>
    <cellStyle name="Normal 8 2 13 3 2" xfId="24923"/>
    <cellStyle name="Normal 8 2 13 3 2 2" xfId="24924"/>
    <cellStyle name="Normal 8 2 13 3 2 3" xfId="24925"/>
    <cellStyle name="Normal 8 2 13 3 3" xfId="24926"/>
    <cellStyle name="Normal 8 2 13 3 3 2" xfId="34418"/>
    <cellStyle name="Normal 8 2 13 3 4" xfId="24927"/>
    <cellStyle name="Normal 8 2 13 3 5" xfId="24928"/>
    <cellStyle name="Normal 8 2 13 4" xfId="24929"/>
    <cellStyle name="Normal 8 2 13 4 2" xfId="24930"/>
    <cellStyle name="Normal 8 2 13 4 3" xfId="24931"/>
    <cellStyle name="Normal 8 2 13 5" xfId="24932"/>
    <cellStyle name="Normal 8 2 13 5 2" xfId="33811"/>
    <cellStyle name="Normal 8 2 13 6" xfId="24933"/>
    <cellStyle name="Normal 8 2 13 7" xfId="24934"/>
    <cellStyle name="Normal 8 2 14" xfId="24935"/>
    <cellStyle name="Normal 8 2 14 2" xfId="24936"/>
    <cellStyle name="Normal 8 2 14 2 2" xfId="24937"/>
    <cellStyle name="Normal 8 2 14 2 2 2" xfId="24938"/>
    <cellStyle name="Normal 8 2 14 2 2 3" xfId="24939"/>
    <cellStyle name="Normal 8 2 14 2 3" xfId="24940"/>
    <cellStyle name="Normal 8 2 14 2 3 2" xfId="34746"/>
    <cellStyle name="Normal 8 2 14 2 4" xfId="24941"/>
    <cellStyle name="Normal 8 2 14 2 5" xfId="24942"/>
    <cellStyle name="Normal 8 2 14 3" xfId="24943"/>
    <cellStyle name="Normal 8 2 14 3 2" xfId="24944"/>
    <cellStyle name="Normal 8 2 14 3 3" xfId="24945"/>
    <cellStyle name="Normal 8 2 14 4" xfId="24946"/>
    <cellStyle name="Normal 8 2 14 4 2" xfId="33813"/>
    <cellStyle name="Normal 8 2 14 5" xfId="24947"/>
    <cellStyle name="Normal 8 2 14 6" xfId="24948"/>
    <cellStyle name="Normal 8 2 15" xfId="24949"/>
    <cellStyle name="Normal 8 2 15 2" xfId="24950"/>
    <cellStyle name="Normal 8 2 15 2 2" xfId="24951"/>
    <cellStyle name="Normal 8 2 15 2 2 2" xfId="24952"/>
    <cellStyle name="Normal 8 2 15 2 2 3" xfId="24953"/>
    <cellStyle name="Normal 8 2 15 2 3" xfId="24954"/>
    <cellStyle name="Normal 8 2 15 2 3 2" xfId="34747"/>
    <cellStyle name="Normal 8 2 15 2 4" xfId="24955"/>
    <cellStyle name="Normal 8 2 15 2 5" xfId="24956"/>
    <cellStyle name="Normal 8 2 15 3" xfId="24957"/>
    <cellStyle name="Normal 8 2 15 3 2" xfId="24958"/>
    <cellStyle name="Normal 8 2 15 3 3" xfId="24959"/>
    <cellStyle name="Normal 8 2 15 4" xfId="24960"/>
    <cellStyle name="Normal 8 2 15 4 2" xfId="33814"/>
    <cellStyle name="Normal 8 2 15 5" xfId="24961"/>
    <cellStyle name="Normal 8 2 15 6" xfId="24962"/>
    <cellStyle name="Normal 8 2 16" xfId="24963"/>
    <cellStyle name="Normal 8 2 16 2" xfId="24964"/>
    <cellStyle name="Normal 8 2 16 2 2" xfId="24965"/>
    <cellStyle name="Normal 8 2 16 2 2 2" xfId="24966"/>
    <cellStyle name="Normal 8 2 16 2 2 3" xfId="24967"/>
    <cellStyle name="Normal 8 2 16 2 3" xfId="24968"/>
    <cellStyle name="Normal 8 2 16 2 3 2" xfId="34748"/>
    <cellStyle name="Normal 8 2 16 2 4" xfId="24969"/>
    <cellStyle name="Normal 8 2 16 2 5" xfId="24970"/>
    <cellStyle name="Normal 8 2 16 3" xfId="24971"/>
    <cellStyle name="Normal 8 2 16 3 2" xfId="24972"/>
    <cellStyle name="Normal 8 2 16 3 3" xfId="24973"/>
    <cellStyle name="Normal 8 2 16 4" xfId="24974"/>
    <cellStyle name="Normal 8 2 16 4 2" xfId="33815"/>
    <cellStyle name="Normal 8 2 16 5" xfId="24975"/>
    <cellStyle name="Normal 8 2 16 6" xfId="24976"/>
    <cellStyle name="Normal 8 2 17" xfId="24977"/>
    <cellStyle name="Normal 8 2 17 2" xfId="24978"/>
    <cellStyle name="Normal 8 2 17 2 2" xfId="24979"/>
    <cellStyle name="Normal 8 2 17 2 2 2" xfId="24980"/>
    <cellStyle name="Normal 8 2 17 2 2 3" xfId="24981"/>
    <cellStyle name="Normal 8 2 17 2 3" xfId="24982"/>
    <cellStyle name="Normal 8 2 17 2 3 2" xfId="34749"/>
    <cellStyle name="Normal 8 2 17 2 4" xfId="24983"/>
    <cellStyle name="Normal 8 2 17 2 5" xfId="24984"/>
    <cellStyle name="Normal 8 2 17 3" xfId="24985"/>
    <cellStyle name="Normal 8 2 17 3 2" xfId="24986"/>
    <cellStyle name="Normal 8 2 17 3 3" xfId="24987"/>
    <cellStyle name="Normal 8 2 17 4" xfId="24988"/>
    <cellStyle name="Normal 8 2 17 4 2" xfId="33816"/>
    <cellStyle name="Normal 8 2 17 5" xfId="24989"/>
    <cellStyle name="Normal 8 2 17 6" xfId="24990"/>
    <cellStyle name="Normal 8 2 18" xfId="24991"/>
    <cellStyle name="Normal 8 2 18 2" xfId="24992"/>
    <cellStyle name="Normal 8 2 18 2 2" xfId="24993"/>
    <cellStyle name="Normal 8 2 18 2 2 2" xfId="24994"/>
    <cellStyle name="Normal 8 2 18 2 2 3" xfId="24995"/>
    <cellStyle name="Normal 8 2 18 2 3" xfId="24996"/>
    <cellStyle name="Normal 8 2 18 2 3 2" xfId="34419"/>
    <cellStyle name="Normal 8 2 18 2 4" xfId="24997"/>
    <cellStyle name="Normal 8 2 18 2 5" xfId="24998"/>
    <cellStyle name="Normal 8 2 18 3" xfId="24999"/>
    <cellStyle name="Normal 8 2 18 3 2" xfId="25000"/>
    <cellStyle name="Normal 8 2 18 3 3" xfId="25001"/>
    <cellStyle name="Normal 8 2 18 4" xfId="25002"/>
    <cellStyle name="Normal 8 2 18 4 2" xfId="33817"/>
    <cellStyle name="Normal 8 2 18 5" xfId="25003"/>
    <cellStyle name="Normal 8 2 18 6" xfId="25004"/>
    <cellStyle name="Normal 8 2 19" xfId="25005"/>
    <cellStyle name="Normal 8 2 19 2" xfId="25006"/>
    <cellStyle name="Normal 8 2 19 2 2" xfId="25007"/>
    <cellStyle name="Normal 8 2 19 2 2 2" xfId="25008"/>
    <cellStyle name="Normal 8 2 19 2 2 3" xfId="25009"/>
    <cellStyle name="Normal 8 2 19 2 3" xfId="25010"/>
    <cellStyle name="Normal 8 2 19 2 3 2" xfId="34750"/>
    <cellStyle name="Normal 8 2 19 2 4" xfId="25011"/>
    <cellStyle name="Normal 8 2 19 2 5" xfId="25012"/>
    <cellStyle name="Normal 8 2 19 3" xfId="25013"/>
    <cellStyle name="Normal 8 2 19 3 2" xfId="25014"/>
    <cellStyle name="Normal 8 2 19 3 3" xfId="25015"/>
    <cellStyle name="Normal 8 2 19 4" xfId="25016"/>
    <cellStyle name="Normal 8 2 19 4 2" xfId="33818"/>
    <cellStyle name="Normal 8 2 19 5" xfId="25017"/>
    <cellStyle name="Normal 8 2 19 6" xfId="25018"/>
    <cellStyle name="Normal 8 2 2" xfId="25019"/>
    <cellStyle name="Normal 8 2 2 10" xfId="25020"/>
    <cellStyle name="Normal 8 2 2 11" xfId="25021"/>
    <cellStyle name="Normal 8 2 2 2" xfId="25022"/>
    <cellStyle name="Normal 8 2 2 2 2" xfId="25023"/>
    <cellStyle name="Normal 8 2 2 2 2 2" xfId="25024"/>
    <cellStyle name="Normal 8 2 2 2 2 2 2" xfId="25025"/>
    <cellStyle name="Normal 8 2 2 2 2 2 2 2" xfId="25026"/>
    <cellStyle name="Normal 8 2 2 2 2 2 2 3" xfId="25027"/>
    <cellStyle name="Normal 8 2 2 2 2 2 3" xfId="25028"/>
    <cellStyle name="Normal 8 2 2 2 2 2 3 2" xfId="34751"/>
    <cellStyle name="Normal 8 2 2 2 2 2 4" xfId="25029"/>
    <cellStyle name="Normal 8 2 2 2 2 2 5" xfId="25030"/>
    <cellStyle name="Normal 8 2 2 2 2 3" xfId="25031"/>
    <cellStyle name="Normal 8 2 2 2 2 3 2" xfId="25032"/>
    <cellStyle name="Normal 8 2 2 2 2 3 3" xfId="25033"/>
    <cellStyle name="Normal 8 2 2 2 2 4" xfId="25034"/>
    <cellStyle name="Normal 8 2 2 2 2 4 2" xfId="33821"/>
    <cellStyle name="Normal 8 2 2 2 2 5" xfId="25035"/>
    <cellStyle name="Normal 8 2 2 2 2 6" xfId="25036"/>
    <cellStyle name="Normal 8 2 2 2 3" xfId="25037"/>
    <cellStyle name="Normal 8 2 2 2 3 2" xfId="25038"/>
    <cellStyle name="Normal 8 2 2 2 3 2 2" xfId="25039"/>
    <cellStyle name="Normal 8 2 2 2 3 2 3" xfId="25040"/>
    <cellStyle name="Normal 8 2 2 2 3 3" xfId="25041"/>
    <cellStyle name="Normal 8 2 2 2 3 3 2" xfId="34752"/>
    <cellStyle name="Normal 8 2 2 2 3 4" xfId="25042"/>
    <cellStyle name="Normal 8 2 2 2 3 5" xfId="25043"/>
    <cellStyle name="Normal 8 2 2 2 4" xfId="25044"/>
    <cellStyle name="Normal 8 2 2 2 4 2" xfId="25045"/>
    <cellStyle name="Normal 8 2 2 2 4 2 2" xfId="25046"/>
    <cellStyle name="Normal 8 2 2 2 4 2 3" xfId="25047"/>
    <cellStyle name="Normal 8 2 2 2 4 3" xfId="25048"/>
    <cellStyle name="Normal 8 2 2 2 4 3 2" xfId="35262"/>
    <cellStyle name="Normal 8 2 2 2 4 4" xfId="25049"/>
    <cellStyle name="Normal 8 2 2 2 4 5" xfId="25050"/>
    <cellStyle name="Normal 8 2 2 2 5" xfId="25051"/>
    <cellStyle name="Normal 8 2 2 2 5 2" xfId="25052"/>
    <cellStyle name="Normal 8 2 2 2 5 3" xfId="25053"/>
    <cellStyle name="Normal 8 2 2 2 6" xfId="25054"/>
    <cellStyle name="Normal 8 2 2 2 6 2" xfId="33820"/>
    <cellStyle name="Normal 8 2 2 2 7" xfId="25055"/>
    <cellStyle name="Normal 8 2 2 2 8" xfId="25056"/>
    <cellStyle name="Normal 8 2 2 2 9" xfId="25057"/>
    <cellStyle name="Normal 8 2 2 3" xfId="25058"/>
    <cellStyle name="Normal 8 2 2 3 2" xfId="25059"/>
    <cellStyle name="Normal 8 2 2 3 2 2" xfId="25060"/>
    <cellStyle name="Normal 8 2 2 3 2 2 2" xfId="25061"/>
    <cellStyle name="Normal 8 2 2 3 2 2 3" xfId="25062"/>
    <cellStyle name="Normal 8 2 2 3 2 3" xfId="25063"/>
    <cellStyle name="Normal 8 2 2 3 2 3 2" xfId="34753"/>
    <cellStyle name="Normal 8 2 2 3 2 4" xfId="25064"/>
    <cellStyle name="Normal 8 2 2 3 2 5" xfId="25065"/>
    <cellStyle name="Normal 8 2 2 3 3" xfId="25066"/>
    <cellStyle name="Normal 8 2 2 3 3 2" xfId="25067"/>
    <cellStyle name="Normal 8 2 2 3 3 2 2" xfId="25068"/>
    <cellStyle name="Normal 8 2 2 3 3 2 3" xfId="25069"/>
    <cellStyle name="Normal 8 2 2 3 3 3" xfId="25070"/>
    <cellStyle name="Normal 8 2 2 3 3 3 2" xfId="35052"/>
    <cellStyle name="Normal 8 2 2 3 3 4" xfId="25071"/>
    <cellStyle name="Normal 8 2 2 3 3 5" xfId="25072"/>
    <cellStyle name="Normal 8 2 2 3 4" xfId="25073"/>
    <cellStyle name="Normal 8 2 2 3 4 2" xfId="25074"/>
    <cellStyle name="Normal 8 2 2 3 4 3" xfId="25075"/>
    <cellStyle name="Normal 8 2 2 3 5" xfId="25076"/>
    <cellStyle name="Normal 8 2 2 3 5 2" xfId="33822"/>
    <cellStyle name="Normal 8 2 2 3 6" xfId="25077"/>
    <cellStyle name="Normal 8 2 2 3 7" xfId="25078"/>
    <cellStyle name="Normal 8 2 2 3 8" xfId="25079"/>
    <cellStyle name="Normal 8 2 2 4" xfId="25080"/>
    <cellStyle name="Normal 8 2 2 4 2" xfId="25081"/>
    <cellStyle name="Normal 8 2 2 4 2 2" xfId="25082"/>
    <cellStyle name="Normal 8 2 2 4 2 2 2" xfId="25083"/>
    <cellStyle name="Normal 8 2 2 4 2 2 3" xfId="25084"/>
    <cellStyle name="Normal 8 2 2 4 2 3" xfId="25085"/>
    <cellStyle name="Normal 8 2 2 4 2 3 2" xfId="35009"/>
    <cellStyle name="Normal 8 2 2 4 2 4" xfId="25086"/>
    <cellStyle name="Normal 8 2 2 4 2 5" xfId="25087"/>
    <cellStyle name="Normal 8 2 2 4 3" xfId="25088"/>
    <cellStyle name="Normal 8 2 2 4 3 2" xfId="25089"/>
    <cellStyle name="Normal 8 2 2 4 3 2 2" xfId="25090"/>
    <cellStyle name="Normal 8 2 2 4 3 2 3" xfId="25091"/>
    <cellStyle name="Normal 8 2 2 4 3 3" xfId="25092"/>
    <cellStyle name="Normal 8 2 2 4 3 3 2" xfId="34754"/>
    <cellStyle name="Normal 8 2 2 4 3 4" xfId="25093"/>
    <cellStyle name="Normal 8 2 2 4 3 5" xfId="25094"/>
    <cellStyle name="Normal 8 2 2 4 4" xfId="25095"/>
    <cellStyle name="Normal 8 2 2 4 4 2" xfId="25096"/>
    <cellStyle name="Normal 8 2 2 4 4 3" xfId="25097"/>
    <cellStyle name="Normal 8 2 2 4 5" xfId="25098"/>
    <cellStyle name="Normal 8 2 2 4 5 2" xfId="34002"/>
    <cellStyle name="Normal 8 2 2 4 6" xfId="25099"/>
    <cellStyle name="Normal 8 2 2 4 7" xfId="25100"/>
    <cellStyle name="Normal 8 2 2 4 8" xfId="25101"/>
    <cellStyle name="Normal 8 2 2 5" xfId="25102"/>
    <cellStyle name="Normal 8 2 2 5 2" xfId="25103"/>
    <cellStyle name="Normal 8 2 2 5 2 2" xfId="25104"/>
    <cellStyle name="Normal 8 2 2 5 2 2 2" xfId="25105"/>
    <cellStyle name="Normal 8 2 2 5 2 2 3" xfId="25106"/>
    <cellStyle name="Normal 8 2 2 5 2 3" xfId="25107"/>
    <cellStyle name="Normal 8 2 2 5 2 3 2" xfId="35053"/>
    <cellStyle name="Normal 8 2 2 5 2 4" xfId="25108"/>
    <cellStyle name="Normal 8 2 2 5 2 5" xfId="25109"/>
    <cellStyle name="Normal 8 2 2 5 3" xfId="25110"/>
    <cellStyle name="Normal 8 2 2 5 3 2" xfId="25111"/>
    <cellStyle name="Normal 8 2 2 5 3 3" xfId="25112"/>
    <cellStyle name="Normal 8 2 2 5 4" xfId="25113"/>
    <cellStyle name="Normal 8 2 2 5 4 2" xfId="34098"/>
    <cellStyle name="Normal 8 2 2 5 5" xfId="25114"/>
    <cellStyle name="Normal 8 2 2 5 6" xfId="25115"/>
    <cellStyle name="Normal 8 2 2 5 7" xfId="25116"/>
    <cellStyle name="Normal 8 2 2 6" xfId="25117"/>
    <cellStyle name="Normal 8 2 2 6 2" xfId="25118"/>
    <cellStyle name="Normal 8 2 2 6 2 2" xfId="25119"/>
    <cellStyle name="Normal 8 2 2 6 2 3" xfId="25120"/>
    <cellStyle name="Normal 8 2 2 6 3" xfId="25121"/>
    <cellStyle name="Normal 8 2 2 6 3 2" xfId="35054"/>
    <cellStyle name="Normal 8 2 2 6 4" xfId="25122"/>
    <cellStyle name="Normal 8 2 2 6 5" xfId="25123"/>
    <cellStyle name="Normal 8 2 2 6 6" xfId="25124"/>
    <cellStyle name="Normal 8 2 2 7" xfId="25125"/>
    <cellStyle name="Normal 8 2 2 7 2" xfId="25126"/>
    <cellStyle name="Normal 8 2 2 7 3" xfId="25127"/>
    <cellStyle name="Normal 8 2 2 8" xfId="25128"/>
    <cellStyle name="Normal 8 2 2 8 2" xfId="33819"/>
    <cellStyle name="Normal 8 2 2 9" xfId="25129"/>
    <cellStyle name="Normal 8 2 20" xfId="25130"/>
    <cellStyle name="Normal 8 2 20 2" xfId="25131"/>
    <cellStyle name="Normal 8 2 20 2 2" xfId="25132"/>
    <cellStyle name="Normal 8 2 20 2 2 2" xfId="25133"/>
    <cellStyle name="Normal 8 2 20 2 2 3" xfId="25134"/>
    <cellStyle name="Normal 8 2 20 2 3" xfId="25135"/>
    <cellStyle name="Normal 8 2 20 2 3 2" xfId="34755"/>
    <cellStyle name="Normal 8 2 20 2 4" xfId="25136"/>
    <cellStyle name="Normal 8 2 20 2 5" xfId="25137"/>
    <cellStyle name="Normal 8 2 20 3" xfId="25138"/>
    <cellStyle name="Normal 8 2 20 3 2" xfId="25139"/>
    <cellStyle name="Normal 8 2 20 3 3" xfId="25140"/>
    <cellStyle name="Normal 8 2 20 4" xfId="25141"/>
    <cellStyle name="Normal 8 2 20 4 2" xfId="33823"/>
    <cellStyle name="Normal 8 2 20 5" xfId="25142"/>
    <cellStyle name="Normal 8 2 20 6" xfId="25143"/>
    <cellStyle name="Normal 8 2 21" xfId="25144"/>
    <cellStyle name="Normal 8 2 21 2" xfId="25145"/>
    <cellStyle name="Normal 8 2 21 2 2" xfId="25146"/>
    <cellStyle name="Normal 8 2 21 2 2 2" xfId="25147"/>
    <cellStyle name="Normal 8 2 21 2 2 3" xfId="25148"/>
    <cellStyle name="Normal 8 2 21 2 3" xfId="25149"/>
    <cellStyle name="Normal 8 2 21 2 3 2" xfId="34922"/>
    <cellStyle name="Normal 8 2 21 2 4" xfId="25150"/>
    <cellStyle name="Normal 8 2 21 2 5" xfId="25151"/>
    <cellStyle name="Normal 8 2 21 3" xfId="25152"/>
    <cellStyle name="Normal 8 2 21 3 2" xfId="25153"/>
    <cellStyle name="Normal 8 2 21 3 3" xfId="25154"/>
    <cellStyle name="Normal 8 2 21 4" xfId="25155"/>
    <cellStyle name="Normal 8 2 21 4 2" xfId="33824"/>
    <cellStyle name="Normal 8 2 21 5" xfId="25156"/>
    <cellStyle name="Normal 8 2 21 6" xfId="25157"/>
    <cellStyle name="Normal 8 2 22" xfId="25158"/>
    <cellStyle name="Normal 8 2 22 2" xfId="25159"/>
    <cellStyle name="Normal 8 2 22 2 2" xfId="25160"/>
    <cellStyle name="Normal 8 2 22 2 2 2" xfId="25161"/>
    <cellStyle name="Normal 8 2 22 2 2 3" xfId="25162"/>
    <cellStyle name="Normal 8 2 22 2 3" xfId="25163"/>
    <cellStyle name="Normal 8 2 22 2 3 2" xfId="34933"/>
    <cellStyle name="Normal 8 2 22 2 4" xfId="25164"/>
    <cellStyle name="Normal 8 2 22 2 5" xfId="25165"/>
    <cellStyle name="Normal 8 2 22 3" xfId="25166"/>
    <cellStyle name="Normal 8 2 22 3 2" xfId="25167"/>
    <cellStyle name="Normal 8 2 22 3 3" xfId="25168"/>
    <cellStyle name="Normal 8 2 22 4" xfId="25169"/>
    <cellStyle name="Normal 8 2 22 4 2" xfId="33825"/>
    <cellStyle name="Normal 8 2 22 5" xfId="25170"/>
    <cellStyle name="Normal 8 2 22 6" xfId="25171"/>
    <cellStyle name="Normal 8 2 23" xfId="25172"/>
    <cellStyle name="Normal 8 2 23 2" xfId="25173"/>
    <cellStyle name="Normal 8 2 23 2 2" xfId="25174"/>
    <cellStyle name="Normal 8 2 23 2 3" xfId="25175"/>
    <cellStyle name="Normal 8 2 23 3" xfId="25176"/>
    <cellStyle name="Normal 8 2 23 4" xfId="25177"/>
    <cellStyle name="Normal 8 2 23 5" xfId="25178"/>
    <cellStyle name="Normal 8 2 24" xfId="25179"/>
    <cellStyle name="Normal 8 2 24 2" xfId="25180"/>
    <cellStyle name="Normal 8 2 24 2 2" xfId="25181"/>
    <cellStyle name="Normal 8 2 24 2 2 2" xfId="25182"/>
    <cellStyle name="Normal 8 2 24 2 2 3" xfId="25183"/>
    <cellStyle name="Normal 8 2 24 2 3" xfId="25184"/>
    <cellStyle name="Normal 8 2 24 2 3 2" xfId="35008"/>
    <cellStyle name="Normal 8 2 24 2 4" xfId="25185"/>
    <cellStyle name="Normal 8 2 24 2 5" xfId="25186"/>
    <cellStyle name="Normal 8 2 24 3" xfId="25187"/>
    <cellStyle name="Normal 8 2 24 3 2" xfId="25188"/>
    <cellStyle name="Normal 8 2 24 3 2 2" xfId="25189"/>
    <cellStyle name="Normal 8 2 24 3 2 3" xfId="25190"/>
    <cellStyle name="Normal 8 2 24 3 3" xfId="25191"/>
    <cellStyle name="Normal 8 2 24 3 3 2" xfId="34930"/>
    <cellStyle name="Normal 8 2 24 3 4" xfId="25192"/>
    <cellStyle name="Normal 8 2 24 3 5" xfId="25193"/>
    <cellStyle name="Normal 8 2 24 4" xfId="25194"/>
    <cellStyle name="Normal 8 2 24 4 2" xfId="25195"/>
    <cellStyle name="Normal 8 2 24 4 3" xfId="25196"/>
    <cellStyle name="Normal 8 2 24 5" xfId="25197"/>
    <cellStyle name="Normal 8 2 24 5 2" xfId="34001"/>
    <cellStyle name="Normal 8 2 24 6" xfId="25198"/>
    <cellStyle name="Normal 8 2 24 7" xfId="25199"/>
    <cellStyle name="Normal 8 2 25" xfId="25200"/>
    <cellStyle name="Normal 8 2 25 2" xfId="25201"/>
    <cellStyle name="Normal 8 2 25 2 2" xfId="25202"/>
    <cellStyle name="Normal 8 2 25 2 3" xfId="25203"/>
    <cellStyle name="Normal 8 2 25 3" xfId="25204"/>
    <cellStyle name="Normal 8 2 25 3 2" xfId="34049"/>
    <cellStyle name="Normal 8 2 25 4" xfId="25205"/>
    <cellStyle name="Normal 8 2 25 5" xfId="25206"/>
    <cellStyle name="Normal 8 2 26" xfId="25207"/>
    <cellStyle name="Normal 8 2 26 2" xfId="25208"/>
    <cellStyle name="Normal 8 2 26 3" xfId="25209"/>
    <cellStyle name="Normal 8 2 27" xfId="25210"/>
    <cellStyle name="Normal 8 2 27 2" xfId="32944"/>
    <cellStyle name="Normal 8 2 28" xfId="25211"/>
    <cellStyle name="Normal 8 2 28 2" xfId="25212"/>
    <cellStyle name="Normal 8 2 29" xfId="25213"/>
    <cellStyle name="Normal 8 2 3" xfId="25214"/>
    <cellStyle name="Normal 8 2 3 2" xfId="25215"/>
    <cellStyle name="Normal 8 2 3 2 2" xfId="25216"/>
    <cellStyle name="Normal 8 2 3 2 2 2" xfId="25217"/>
    <cellStyle name="Normal 8 2 3 2 2 2 2" xfId="25218"/>
    <cellStyle name="Normal 8 2 3 2 2 2 2 2" xfId="25219"/>
    <cellStyle name="Normal 8 2 3 2 2 2 2 3" xfId="25220"/>
    <cellStyle name="Normal 8 2 3 2 2 2 3" xfId="25221"/>
    <cellStyle name="Normal 8 2 3 2 2 2 3 2" xfId="34420"/>
    <cellStyle name="Normal 8 2 3 2 2 2 4" xfId="25222"/>
    <cellStyle name="Normal 8 2 3 2 2 2 5" xfId="25223"/>
    <cellStyle name="Normal 8 2 3 2 2 3" xfId="25224"/>
    <cellStyle name="Normal 8 2 3 2 2 3 2" xfId="25225"/>
    <cellStyle name="Normal 8 2 3 2 2 3 3" xfId="25226"/>
    <cellStyle name="Normal 8 2 3 2 2 4" xfId="25227"/>
    <cellStyle name="Normal 8 2 3 2 2 4 2" xfId="33828"/>
    <cellStyle name="Normal 8 2 3 2 2 5" xfId="25228"/>
    <cellStyle name="Normal 8 2 3 2 2 6" xfId="25229"/>
    <cellStyle name="Normal 8 2 3 2 3" xfId="25230"/>
    <cellStyle name="Normal 8 2 3 2 3 2" xfId="25231"/>
    <cellStyle name="Normal 8 2 3 2 3 2 2" xfId="25232"/>
    <cellStyle name="Normal 8 2 3 2 3 2 3" xfId="25233"/>
    <cellStyle name="Normal 8 2 3 2 3 3" xfId="25234"/>
    <cellStyle name="Normal 8 2 3 2 3 3 2" xfId="34756"/>
    <cellStyle name="Normal 8 2 3 2 3 4" xfId="25235"/>
    <cellStyle name="Normal 8 2 3 2 3 5" xfId="25236"/>
    <cellStyle name="Normal 8 2 3 2 4" xfId="25237"/>
    <cellStyle name="Normal 8 2 3 2 4 2" xfId="25238"/>
    <cellStyle name="Normal 8 2 3 2 4 3" xfId="25239"/>
    <cellStyle name="Normal 8 2 3 2 5" xfId="25240"/>
    <cellStyle name="Normal 8 2 3 2 5 2" xfId="33827"/>
    <cellStyle name="Normal 8 2 3 2 6" xfId="25241"/>
    <cellStyle name="Normal 8 2 3 2 7" xfId="25242"/>
    <cellStyle name="Normal 8 2 3 3" xfId="25243"/>
    <cellStyle name="Normal 8 2 3 3 2" xfId="25244"/>
    <cellStyle name="Normal 8 2 3 3 2 2" xfId="25245"/>
    <cellStyle name="Normal 8 2 3 3 2 2 2" xfId="25246"/>
    <cellStyle name="Normal 8 2 3 3 2 2 3" xfId="25247"/>
    <cellStyle name="Normal 8 2 3 3 2 3" xfId="25248"/>
    <cellStyle name="Normal 8 2 3 3 2 3 2" xfId="34757"/>
    <cellStyle name="Normal 8 2 3 3 2 4" xfId="25249"/>
    <cellStyle name="Normal 8 2 3 3 2 5" xfId="25250"/>
    <cellStyle name="Normal 8 2 3 3 3" xfId="25251"/>
    <cellStyle name="Normal 8 2 3 3 3 2" xfId="25252"/>
    <cellStyle name="Normal 8 2 3 3 3 3" xfId="25253"/>
    <cellStyle name="Normal 8 2 3 3 4" xfId="25254"/>
    <cellStyle name="Normal 8 2 3 3 4 2" xfId="33829"/>
    <cellStyle name="Normal 8 2 3 3 5" xfId="25255"/>
    <cellStyle name="Normal 8 2 3 3 6" xfId="25256"/>
    <cellStyle name="Normal 8 2 3 4" xfId="25257"/>
    <cellStyle name="Normal 8 2 3 4 2" xfId="25258"/>
    <cellStyle name="Normal 8 2 3 4 2 2" xfId="25259"/>
    <cellStyle name="Normal 8 2 3 4 2 2 2" xfId="25260"/>
    <cellStyle name="Normal 8 2 3 4 2 2 3" xfId="25261"/>
    <cellStyle name="Normal 8 2 3 4 2 3" xfId="25262"/>
    <cellStyle name="Normal 8 2 3 4 2 3 2" xfId="35022"/>
    <cellStyle name="Normal 8 2 3 4 2 4" xfId="25263"/>
    <cellStyle name="Normal 8 2 3 4 2 5" xfId="25264"/>
    <cellStyle name="Normal 8 2 3 4 3" xfId="25265"/>
    <cellStyle name="Normal 8 2 3 4 3 2" xfId="25266"/>
    <cellStyle name="Normal 8 2 3 4 3 2 2" xfId="25267"/>
    <cellStyle name="Normal 8 2 3 4 3 2 3" xfId="25268"/>
    <cellStyle name="Normal 8 2 3 4 3 3" xfId="25269"/>
    <cellStyle name="Normal 8 2 3 4 3 3 2" xfId="34758"/>
    <cellStyle name="Normal 8 2 3 4 3 4" xfId="25270"/>
    <cellStyle name="Normal 8 2 3 4 3 5" xfId="25271"/>
    <cellStyle name="Normal 8 2 3 4 4" xfId="25272"/>
    <cellStyle name="Normal 8 2 3 4 4 2" xfId="25273"/>
    <cellStyle name="Normal 8 2 3 4 4 3" xfId="25274"/>
    <cellStyle name="Normal 8 2 3 4 5" xfId="25275"/>
    <cellStyle name="Normal 8 2 3 4 5 2" xfId="34105"/>
    <cellStyle name="Normal 8 2 3 4 6" xfId="25276"/>
    <cellStyle name="Normal 8 2 3 4 7" xfId="25277"/>
    <cellStyle name="Normal 8 2 3 5" xfId="25278"/>
    <cellStyle name="Normal 8 2 3 5 2" xfId="25279"/>
    <cellStyle name="Normal 8 2 3 5 3" xfId="25280"/>
    <cellStyle name="Normal 8 2 3 6" xfId="25281"/>
    <cellStyle name="Normal 8 2 3 6 2" xfId="33826"/>
    <cellStyle name="Normal 8 2 3 7" xfId="25282"/>
    <cellStyle name="Normal 8 2 3 8" xfId="25283"/>
    <cellStyle name="Normal 8 2 3 9" xfId="25284"/>
    <cellStyle name="Normal 8 2 4" xfId="25285"/>
    <cellStyle name="Normal 8 2 4 10" xfId="25286"/>
    <cellStyle name="Normal 8 2 4 2" xfId="25287"/>
    <cellStyle name="Normal 8 2 4 2 2" xfId="25288"/>
    <cellStyle name="Normal 8 2 4 2 2 2" xfId="25289"/>
    <cellStyle name="Normal 8 2 4 2 2 2 2" xfId="25290"/>
    <cellStyle name="Normal 8 2 4 2 2 2 2 2" xfId="25291"/>
    <cellStyle name="Normal 8 2 4 2 2 2 2 3" xfId="25292"/>
    <cellStyle name="Normal 8 2 4 2 2 2 3" xfId="25293"/>
    <cellStyle name="Normal 8 2 4 2 2 2 3 2" xfId="34759"/>
    <cellStyle name="Normal 8 2 4 2 2 2 4" xfId="25294"/>
    <cellStyle name="Normal 8 2 4 2 2 2 5" xfId="25295"/>
    <cellStyle name="Normal 8 2 4 2 2 3" xfId="25296"/>
    <cellStyle name="Normal 8 2 4 2 2 3 2" xfId="25297"/>
    <cellStyle name="Normal 8 2 4 2 2 3 3" xfId="25298"/>
    <cellStyle name="Normal 8 2 4 2 2 4" xfId="25299"/>
    <cellStyle name="Normal 8 2 4 2 2 4 2" xfId="33832"/>
    <cellStyle name="Normal 8 2 4 2 2 5" xfId="25300"/>
    <cellStyle name="Normal 8 2 4 2 2 6" xfId="25301"/>
    <cellStyle name="Normal 8 2 4 2 3" xfId="25302"/>
    <cellStyle name="Normal 8 2 4 2 3 2" xfId="25303"/>
    <cellStyle name="Normal 8 2 4 2 3 2 2" xfId="25304"/>
    <cellStyle name="Normal 8 2 4 2 3 2 3" xfId="25305"/>
    <cellStyle name="Normal 8 2 4 2 3 3" xfId="25306"/>
    <cellStyle name="Normal 8 2 4 2 3 3 2" xfId="34760"/>
    <cellStyle name="Normal 8 2 4 2 3 4" xfId="25307"/>
    <cellStyle name="Normal 8 2 4 2 3 5" xfId="25308"/>
    <cellStyle name="Normal 8 2 4 2 4" xfId="25309"/>
    <cellStyle name="Normal 8 2 4 2 4 2" xfId="25310"/>
    <cellStyle name="Normal 8 2 4 2 4 3" xfId="25311"/>
    <cellStyle name="Normal 8 2 4 2 5" xfId="25312"/>
    <cellStyle name="Normal 8 2 4 2 5 2" xfId="33831"/>
    <cellStyle name="Normal 8 2 4 2 6" xfId="25313"/>
    <cellStyle name="Normal 8 2 4 2 7" xfId="25314"/>
    <cellStyle name="Normal 8 2 4 3" xfId="25315"/>
    <cellStyle name="Normal 8 2 4 3 2" xfId="25316"/>
    <cellStyle name="Normal 8 2 4 3 2 2" xfId="25317"/>
    <cellStyle name="Normal 8 2 4 3 2 2 2" xfId="25318"/>
    <cellStyle name="Normal 8 2 4 3 2 2 3" xfId="25319"/>
    <cellStyle name="Normal 8 2 4 3 2 3" xfId="25320"/>
    <cellStyle name="Normal 8 2 4 3 2 3 2" xfId="34761"/>
    <cellStyle name="Normal 8 2 4 3 2 4" xfId="25321"/>
    <cellStyle name="Normal 8 2 4 3 2 5" xfId="25322"/>
    <cellStyle name="Normal 8 2 4 3 3" xfId="25323"/>
    <cellStyle name="Normal 8 2 4 3 3 2" xfId="25324"/>
    <cellStyle name="Normal 8 2 4 3 3 3" xfId="25325"/>
    <cellStyle name="Normal 8 2 4 3 4" xfId="25326"/>
    <cellStyle name="Normal 8 2 4 3 4 2" xfId="33833"/>
    <cellStyle name="Normal 8 2 4 3 5" xfId="25327"/>
    <cellStyle name="Normal 8 2 4 3 6" xfId="25328"/>
    <cellStyle name="Normal 8 2 4 4" xfId="25329"/>
    <cellStyle name="Normal 8 2 4 4 2" xfId="25330"/>
    <cellStyle name="Normal 8 2 4 4 2 2" xfId="25331"/>
    <cellStyle name="Normal 8 2 4 4 2 3" xfId="25332"/>
    <cellStyle name="Normal 8 2 4 4 3" xfId="25333"/>
    <cellStyle name="Normal 8 2 4 4 3 2" xfId="34762"/>
    <cellStyle name="Normal 8 2 4 4 4" xfId="25334"/>
    <cellStyle name="Normal 8 2 4 4 5" xfId="25335"/>
    <cellStyle name="Normal 8 2 4 5" xfId="25336"/>
    <cellStyle name="Normal 8 2 4 5 2" xfId="25337"/>
    <cellStyle name="Normal 8 2 4 5 2 2" xfId="25338"/>
    <cellStyle name="Normal 8 2 4 5 2 3" xfId="25339"/>
    <cellStyle name="Normal 8 2 4 5 3" xfId="25340"/>
    <cellStyle name="Normal 8 2 4 5 4" xfId="25341"/>
    <cellStyle name="Normal 8 2 4 5 5" xfId="25342"/>
    <cellStyle name="Normal 8 2 4 6" xfId="25343"/>
    <cellStyle name="Normal 8 2 4 6 2" xfId="25344"/>
    <cellStyle name="Normal 8 2 4 6 3" xfId="25345"/>
    <cellStyle name="Normal 8 2 4 7" xfId="25346"/>
    <cellStyle name="Normal 8 2 4 7 2" xfId="33830"/>
    <cellStyle name="Normal 8 2 4 8" xfId="25347"/>
    <cellStyle name="Normal 8 2 4 9" xfId="25348"/>
    <cellStyle name="Normal 8 2 5" xfId="25349"/>
    <cellStyle name="Normal 8 2 5 10" xfId="25350"/>
    <cellStyle name="Normal 8 2 5 2" xfId="25351"/>
    <cellStyle name="Normal 8 2 5 2 2" xfId="25352"/>
    <cellStyle name="Normal 8 2 5 2 2 2" xfId="25353"/>
    <cellStyle name="Normal 8 2 5 2 2 2 2" xfId="25354"/>
    <cellStyle name="Normal 8 2 5 2 2 2 2 2" xfId="25355"/>
    <cellStyle name="Normal 8 2 5 2 2 2 2 3" xfId="25356"/>
    <cellStyle name="Normal 8 2 5 2 2 2 3" xfId="25357"/>
    <cellStyle name="Normal 8 2 5 2 2 2 3 2" xfId="34763"/>
    <cellStyle name="Normal 8 2 5 2 2 2 4" xfId="25358"/>
    <cellStyle name="Normal 8 2 5 2 2 2 5" xfId="25359"/>
    <cellStyle name="Normal 8 2 5 2 2 3" xfId="25360"/>
    <cellStyle name="Normal 8 2 5 2 2 3 2" xfId="25361"/>
    <cellStyle name="Normal 8 2 5 2 2 3 3" xfId="25362"/>
    <cellStyle name="Normal 8 2 5 2 2 4" xfId="25363"/>
    <cellStyle name="Normal 8 2 5 2 2 4 2" xfId="33836"/>
    <cellStyle name="Normal 8 2 5 2 2 5" xfId="25364"/>
    <cellStyle name="Normal 8 2 5 2 2 6" xfId="25365"/>
    <cellStyle name="Normal 8 2 5 2 3" xfId="25366"/>
    <cellStyle name="Normal 8 2 5 2 3 2" xfId="25367"/>
    <cellStyle name="Normal 8 2 5 2 3 2 2" xfId="25368"/>
    <cellStyle name="Normal 8 2 5 2 3 2 3" xfId="25369"/>
    <cellStyle name="Normal 8 2 5 2 3 3" xfId="25370"/>
    <cellStyle name="Normal 8 2 5 2 3 3 2" xfId="34764"/>
    <cellStyle name="Normal 8 2 5 2 3 4" xfId="25371"/>
    <cellStyle name="Normal 8 2 5 2 3 5" xfId="25372"/>
    <cellStyle name="Normal 8 2 5 2 4" xfId="25373"/>
    <cellStyle name="Normal 8 2 5 2 4 2" xfId="25374"/>
    <cellStyle name="Normal 8 2 5 2 4 3" xfId="25375"/>
    <cellStyle name="Normal 8 2 5 2 5" xfId="25376"/>
    <cellStyle name="Normal 8 2 5 2 5 2" xfId="33835"/>
    <cellStyle name="Normal 8 2 5 2 6" xfId="25377"/>
    <cellStyle name="Normal 8 2 5 2 7" xfId="25378"/>
    <cellStyle name="Normal 8 2 5 3" xfId="25379"/>
    <cellStyle name="Normal 8 2 5 3 2" xfId="25380"/>
    <cellStyle name="Normal 8 2 5 3 2 2" xfId="25381"/>
    <cellStyle name="Normal 8 2 5 3 2 2 2" xfId="25382"/>
    <cellStyle name="Normal 8 2 5 3 2 2 3" xfId="25383"/>
    <cellStyle name="Normal 8 2 5 3 2 3" xfId="25384"/>
    <cellStyle name="Normal 8 2 5 3 2 3 2" xfId="34846"/>
    <cellStyle name="Normal 8 2 5 3 2 4" xfId="25385"/>
    <cellStyle name="Normal 8 2 5 3 2 5" xfId="25386"/>
    <cellStyle name="Normal 8 2 5 3 3" xfId="25387"/>
    <cellStyle name="Normal 8 2 5 3 3 2" xfId="25388"/>
    <cellStyle name="Normal 8 2 5 3 3 3" xfId="25389"/>
    <cellStyle name="Normal 8 2 5 3 4" xfId="25390"/>
    <cellStyle name="Normal 8 2 5 3 4 2" xfId="33837"/>
    <cellStyle name="Normal 8 2 5 3 5" xfId="25391"/>
    <cellStyle name="Normal 8 2 5 3 6" xfId="25392"/>
    <cellStyle name="Normal 8 2 5 4" xfId="25393"/>
    <cellStyle name="Normal 8 2 5 4 2" xfId="25394"/>
    <cellStyle name="Normal 8 2 5 4 2 2" xfId="25395"/>
    <cellStyle name="Normal 8 2 5 4 2 3" xfId="25396"/>
    <cellStyle name="Normal 8 2 5 4 3" xfId="25397"/>
    <cellStyle name="Normal 8 2 5 4 3 2" xfId="34900"/>
    <cellStyle name="Normal 8 2 5 4 4" xfId="25398"/>
    <cellStyle name="Normal 8 2 5 4 5" xfId="25399"/>
    <cellStyle name="Normal 8 2 5 5" xfId="25400"/>
    <cellStyle name="Normal 8 2 5 5 2" xfId="25401"/>
    <cellStyle name="Normal 8 2 5 5 2 2" xfId="25402"/>
    <cellStyle name="Normal 8 2 5 5 2 3" xfId="25403"/>
    <cellStyle name="Normal 8 2 5 5 3" xfId="25404"/>
    <cellStyle name="Normal 8 2 5 5 3 2" xfId="35055"/>
    <cellStyle name="Normal 8 2 5 5 4" xfId="25405"/>
    <cellStyle name="Normal 8 2 5 5 5" xfId="25406"/>
    <cellStyle name="Normal 8 2 5 6" xfId="25407"/>
    <cellStyle name="Normal 8 2 5 6 2" xfId="25408"/>
    <cellStyle name="Normal 8 2 5 6 3" xfId="25409"/>
    <cellStyle name="Normal 8 2 5 7" xfId="25410"/>
    <cellStyle name="Normal 8 2 5 7 2" xfId="33834"/>
    <cellStyle name="Normal 8 2 5 8" xfId="25411"/>
    <cellStyle name="Normal 8 2 5 9" xfId="25412"/>
    <cellStyle name="Normal 8 2 6" xfId="25413"/>
    <cellStyle name="Normal 8 2 6 2" xfId="25414"/>
    <cellStyle name="Normal 8 2 6 2 2" xfId="25415"/>
    <cellStyle name="Normal 8 2 6 2 2 2" xfId="25416"/>
    <cellStyle name="Normal 8 2 6 2 2 2 2" xfId="25417"/>
    <cellStyle name="Normal 8 2 6 2 2 2 3" xfId="25418"/>
    <cellStyle name="Normal 8 2 6 2 2 3" xfId="25419"/>
    <cellStyle name="Normal 8 2 6 2 2 3 2" xfId="34765"/>
    <cellStyle name="Normal 8 2 6 2 2 4" xfId="25420"/>
    <cellStyle name="Normal 8 2 6 2 2 5" xfId="25421"/>
    <cellStyle name="Normal 8 2 6 2 3" xfId="25422"/>
    <cellStyle name="Normal 8 2 6 2 3 2" xfId="25423"/>
    <cellStyle name="Normal 8 2 6 2 3 3" xfId="25424"/>
    <cellStyle name="Normal 8 2 6 2 4" xfId="25425"/>
    <cellStyle name="Normal 8 2 6 2 4 2" xfId="33839"/>
    <cellStyle name="Normal 8 2 6 2 5" xfId="25426"/>
    <cellStyle name="Normal 8 2 6 2 6" xfId="25427"/>
    <cellStyle name="Normal 8 2 6 3" xfId="25428"/>
    <cellStyle name="Normal 8 2 6 3 2" xfId="25429"/>
    <cellStyle name="Normal 8 2 6 3 2 2" xfId="25430"/>
    <cellStyle name="Normal 8 2 6 3 2 3" xfId="25431"/>
    <cellStyle name="Normal 8 2 6 3 3" xfId="25432"/>
    <cellStyle name="Normal 8 2 6 3 3 2" xfId="34766"/>
    <cellStyle name="Normal 8 2 6 3 4" xfId="25433"/>
    <cellStyle name="Normal 8 2 6 3 5" xfId="25434"/>
    <cellStyle name="Normal 8 2 6 4" xfId="25435"/>
    <cellStyle name="Normal 8 2 6 4 2" xfId="25436"/>
    <cellStyle name="Normal 8 2 6 4 2 2" xfId="25437"/>
    <cellStyle name="Normal 8 2 6 4 2 3" xfId="25438"/>
    <cellStyle name="Normal 8 2 6 4 3" xfId="25439"/>
    <cellStyle name="Normal 8 2 6 4 3 2" xfId="35056"/>
    <cellStyle name="Normal 8 2 6 4 4" xfId="25440"/>
    <cellStyle name="Normal 8 2 6 4 5" xfId="25441"/>
    <cellStyle name="Normal 8 2 6 5" xfId="25442"/>
    <cellStyle name="Normal 8 2 6 5 2" xfId="25443"/>
    <cellStyle name="Normal 8 2 6 5 3" xfId="25444"/>
    <cellStyle name="Normal 8 2 6 6" xfId="25445"/>
    <cellStyle name="Normal 8 2 6 6 2" xfId="33838"/>
    <cellStyle name="Normal 8 2 6 7" xfId="25446"/>
    <cellStyle name="Normal 8 2 6 8" xfId="25447"/>
    <cellStyle name="Normal 8 2 6 9" xfId="25448"/>
    <cellStyle name="Normal 8 2 7" xfId="25449"/>
    <cellStyle name="Normal 8 2 7 2" xfId="25450"/>
    <cellStyle name="Normal 8 2 7 2 2" xfId="25451"/>
    <cellStyle name="Normal 8 2 7 2 2 2" xfId="25452"/>
    <cellStyle name="Normal 8 2 7 2 2 2 2" xfId="25453"/>
    <cellStyle name="Normal 8 2 7 2 2 2 3" xfId="25454"/>
    <cellStyle name="Normal 8 2 7 2 2 3" xfId="25455"/>
    <cellStyle name="Normal 8 2 7 2 2 3 2" xfId="34767"/>
    <cellStyle name="Normal 8 2 7 2 2 4" xfId="25456"/>
    <cellStyle name="Normal 8 2 7 2 2 5" xfId="25457"/>
    <cellStyle name="Normal 8 2 7 2 3" xfId="25458"/>
    <cellStyle name="Normal 8 2 7 2 3 2" xfId="25459"/>
    <cellStyle name="Normal 8 2 7 2 3 3" xfId="25460"/>
    <cellStyle name="Normal 8 2 7 2 4" xfId="25461"/>
    <cellStyle name="Normal 8 2 7 2 4 2" xfId="33841"/>
    <cellStyle name="Normal 8 2 7 2 5" xfId="25462"/>
    <cellStyle name="Normal 8 2 7 2 6" xfId="25463"/>
    <cellStyle name="Normal 8 2 7 3" xfId="25464"/>
    <cellStyle name="Normal 8 2 7 3 2" xfId="25465"/>
    <cellStyle name="Normal 8 2 7 3 2 2" xfId="25466"/>
    <cellStyle name="Normal 8 2 7 3 2 3" xfId="25467"/>
    <cellStyle name="Normal 8 2 7 3 3" xfId="25468"/>
    <cellStyle name="Normal 8 2 7 3 3 2" xfId="34768"/>
    <cellStyle name="Normal 8 2 7 3 4" xfId="25469"/>
    <cellStyle name="Normal 8 2 7 3 5" xfId="25470"/>
    <cellStyle name="Normal 8 2 7 4" xfId="25471"/>
    <cellStyle name="Normal 8 2 7 4 2" xfId="25472"/>
    <cellStyle name="Normal 8 2 7 4 2 2" xfId="25473"/>
    <cellStyle name="Normal 8 2 7 4 2 3" xfId="25474"/>
    <cellStyle name="Normal 8 2 7 4 3" xfId="25475"/>
    <cellStyle name="Normal 8 2 7 4 3 2" xfId="35057"/>
    <cellStyle name="Normal 8 2 7 4 4" xfId="25476"/>
    <cellStyle name="Normal 8 2 7 4 5" xfId="25477"/>
    <cellStyle name="Normal 8 2 7 5" xfId="25478"/>
    <cellStyle name="Normal 8 2 7 5 2" xfId="25479"/>
    <cellStyle name="Normal 8 2 7 5 3" xfId="25480"/>
    <cellStyle name="Normal 8 2 7 6" xfId="25481"/>
    <cellStyle name="Normal 8 2 7 6 2" xfId="33840"/>
    <cellStyle name="Normal 8 2 7 7" xfId="25482"/>
    <cellStyle name="Normal 8 2 7 8" xfId="25483"/>
    <cellStyle name="Normal 8 2 7 9" xfId="25484"/>
    <cellStyle name="Normal 8 2 8" xfId="25485"/>
    <cellStyle name="Normal 8 2 8 2" xfId="25486"/>
    <cellStyle name="Normal 8 2 8 2 2" xfId="25487"/>
    <cellStyle name="Normal 8 2 8 2 2 2" xfId="25488"/>
    <cellStyle name="Normal 8 2 8 2 2 2 2" xfId="25489"/>
    <cellStyle name="Normal 8 2 8 2 2 2 3" xfId="25490"/>
    <cellStyle name="Normal 8 2 8 2 2 3" xfId="25491"/>
    <cellStyle name="Normal 8 2 8 2 2 3 2" xfId="34909"/>
    <cellStyle name="Normal 8 2 8 2 2 4" xfId="25492"/>
    <cellStyle name="Normal 8 2 8 2 2 5" xfId="25493"/>
    <cellStyle name="Normal 8 2 8 2 3" xfId="25494"/>
    <cellStyle name="Normal 8 2 8 2 3 2" xfId="25495"/>
    <cellStyle name="Normal 8 2 8 2 3 3" xfId="25496"/>
    <cellStyle name="Normal 8 2 8 2 4" xfId="25497"/>
    <cellStyle name="Normal 8 2 8 2 4 2" xfId="33843"/>
    <cellStyle name="Normal 8 2 8 2 5" xfId="25498"/>
    <cellStyle name="Normal 8 2 8 2 6" xfId="25499"/>
    <cellStyle name="Normal 8 2 8 3" xfId="25500"/>
    <cellStyle name="Normal 8 2 8 3 2" xfId="25501"/>
    <cellStyle name="Normal 8 2 8 3 2 2" xfId="25502"/>
    <cellStyle name="Normal 8 2 8 3 2 3" xfId="25503"/>
    <cellStyle name="Normal 8 2 8 3 3" xfId="25504"/>
    <cellStyle name="Normal 8 2 8 3 3 2" xfId="34769"/>
    <cellStyle name="Normal 8 2 8 3 4" xfId="25505"/>
    <cellStyle name="Normal 8 2 8 3 5" xfId="25506"/>
    <cellStyle name="Normal 8 2 8 4" xfId="25507"/>
    <cellStyle name="Normal 8 2 8 4 2" xfId="25508"/>
    <cellStyle name="Normal 8 2 8 4 2 2" xfId="25509"/>
    <cellStyle name="Normal 8 2 8 4 2 3" xfId="25510"/>
    <cellStyle name="Normal 8 2 8 4 3" xfId="25511"/>
    <cellStyle name="Normal 8 2 8 4 3 2" xfId="35058"/>
    <cellStyle name="Normal 8 2 8 4 4" xfId="25512"/>
    <cellStyle name="Normal 8 2 8 4 5" xfId="25513"/>
    <cellStyle name="Normal 8 2 8 5" xfId="25514"/>
    <cellStyle name="Normal 8 2 8 5 2" xfId="25515"/>
    <cellStyle name="Normal 8 2 8 5 3" xfId="25516"/>
    <cellStyle name="Normal 8 2 8 6" xfId="25517"/>
    <cellStyle name="Normal 8 2 8 6 2" xfId="33842"/>
    <cellStyle name="Normal 8 2 8 7" xfId="25518"/>
    <cellStyle name="Normal 8 2 8 8" xfId="25519"/>
    <cellStyle name="Normal 8 2 8 9" xfId="25520"/>
    <cellStyle name="Normal 8 2 9" xfId="25521"/>
    <cellStyle name="Normal 8 2 9 2" xfId="25522"/>
    <cellStyle name="Normal 8 2 9 2 2" xfId="25523"/>
    <cellStyle name="Normal 8 2 9 2 2 2" xfId="25524"/>
    <cellStyle name="Normal 8 2 9 2 2 2 2" xfId="25525"/>
    <cellStyle name="Normal 8 2 9 2 2 2 3" xfId="25526"/>
    <cellStyle name="Normal 8 2 9 2 2 3" xfId="25527"/>
    <cellStyle name="Normal 8 2 9 2 2 3 2" xfId="34770"/>
    <cellStyle name="Normal 8 2 9 2 2 4" xfId="25528"/>
    <cellStyle name="Normal 8 2 9 2 2 5" xfId="25529"/>
    <cellStyle name="Normal 8 2 9 2 3" xfId="25530"/>
    <cellStyle name="Normal 8 2 9 2 3 2" xfId="25531"/>
    <cellStyle name="Normal 8 2 9 2 3 3" xfId="25532"/>
    <cellStyle name="Normal 8 2 9 2 4" xfId="25533"/>
    <cellStyle name="Normal 8 2 9 2 4 2" xfId="33845"/>
    <cellStyle name="Normal 8 2 9 2 5" xfId="25534"/>
    <cellStyle name="Normal 8 2 9 2 6" xfId="25535"/>
    <cellStyle name="Normal 8 2 9 3" xfId="25536"/>
    <cellStyle name="Normal 8 2 9 3 2" xfId="25537"/>
    <cellStyle name="Normal 8 2 9 3 2 2" xfId="25538"/>
    <cellStyle name="Normal 8 2 9 3 2 3" xfId="25539"/>
    <cellStyle name="Normal 8 2 9 3 3" xfId="25540"/>
    <cellStyle name="Normal 8 2 9 3 3 2" xfId="34771"/>
    <cellStyle name="Normal 8 2 9 3 4" xfId="25541"/>
    <cellStyle name="Normal 8 2 9 3 5" xfId="25542"/>
    <cellStyle name="Normal 8 2 9 4" xfId="25543"/>
    <cellStyle name="Normal 8 2 9 4 2" xfId="25544"/>
    <cellStyle name="Normal 8 2 9 4 3" xfId="25545"/>
    <cellStyle name="Normal 8 2 9 5" xfId="25546"/>
    <cellStyle name="Normal 8 2 9 5 2" xfId="33844"/>
    <cellStyle name="Normal 8 2 9 6" xfId="25547"/>
    <cellStyle name="Normal 8 2 9 7" xfId="25548"/>
    <cellStyle name="Normal 8 2 9 8" xfId="25549"/>
    <cellStyle name="Normal 8 20" xfId="25550"/>
    <cellStyle name="Normal 8 20 2" xfId="25551"/>
    <cellStyle name="Normal 8 20 2 2" xfId="25552"/>
    <cellStyle name="Normal 8 20 2 3" xfId="25553"/>
    <cellStyle name="Normal 8 20 3" xfId="25554"/>
    <cellStyle name="Normal 8 20 3 2" xfId="34772"/>
    <cellStyle name="Normal 8 20 4" xfId="25555"/>
    <cellStyle name="Normal 8 20 5" xfId="25556"/>
    <cellStyle name="Normal 8 21" xfId="25557"/>
    <cellStyle name="Normal 8 21 2" xfId="25558"/>
    <cellStyle name="Normal 8 21 2 2" xfId="25559"/>
    <cellStyle name="Normal 8 21 2 3" xfId="25560"/>
    <cellStyle name="Normal 8 21 3" xfId="25561"/>
    <cellStyle name="Normal 8 21 3 2" xfId="34399"/>
    <cellStyle name="Normal 8 21 4" xfId="25562"/>
    <cellStyle name="Normal 8 21 5" xfId="25563"/>
    <cellStyle name="Normal 8 22" xfId="25564"/>
    <cellStyle name="Normal 8 22 2" xfId="25565"/>
    <cellStyle name="Normal 8 22 3" xfId="25566"/>
    <cellStyle name="Normal 8 23" xfId="25567"/>
    <cellStyle name="Normal 8 23 2" xfId="32943"/>
    <cellStyle name="Normal 8 24" xfId="25568"/>
    <cellStyle name="Normal 8 3" xfId="25569"/>
    <cellStyle name="Normal 8 3 10" xfId="25570"/>
    <cellStyle name="Normal 8 3 10 2" xfId="25571"/>
    <cellStyle name="Normal 8 3 10 2 2" xfId="25572"/>
    <cellStyle name="Normal 8 3 10 2 2 2" xfId="25573"/>
    <cellStyle name="Normal 8 3 10 2 2 3" xfId="25574"/>
    <cellStyle name="Normal 8 3 10 2 3" xfId="25575"/>
    <cellStyle name="Normal 8 3 10 2 3 2" xfId="32947"/>
    <cellStyle name="Normal 8 3 10 2 4" xfId="25576"/>
    <cellStyle name="Normal 8 3 10 2 5" xfId="25577"/>
    <cellStyle name="Normal 8 3 10 3" xfId="25578"/>
    <cellStyle name="Normal 8 3 10 3 2" xfId="25579"/>
    <cellStyle name="Normal 8 3 10 3 3" xfId="25580"/>
    <cellStyle name="Normal 8 3 10 4" xfId="25581"/>
    <cellStyle name="Normal 8 3 10 4 2" xfId="32946"/>
    <cellStyle name="Normal 8 3 10 5" xfId="25582"/>
    <cellStyle name="Normal 8 3 10 6" xfId="25583"/>
    <cellStyle name="Normal 8 3 11" xfId="25584"/>
    <cellStyle name="Normal 8 3 11 2" xfId="25585"/>
    <cellStyle name="Normal 8 3 11 2 2" xfId="25586"/>
    <cellStyle name="Normal 8 3 11 2 2 2" xfId="25587"/>
    <cellStyle name="Normal 8 3 11 2 2 3" xfId="25588"/>
    <cellStyle name="Normal 8 3 11 2 3" xfId="25589"/>
    <cellStyle name="Normal 8 3 11 2 3 2" xfId="32949"/>
    <cellStyle name="Normal 8 3 11 2 4" xfId="25590"/>
    <cellStyle name="Normal 8 3 11 2 5" xfId="25591"/>
    <cellStyle name="Normal 8 3 11 3" xfId="25592"/>
    <cellStyle name="Normal 8 3 11 3 2" xfId="25593"/>
    <cellStyle name="Normal 8 3 11 3 3" xfId="25594"/>
    <cellStyle name="Normal 8 3 11 4" xfId="25595"/>
    <cellStyle name="Normal 8 3 11 4 2" xfId="32948"/>
    <cellStyle name="Normal 8 3 11 5" xfId="25596"/>
    <cellStyle name="Normal 8 3 11 6" xfId="25597"/>
    <cellStyle name="Normal 8 3 12" xfId="25598"/>
    <cellStyle name="Normal 8 3 12 2" xfId="25599"/>
    <cellStyle name="Normal 8 3 12 2 2" xfId="25600"/>
    <cellStyle name="Normal 8 3 12 2 2 2" xfId="25601"/>
    <cellStyle name="Normal 8 3 12 2 2 3" xfId="25602"/>
    <cellStyle name="Normal 8 3 12 2 3" xfId="25603"/>
    <cellStyle name="Normal 8 3 12 2 3 2" xfId="32951"/>
    <cellStyle name="Normal 8 3 12 2 4" xfId="25604"/>
    <cellStyle name="Normal 8 3 12 2 5" xfId="25605"/>
    <cellStyle name="Normal 8 3 12 3" xfId="25606"/>
    <cellStyle name="Normal 8 3 12 3 2" xfId="25607"/>
    <cellStyle name="Normal 8 3 12 3 3" xfId="25608"/>
    <cellStyle name="Normal 8 3 12 4" xfId="25609"/>
    <cellStyle name="Normal 8 3 12 4 2" xfId="32950"/>
    <cellStyle name="Normal 8 3 12 5" xfId="25610"/>
    <cellStyle name="Normal 8 3 12 6" xfId="25611"/>
    <cellStyle name="Normal 8 3 13" xfId="25612"/>
    <cellStyle name="Normal 8 3 13 2" xfId="25613"/>
    <cellStyle name="Normal 8 3 13 2 2" xfId="25614"/>
    <cellStyle name="Normal 8 3 13 2 2 2" xfId="25615"/>
    <cellStyle name="Normal 8 3 13 2 2 3" xfId="25616"/>
    <cellStyle name="Normal 8 3 13 2 3" xfId="25617"/>
    <cellStyle name="Normal 8 3 13 2 3 2" xfId="32953"/>
    <cellStyle name="Normal 8 3 13 2 4" xfId="25618"/>
    <cellStyle name="Normal 8 3 13 2 5" xfId="25619"/>
    <cellStyle name="Normal 8 3 13 3" xfId="25620"/>
    <cellStyle name="Normal 8 3 13 3 2" xfId="25621"/>
    <cellStyle name="Normal 8 3 13 3 3" xfId="25622"/>
    <cellStyle name="Normal 8 3 13 4" xfId="25623"/>
    <cellStyle name="Normal 8 3 13 4 2" xfId="32952"/>
    <cellStyle name="Normal 8 3 13 5" xfId="25624"/>
    <cellStyle name="Normal 8 3 13 6" xfId="25625"/>
    <cellStyle name="Normal 8 3 14" xfId="25626"/>
    <cellStyle name="Normal 8 3 14 2" xfId="25627"/>
    <cellStyle name="Normal 8 3 14 2 2" xfId="25628"/>
    <cellStyle name="Normal 8 3 14 2 2 2" xfId="25629"/>
    <cellStyle name="Normal 8 3 14 2 2 3" xfId="25630"/>
    <cellStyle name="Normal 8 3 14 2 3" xfId="25631"/>
    <cellStyle name="Normal 8 3 14 2 3 2" xfId="32955"/>
    <cellStyle name="Normal 8 3 14 2 4" xfId="25632"/>
    <cellStyle name="Normal 8 3 14 2 5" xfId="25633"/>
    <cellStyle name="Normal 8 3 14 3" xfId="25634"/>
    <cellStyle name="Normal 8 3 14 3 2" xfId="25635"/>
    <cellStyle name="Normal 8 3 14 3 3" xfId="25636"/>
    <cellStyle name="Normal 8 3 14 4" xfId="25637"/>
    <cellStyle name="Normal 8 3 14 4 2" xfId="32954"/>
    <cellStyle name="Normal 8 3 14 5" xfId="25638"/>
    <cellStyle name="Normal 8 3 14 6" xfId="25639"/>
    <cellStyle name="Normal 8 3 15" xfId="25640"/>
    <cellStyle name="Normal 8 3 15 2" xfId="25641"/>
    <cellStyle name="Normal 8 3 15 2 2" xfId="25642"/>
    <cellStyle name="Normal 8 3 15 2 2 2" xfId="25643"/>
    <cellStyle name="Normal 8 3 15 2 2 3" xfId="25644"/>
    <cellStyle name="Normal 8 3 15 2 3" xfId="25645"/>
    <cellStyle name="Normal 8 3 15 2 3 2" xfId="32957"/>
    <cellStyle name="Normal 8 3 15 2 4" xfId="25646"/>
    <cellStyle name="Normal 8 3 15 2 5" xfId="25647"/>
    <cellStyle name="Normal 8 3 15 3" xfId="25648"/>
    <cellStyle name="Normal 8 3 15 3 2" xfId="25649"/>
    <cellStyle name="Normal 8 3 15 3 3" xfId="25650"/>
    <cellStyle name="Normal 8 3 15 4" xfId="25651"/>
    <cellStyle name="Normal 8 3 15 4 2" xfId="32956"/>
    <cellStyle name="Normal 8 3 15 5" xfId="25652"/>
    <cellStyle name="Normal 8 3 15 6" xfId="25653"/>
    <cellStyle name="Normal 8 3 16" xfId="25654"/>
    <cellStyle name="Normal 8 3 16 2" xfId="25655"/>
    <cellStyle name="Normal 8 3 16 2 2" xfId="25656"/>
    <cellStyle name="Normal 8 3 16 2 2 2" xfId="25657"/>
    <cellStyle name="Normal 8 3 16 2 2 3" xfId="25658"/>
    <cellStyle name="Normal 8 3 16 2 3" xfId="25659"/>
    <cellStyle name="Normal 8 3 16 2 3 2" xfId="32959"/>
    <cellStyle name="Normal 8 3 16 2 4" xfId="25660"/>
    <cellStyle name="Normal 8 3 16 2 5" xfId="25661"/>
    <cellStyle name="Normal 8 3 16 3" xfId="25662"/>
    <cellStyle name="Normal 8 3 16 3 2" xfId="25663"/>
    <cellStyle name="Normal 8 3 16 3 3" xfId="25664"/>
    <cellStyle name="Normal 8 3 16 4" xfId="25665"/>
    <cellStyle name="Normal 8 3 16 4 2" xfId="32958"/>
    <cellStyle name="Normal 8 3 16 5" xfId="25666"/>
    <cellStyle name="Normal 8 3 16 6" xfId="25667"/>
    <cellStyle name="Normal 8 3 17" xfId="25668"/>
    <cellStyle name="Normal 8 3 17 2" xfId="25669"/>
    <cellStyle name="Normal 8 3 17 2 2" xfId="25670"/>
    <cellStyle name="Normal 8 3 17 2 2 2" xfId="25671"/>
    <cellStyle name="Normal 8 3 17 2 2 3" xfId="25672"/>
    <cellStyle name="Normal 8 3 17 2 3" xfId="25673"/>
    <cellStyle name="Normal 8 3 17 2 3 2" xfId="32961"/>
    <cellStyle name="Normal 8 3 17 2 4" xfId="25674"/>
    <cellStyle name="Normal 8 3 17 2 5" xfId="25675"/>
    <cellStyle name="Normal 8 3 17 3" xfId="25676"/>
    <cellStyle name="Normal 8 3 17 3 2" xfId="25677"/>
    <cellStyle name="Normal 8 3 17 3 3" xfId="25678"/>
    <cellStyle name="Normal 8 3 17 4" xfId="25679"/>
    <cellStyle name="Normal 8 3 17 4 2" xfId="32960"/>
    <cellStyle name="Normal 8 3 17 5" xfId="25680"/>
    <cellStyle name="Normal 8 3 17 6" xfId="25681"/>
    <cellStyle name="Normal 8 3 18" xfId="25682"/>
    <cellStyle name="Normal 8 3 18 2" xfId="25683"/>
    <cellStyle name="Normal 8 3 18 2 2" xfId="25684"/>
    <cellStyle name="Normal 8 3 18 2 2 2" xfId="25685"/>
    <cellStyle name="Normal 8 3 18 2 2 3" xfId="25686"/>
    <cellStyle name="Normal 8 3 18 2 3" xfId="25687"/>
    <cellStyle name="Normal 8 3 18 2 3 2" xfId="32963"/>
    <cellStyle name="Normal 8 3 18 2 4" xfId="25688"/>
    <cellStyle name="Normal 8 3 18 2 5" xfId="25689"/>
    <cellStyle name="Normal 8 3 18 3" xfId="25690"/>
    <cellStyle name="Normal 8 3 18 3 2" xfId="25691"/>
    <cellStyle name="Normal 8 3 18 3 3" xfId="25692"/>
    <cellStyle name="Normal 8 3 18 4" xfId="25693"/>
    <cellStyle name="Normal 8 3 18 4 2" xfId="32962"/>
    <cellStyle name="Normal 8 3 18 5" xfId="25694"/>
    <cellStyle name="Normal 8 3 18 6" xfId="25695"/>
    <cellStyle name="Normal 8 3 19" xfId="25696"/>
    <cellStyle name="Normal 8 3 19 2" xfId="25697"/>
    <cellStyle name="Normal 8 3 19 2 2" xfId="25698"/>
    <cellStyle name="Normal 8 3 19 2 2 2" xfId="25699"/>
    <cellStyle name="Normal 8 3 19 2 2 3" xfId="25700"/>
    <cellStyle name="Normal 8 3 19 2 3" xfId="25701"/>
    <cellStyle name="Normal 8 3 19 2 3 2" xfId="32965"/>
    <cellStyle name="Normal 8 3 19 2 4" xfId="25702"/>
    <cellStyle name="Normal 8 3 19 2 5" xfId="25703"/>
    <cellStyle name="Normal 8 3 19 3" xfId="25704"/>
    <cellStyle name="Normal 8 3 19 3 2" xfId="25705"/>
    <cellStyle name="Normal 8 3 19 3 3" xfId="25706"/>
    <cellStyle name="Normal 8 3 19 4" xfId="25707"/>
    <cellStyle name="Normal 8 3 19 4 2" xfId="32964"/>
    <cellStyle name="Normal 8 3 19 5" xfId="25708"/>
    <cellStyle name="Normal 8 3 19 6" xfId="25709"/>
    <cellStyle name="Normal 8 3 2" xfId="25710"/>
    <cellStyle name="Normal 8 3 2 10" xfId="25711"/>
    <cellStyle name="Normal 8 3 2 10 2" xfId="25712"/>
    <cellStyle name="Normal 8 3 2 10 2 2" xfId="25713"/>
    <cellStyle name="Normal 8 3 2 10 2 3" xfId="25714"/>
    <cellStyle name="Normal 8 3 2 10 3" xfId="25715"/>
    <cellStyle name="Normal 8 3 2 10 3 2" xfId="32967"/>
    <cellStyle name="Normal 8 3 2 10 4" xfId="25716"/>
    <cellStyle name="Normal 8 3 2 10 5" xfId="25717"/>
    <cellStyle name="Normal 8 3 2 11" xfId="25718"/>
    <cellStyle name="Normal 8 3 2 11 2" xfId="25719"/>
    <cellStyle name="Normal 8 3 2 11 2 2" xfId="25720"/>
    <cellStyle name="Normal 8 3 2 11 2 3" xfId="25721"/>
    <cellStyle name="Normal 8 3 2 11 3" xfId="25722"/>
    <cellStyle name="Normal 8 3 2 11 3 2" xfId="32968"/>
    <cellStyle name="Normal 8 3 2 11 4" xfId="25723"/>
    <cellStyle name="Normal 8 3 2 11 5" xfId="25724"/>
    <cellStyle name="Normal 8 3 2 12" xfId="25725"/>
    <cellStyle name="Normal 8 3 2 12 2" xfId="25726"/>
    <cellStyle name="Normal 8 3 2 12 2 2" xfId="25727"/>
    <cellStyle name="Normal 8 3 2 12 2 3" xfId="25728"/>
    <cellStyle name="Normal 8 3 2 12 3" xfId="25729"/>
    <cellStyle name="Normal 8 3 2 12 3 2" xfId="32969"/>
    <cellStyle name="Normal 8 3 2 12 4" xfId="25730"/>
    <cellStyle name="Normal 8 3 2 12 5" xfId="25731"/>
    <cellStyle name="Normal 8 3 2 13" xfId="25732"/>
    <cellStyle name="Normal 8 3 2 13 2" xfId="25733"/>
    <cellStyle name="Normal 8 3 2 13 2 2" xfId="25734"/>
    <cellStyle name="Normal 8 3 2 13 2 3" xfId="25735"/>
    <cellStyle name="Normal 8 3 2 13 3" xfId="25736"/>
    <cellStyle name="Normal 8 3 2 13 3 2" xfId="32970"/>
    <cellStyle name="Normal 8 3 2 13 4" xfId="25737"/>
    <cellStyle name="Normal 8 3 2 13 5" xfId="25738"/>
    <cellStyle name="Normal 8 3 2 14" xfId="25739"/>
    <cellStyle name="Normal 8 3 2 14 2" xfId="25740"/>
    <cellStyle name="Normal 8 3 2 14 2 2" xfId="25741"/>
    <cellStyle name="Normal 8 3 2 14 2 3" xfId="25742"/>
    <cellStyle name="Normal 8 3 2 14 3" xfId="25743"/>
    <cellStyle name="Normal 8 3 2 14 3 2" xfId="32971"/>
    <cellStyle name="Normal 8 3 2 14 4" xfId="25744"/>
    <cellStyle name="Normal 8 3 2 14 5" xfId="25745"/>
    <cellStyle name="Normal 8 3 2 15" xfId="25746"/>
    <cellStyle name="Normal 8 3 2 15 2" xfId="25747"/>
    <cellStyle name="Normal 8 3 2 15 2 2" xfId="25748"/>
    <cellStyle name="Normal 8 3 2 15 2 3" xfId="25749"/>
    <cellStyle name="Normal 8 3 2 15 3" xfId="25750"/>
    <cellStyle name="Normal 8 3 2 15 3 2" xfId="32972"/>
    <cellStyle name="Normal 8 3 2 15 4" xfId="25751"/>
    <cellStyle name="Normal 8 3 2 15 5" xfId="25752"/>
    <cellStyle name="Normal 8 3 2 16" xfId="25753"/>
    <cellStyle name="Normal 8 3 2 16 2" xfId="25754"/>
    <cellStyle name="Normal 8 3 2 16 2 2" xfId="25755"/>
    <cellStyle name="Normal 8 3 2 16 2 3" xfId="25756"/>
    <cellStyle name="Normal 8 3 2 16 3" xfId="25757"/>
    <cellStyle name="Normal 8 3 2 16 3 2" xfId="32973"/>
    <cellStyle name="Normal 8 3 2 16 4" xfId="25758"/>
    <cellStyle name="Normal 8 3 2 16 5" xfId="25759"/>
    <cellStyle name="Normal 8 3 2 17" xfId="25760"/>
    <cellStyle name="Normal 8 3 2 17 2" xfId="25761"/>
    <cellStyle name="Normal 8 3 2 17 2 2" xfId="25762"/>
    <cellStyle name="Normal 8 3 2 17 2 3" xfId="25763"/>
    <cellStyle name="Normal 8 3 2 17 3" xfId="25764"/>
    <cellStyle name="Normal 8 3 2 17 3 2" xfId="32974"/>
    <cellStyle name="Normal 8 3 2 17 4" xfId="25765"/>
    <cellStyle name="Normal 8 3 2 17 5" xfId="25766"/>
    <cellStyle name="Normal 8 3 2 18" xfId="25767"/>
    <cellStyle name="Normal 8 3 2 18 2" xfId="25768"/>
    <cellStyle name="Normal 8 3 2 18 2 2" xfId="25769"/>
    <cellStyle name="Normal 8 3 2 18 2 3" xfId="25770"/>
    <cellStyle name="Normal 8 3 2 18 3" xfId="25771"/>
    <cellStyle name="Normal 8 3 2 18 3 2" xfId="32975"/>
    <cellStyle name="Normal 8 3 2 18 4" xfId="25772"/>
    <cellStyle name="Normal 8 3 2 18 5" xfId="25773"/>
    <cellStyle name="Normal 8 3 2 19" xfId="25774"/>
    <cellStyle name="Normal 8 3 2 19 2" xfId="25775"/>
    <cellStyle name="Normal 8 3 2 19 2 2" xfId="25776"/>
    <cellStyle name="Normal 8 3 2 19 2 3" xfId="25777"/>
    <cellStyle name="Normal 8 3 2 19 3" xfId="25778"/>
    <cellStyle name="Normal 8 3 2 19 3 2" xfId="32976"/>
    <cellStyle name="Normal 8 3 2 19 4" xfId="25779"/>
    <cellStyle name="Normal 8 3 2 19 5" xfId="25780"/>
    <cellStyle name="Normal 8 3 2 2" xfId="25781"/>
    <cellStyle name="Normal 8 3 2 2 2" xfId="25782"/>
    <cellStyle name="Normal 8 3 2 2 2 2" xfId="25783"/>
    <cellStyle name="Normal 8 3 2 2 2 2 2" xfId="25784"/>
    <cellStyle name="Normal 8 3 2 2 2 2 3" xfId="25785"/>
    <cellStyle name="Normal 8 3 2 2 2 3" xfId="25786"/>
    <cellStyle name="Normal 8 3 2 2 2 3 2" xfId="33846"/>
    <cellStyle name="Normal 8 3 2 2 2 4" xfId="25787"/>
    <cellStyle name="Normal 8 3 2 2 2 5" xfId="25788"/>
    <cellStyle name="Normal 8 3 2 2 3" xfId="25789"/>
    <cellStyle name="Normal 8 3 2 2 3 2" xfId="25790"/>
    <cellStyle name="Normal 8 3 2 2 3 2 2" xfId="25791"/>
    <cellStyle name="Normal 8 3 2 2 3 2 3" xfId="25792"/>
    <cellStyle name="Normal 8 3 2 2 3 3" xfId="25793"/>
    <cellStyle name="Normal 8 3 2 2 3 3 2" xfId="34960"/>
    <cellStyle name="Normal 8 3 2 2 3 4" xfId="25794"/>
    <cellStyle name="Normal 8 3 2 2 3 5" xfId="25795"/>
    <cellStyle name="Normal 8 3 2 2 4" xfId="25796"/>
    <cellStyle name="Normal 8 3 2 2 4 2" xfId="25797"/>
    <cellStyle name="Normal 8 3 2 2 4 3" xfId="25798"/>
    <cellStyle name="Normal 8 3 2 2 5" xfId="25799"/>
    <cellStyle name="Normal 8 3 2 2 5 2" xfId="32977"/>
    <cellStyle name="Normal 8 3 2 2 6" xfId="25800"/>
    <cellStyle name="Normal 8 3 2 2 7" xfId="25801"/>
    <cellStyle name="Normal 8 3 2 20" xfId="25802"/>
    <cellStyle name="Normal 8 3 2 20 2" xfId="25803"/>
    <cellStyle name="Normal 8 3 2 20 3" xfId="25804"/>
    <cellStyle name="Normal 8 3 2 21" xfId="25805"/>
    <cellStyle name="Normal 8 3 2 21 2" xfId="32966"/>
    <cellStyle name="Normal 8 3 2 22" xfId="25806"/>
    <cellStyle name="Normal 8 3 2 23" xfId="25807"/>
    <cellStyle name="Normal 8 3 2 24" xfId="25808"/>
    <cellStyle name="Normal 8 3 2 3" xfId="25809"/>
    <cellStyle name="Normal 8 3 2 3 2" xfId="25810"/>
    <cellStyle name="Normal 8 3 2 3 2 2" xfId="25811"/>
    <cellStyle name="Normal 8 3 2 3 2 3" xfId="25812"/>
    <cellStyle name="Normal 8 3 2 3 3" xfId="25813"/>
    <cellStyle name="Normal 8 3 2 3 3 2" xfId="32978"/>
    <cellStyle name="Normal 8 3 2 3 4" xfId="25814"/>
    <cellStyle name="Normal 8 3 2 3 5" xfId="25815"/>
    <cellStyle name="Normal 8 3 2 4" xfId="25816"/>
    <cellStyle name="Normal 8 3 2 4 2" xfId="25817"/>
    <cellStyle name="Normal 8 3 2 4 2 2" xfId="25818"/>
    <cellStyle name="Normal 8 3 2 4 2 3" xfId="25819"/>
    <cellStyle name="Normal 8 3 2 4 3" xfId="25820"/>
    <cellStyle name="Normal 8 3 2 4 3 2" xfId="32979"/>
    <cellStyle name="Normal 8 3 2 4 4" xfId="25821"/>
    <cellStyle name="Normal 8 3 2 4 5" xfId="25822"/>
    <cellStyle name="Normal 8 3 2 5" xfId="25823"/>
    <cellStyle name="Normal 8 3 2 5 2" xfId="25824"/>
    <cellStyle name="Normal 8 3 2 5 2 2" xfId="25825"/>
    <cellStyle name="Normal 8 3 2 5 2 3" xfId="25826"/>
    <cellStyle name="Normal 8 3 2 5 3" xfId="25827"/>
    <cellStyle name="Normal 8 3 2 5 3 2" xfId="32980"/>
    <cellStyle name="Normal 8 3 2 5 4" xfId="25828"/>
    <cellStyle name="Normal 8 3 2 5 5" xfId="25829"/>
    <cellStyle name="Normal 8 3 2 6" xfId="25830"/>
    <cellStyle name="Normal 8 3 2 6 2" xfId="25831"/>
    <cellStyle name="Normal 8 3 2 6 2 2" xfId="25832"/>
    <cellStyle name="Normal 8 3 2 6 2 3" xfId="25833"/>
    <cellStyle name="Normal 8 3 2 6 3" xfId="25834"/>
    <cellStyle name="Normal 8 3 2 6 3 2" xfId="32981"/>
    <cellStyle name="Normal 8 3 2 6 4" xfId="25835"/>
    <cellStyle name="Normal 8 3 2 6 5" xfId="25836"/>
    <cellStyle name="Normal 8 3 2 7" xfId="25837"/>
    <cellStyle name="Normal 8 3 2 7 2" xfId="25838"/>
    <cellStyle name="Normal 8 3 2 7 2 2" xfId="25839"/>
    <cellStyle name="Normal 8 3 2 7 2 3" xfId="25840"/>
    <cellStyle name="Normal 8 3 2 7 3" xfId="25841"/>
    <cellStyle name="Normal 8 3 2 7 3 2" xfId="32982"/>
    <cellStyle name="Normal 8 3 2 7 4" xfId="25842"/>
    <cellStyle name="Normal 8 3 2 7 5" xfId="25843"/>
    <cellStyle name="Normal 8 3 2 8" xfId="25844"/>
    <cellStyle name="Normal 8 3 2 8 2" xfId="25845"/>
    <cellStyle name="Normal 8 3 2 8 2 2" xfId="25846"/>
    <cellStyle name="Normal 8 3 2 8 2 3" xfId="25847"/>
    <cellStyle name="Normal 8 3 2 8 3" xfId="25848"/>
    <cellStyle name="Normal 8 3 2 8 3 2" xfId="32983"/>
    <cellStyle name="Normal 8 3 2 8 4" xfId="25849"/>
    <cellStyle name="Normal 8 3 2 8 5" xfId="25850"/>
    <cellStyle name="Normal 8 3 2 9" xfId="25851"/>
    <cellStyle name="Normal 8 3 2 9 2" xfId="25852"/>
    <cellStyle name="Normal 8 3 2 9 2 2" xfId="25853"/>
    <cellStyle name="Normal 8 3 2 9 2 3" xfId="25854"/>
    <cellStyle name="Normal 8 3 2 9 3" xfId="25855"/>
    <cellStyle name="Normal 8 3 2 9 3 2" xfId="32984"/>
    <cellStyle name="Normal 8 3 2 9 4" xfId="25856"/>
    <cellStyle name="Normal 8 3 2 9 5" xfId="25857"/>
    <cellStyle name="Normal 8 3 20" xfId="25858"/>
    <cellStyle name="Normal 8 3 20 2" xfId="25859"/>
    <cellStyle name="Normal 8 3 20 2 2" xfId="25860"/>
    <cellStyle name="Normal 8 3 20 2 2 2" xfId="25861"/>
    <cellStyle name="Normal 8 3 20 2 2 3" xfId="25862"/>
    <cellStyle name="Normal 8 3 20 2 3" xfId="25863"/>
    <cellStyle name="Normal 8 3 20 2 3 2" xfId="32986"/>
    <cellStyle name="Normal 8 3 20 2 4" xfId="25864"/>
    <cellStyle name="Normal 8 3 20 2 5" xfId="25865"/>
    <cellStyle name="Normal 8 3 20 3" xfId="25866"/>
    <cellStyle name="Normal 8 3 20 3 2" xfId="25867"/>
    <cellStyle name="Normal 8 3 20 3 3" xfId="25868"/>
    <cellStyle name="Normal 8 3 20 4" xfId="25869"/>
    <cellStyle name="Normal 8 3 20 4 2" xfId="32985"/>
    <cellStyle name="Normal 8 3 20 5" xfId="25870"/>
    <cellStyle name="Normal 8 3 20 6" xfId="25871"/>
    <cellStyle name="Normal 8 3 21" xfId="25872"/>
    <cellStyle name="Normal 8 3 21 2" xfId="25873"/>
    <cellStyle name="Normal 8 3 21 2 2" xfId="25874"/>
    <cellStyle name="Normal 8 3 21 2 2 2" xfId="25875"/>
    <cellStyle name="Normal 8 3 21 2 2 3" xfId="25876"/>
    <cellStyle name="Normal 8 3 21 2 3" xfId="25877"/>
    <cellStyle name="Normal 8 3 21 2 3 2" xfId="32988"/>
    <cellStyle name="Normal 8 3 21 2 4" xfId="25878"/>
    <cellStyle name="Normal 8 3 21 2 5" xfId="25879"/>
    <cellStyle name="Normal 8 3 21 3" xfId="25880"/>
    <cellStyle name="Normal 8 3 21 3 2" xfId="25881"/>
    <cellStyle name="Normal 8 3 21 3 3" xfId="25882"/>
    <cellStyle name="Normal 8 3 21 4" xfId="25883"/>
    <cellStyle name="Normal 8 3 21 4 2" xfId="32987"/>
    <cellStyle name="Normal 8 3 21 5" xfId="25884"/>
    <cellStyle name="Normal 8 3 21 6" xfId="25885"/>
    <cellStyle name="Normal 8 3 22" xfId="25886"/>
    <cellStyle name="Normal 8 3 22 2" xfId="25887"/>
    <cellStyle name="Normal 8 3 22 2 2" xfId="25888"/>
    <cellStyle name="Normal 8 3 22 2 2 2" xfId="25889"/>
    <cellStyle name="Normal 8 3 22 2 2 3" xfId="25890"/>
    <cellStyle name="Normal 8 3 22 2 3" xfId="25891"/>
    <cellStyle name="Normal 8 3 22 2 3 2" xfId="32990"/>
    <cellStyle name="Normal 8 3 22 2 4" xfId="25892"/>
    <cellStyle name="Normal 8 3 22 2 5" xfId="25893"/>
    <cellStyle name="Normal 8 3 22 3" xfId="25894"/>
    <cellStyle name="Normal 8 3 22 3 2" xfId="25895"/>
    <cellStyle name="Normal 8 3 22 3 3" xfId="25896"/>
    <cellStyle name="Normal 8 3 22 4" xfId="25897"/>
    <cellStyle name="Normal 8 3 22 4 2" xfId="32989"/>
    <cellStyle name="Normal 8 3 22 5" xfId="25898"/>
    <cellStyle name="Normal 8 3 22 6" xfId="25899"/>
    <cellStyle name="Normal 8 3 23" xfId="25900"/>
    <cellStyle name="Normal 8 3 23 2" xfId="25901"/>
    <cellStyle name="Normal 8 3 23 3" xfId="25902"/>
    <cellStyle name="Normal 8 3 24" xfId="25903"/>
    <cellStyle name="Normal 8 3 24 2" xfId="32945"/>
    <cellStyle name="Normal 8 3 25" xfId="25904"/>
    <cellStyle name="Normal 8 3 26" xfId="25905"/>
    <cellStyle name="Normal 8 3 27" xfId="25906"/>
    <cellStyle name="Normal 8 3 3" xfId="25907"/>
    <cellStyle name="Normal 8 3 3 2" xfId="25908"/>
    <cellStyle name="Normal 8 3 3 2 2" xfId="25909"/>
    <cellStyle name="Normal 8 3 3 2 2 2" xfId="25910"/>
    <cellStyle name="Normal 8 3 3 2 2 3" xfId="25911"/>
    <cellStyle name="Normal 8 3 3 2 3" xfId="25912"/>
    <cellStyle name="Normal 8 3 3 2 3 2" xfId="33847"/>
    <cellStyle name="Normal 8 3 3 2 4" xfId="25913"/>
    <cellStyle name="Normal 8 3 3 2 5" xfId="25914"/>
    <cellStyle name="Normal 8 3 3 3" xfId="25915"/>
    <cellStyle name="Normal 8 3 3 3 2" xfId="25916"/>
    <cellStyle name="Normal 8 3 3 3 2 2" xfId="25917"/>
    <cellStyle name="Normal 8 3 3 3 2 3" xfId="25918"/>
    <cellStyle name="Normal 8 3 3 3 3" xfId="25919"/>
    <cellStyle name="Normal 8 3 3 3 3 2" xfId="34961"/>
    <cellStyle name="Normal 8 3 3 3 4" xfId="25920"/>
    <cellStyle name="Normal 8 3 3 3 5" xfId="25921"/>
    <cellStyle name="Normal 8 3 3 4" xfId="25922"/>
    <cellStyle name="Normal 8 3 3 4 2" xfId="25923"/>
    <cellStyle name="Normal 8 3 3 4 2 2" xfId="25924"/>
    <cellStyle name="Normal 8 3 3 4 2 3" xfId="25925"/>
    <cellStyle name="Normal 8 3 3 4 3" xfId="25926"/>
    <cellStyle name="Normal 8 3 3 4 4" xfId="25927"/>
    <cellStyle name="Normal 8 3 3 4 5" xfId="25928"/>
    <cellStyle name="Normal 8 3 3 5" xfId="25929"/>
    <cellStyle name="Normal 8 3 3 5 2" xfId="25930"/>
    <cellStyle name="Normal 8 3 3 5 3" xfId="25931"/>
    <cellStyle name="Normal 8 3 3 6" xfId="25932"/>
    <cellStyle name="Normal 8 3 3 6 2" xfId="32991"/>
    <cellStyle name="Normal 8 3 3 7" xfId="25933"/>
    <cellStyle name="Normal 8 3 3 8" xfId="25934"/>
    <cellStyle name="Normal 8 3 3 9" xfId="25935"/>
    <cellStyle name="Normal 8 3 4" xfId="25936"/>
    <cellStyle name="Normal 8 3 4 2" xfId="25937"/>
    <cellStyle name="Normal 8 3 4 2 2" xfId="25938"/>
    <cellStyle name="Normal 8 3 4 2 3" xfId="25939"/>
    <cellStyle name="Normal 8 3 4 3" xfId="25940"/>
    <cellStyle name="Normal 8 3 4 3 2" xfId="32992"/>
    <cellStyle name="Normal 8 3 4 4" xfId="25941"/>
    <cellStyle name="Normal 8 3 4 5" xfId="25942"/>
    <cellStyle name="Normal 8 3 5" xfId="25943"/>
    <cellStyle name="Normal 8 3 5 2" xfId="25944"/>
    <cellStyle name="Normal 8 3 5 2 2" xfId="25945"/>
    <cellStyle name="Normal 8 3 5 2 3" xfId="25946"/>
    <cellStyle name="Normal 8 3 5 3" xfId="25947"/>
    <cellStyle name="Normal 8 3 5 3 2" xfId="32993"/>
    <cellStyle name="Normal 8 3 5 4" xfId="25948"/>
    <cellStyle name="Normal 8 3 5 5" xfId="25949"/>
    <cellStyle name="Normal 8 3 6" xfId="25950"/>
    <cellStyle name="Normal 8 3 6 2" xfId="25951"/>
    <cellStyle name="Normal 8 3 6 2 2" xfId="25952"/>
    <cellStyle name="Normal 8 3 6 2 3" xfId="25953"/>
    <cellStyle name="Normal 8 3 6 3" xfId="25954"/>
    <cellStyle name="Normal 8 3 6 3 2" xfId="32994"/>
    <cellStyle name="Normal 8 3 6 4" xfId="25955"/>
    <cellStyle name="Normal 8 3 6 5" xfId="25956"/>
    <cellStyle name="Normal 8 3 7" xfId="25957"/>
    <cellStyle name="Normal 8 3 7 2" xfId="25958"/>
    <cellStyle name="Normal 8 3 7 2 2" xfId="25959"/>
    <cellStyle name="Normal 8 3 7 2 3" xfId="25960"/>
    <cellStyle name="Normal 8 3 7 3" xfId="25961"/>
    <cellStyle name="Normal 8 3 7 3 2" xfId="32995"/>
    <cellStyle name="Normal 8 3 7 4" xfId="25962"/>
    <cellStyle name="Normal 8 3 7 5" xfId="25963"/>
    <cellStyle name="Normal 8 3 8" xfId="25964"/>
    <cellStyle name="Normal 8 3 8 2" xfId="25965"/>
    <cellStyle name="Normal 8 3 8 2 2" xfId="25966"/>
    <cellStyle name="Normal 8 3 8 2 2 2" xfId="25967"/>
    <cellStyle name="Normal 8 3 8 2 2 3" xfId="25968"/>
    <cellStyle name="Normal 8 3 8 2 3" xfId="25969"/>
    <cellStyle name="Normal 8 3 8 2 3 2" xfId="32997"/>
    <cellStyle name="Normal 8 3 8 2 4" xfId="25970"/>
    <cellStyle name="Normal 8 3 8 2 5" xfId="25971"/>
    <cellStyle name="Normal 8 3 8 3" xfId="25972"/>
    <cellStyle name="Normal 8 3 8 3 2" xfId="25973"/>
    <cellStyle name="Normal 8 3 8 3 3" xfId="25974"/>
    <cellStyle name="Normal 8 3 8 4" xfId="25975"/>
    <cellStyle name="Normal 8 3 8 4 2" xfId="32996"/>
    <cellStyle name="Normal 8 3 8 5" xfId="25976"/>
    <cellStyle name="Normal 8 3 8 6" xfId="25977"/>
    <cellStyle name="Normal 8 3 9" xfId="25978"/>
    <cellStyle name="Normal 8 3 9 2" xfId="25979"/>
    <cellStyle name="Normal 8 3 9 2 2" xfId="25980"/>
    <cellStyle name="Normal 8 3 9 2 2 2" xfId="25981"/>
    <cellStyle name="Normal 8 3 9 2 2 3" xfId="25982"/>
    <cellStyle name="Normal 8 3 9 2 3" xfId="25983"/>
    <cellStyle name="Normal 8 3 9 2 3 2" xfId="32999"/>
    <cellStyle name="Normal 8 3 9 2 4" xfId="25984"/>
    <cellStyle name="Normal 8 3 9 2 5" xfId="25985"/>
    <cellStyle name="Normal 8 3 9 3" xfId="25986"/>
    <cellStyle name="Normal 8 3 9 3 2" xfId="25987"/>
    <cellStyle name="Normal 8 3 9 3 3" xfId="25988"/>
    <cellStyle name="Normal 8 3 9 4" xfId="25989"/>
    <cellStyle name="Normal 8 3 9 4 2" xfId="32998"/>
    <cellStyle name="Normal 8 3 9 5" xfId="25990"/>
    <cellStyle name="Normal 8 3 9 6" xfId="25991"/>
    <cellStyle name="Normal 8 4" xfId="25992"/>
    <cellStyle name="Normal 8 4 10" xfId="25993"/>
    <cellStyle name="Normal 8 4 2" xfId="25994"/>
    <cellStyle name="Normal 8 4 2 2" xfId="25995"/>
    <cellStyle name="Normal 8 4 2 2 2" xfId="25996"/>
    <cellStyle name="Normal 8 4 2 2 2 2" xfId="25997"/>
    <cellStyle name="Normal 8 4 2 2 2 3" xfId="25998"/>
    <cellStyle name="Normal 8 4 2 2 3" xfId="25999"/>
    <cellStyle name="Normal 8 4 2 2 3 2" xfId="34621"/>
    <cellStyle name="Normal 8 4 2 2 4" xfId="26000"/>
    <cellStyle name="Normal 8 4 2 2 5" xfId="26001"/>
    <cellStyle name="Normal 8 4 2 3" xfId="26002"/>
    <cellStyle name="Normal 8 4 2 3 2" xfId="26003"/>
    <cellStyle name="Normal 8 4 2 3 3" xfId="26004"/>
    <cellStyle name="Normal 8 4 2 4" xfId="26005"/>
    <cellStyle name="Normal 8 4 2 4 2" xfId="33849"/>
    <cellStyle name="Normal 8 4 2 5" xfId="26006"/>
    <cellStyle name="Normal 8 4 2 6" xfId="26007"/>
    <cellStyle name="Normal 8 4 3" xfId="26008"/>
    <cellStyle name="Normal 8 4 3 2" xfId="26009"/>
    <cellStyle name="Normal 8 4 3 2 2" xfId="26010"/>
    <cellStyle name="Normal 8 4 3 2 3" xfId="26011"/>
    <cellStyle name="Normal 8 4 3 3" xfId="26012"/>
    <cellStyle name="Normal 8 4 3 4" xfId="26013"/>
    <cellStyle name="Normal 8 4 3 5" xfId="26014"/>
    <cellStyle name="Normal 8 4 4" xfId="26015"/>
    <cellStyle name="Normal 8 4 4 2" xfId="26016"/>
    <cellStyle name="Normal 8 4 4 2 2" xfId="26017"/>
    <cellStyle name="Normal 8 4 4 2 3" xfId="26018"/>
    <cellStyle name="Normal 8 4 4 3" xfId="26019"/>
    <cellStyle name="Normal 8 4 4 3 2" xfId="34485"/>
    <cellStyle name="Normal 8 4 4 4" xfId="26020"/>
    <cellStyle name="Normal 8 4 4 5" xfId="26021"/>
    <cellStyle name="Normal 8 4 5" xfId="26022"/>
    <cellStyle name="Normal 8 4 5 2" xfId="26023"/>
    <cellStyle name="Normal 8 4 5 2 2" xfId="26024"/>
    <cellStyle name="Normal 8 4 5 2 3" xfId="26025"/>
    <cellStyle name="Normal 8 4 5 3" xfId="26026"/>
    <cellStyle name="Normal 8 4 5 3 2" xfId="35059"/>
    <cellStyle name="Normal 8 4 5 4" xfId="26027"/>
    <cellStyle name="Normal 8 4 5 5" xfId="26028"/>
    <cellStyle name="Normal 8 4 6" xfId="26029"/>
    <cellStyle name="Normal 8 4 6 2" xfId="26030"/>
    <cellStyle name="Normal 8 4 6 3" xfId="26031"/>
    <cellStyle name="Normal 8 4 7" xfId="26032"/>
    <cellStyle name="Normal 8 4 7 2" xfId="33848"/>
    <cellStyle name="Normal 8 4 8" xfId="26033"/>
    <cellStyle name="Normal 8 4 9" xfId="26034"/>
    <cellStyle name="Normal 8 5" xfId="26035"/>
    <cellStyle name="Normal 8 5 10" xfId="26036"/>
    <cellStyle name="Normal 8 5 2" xfId="26037"/>
    <cellStyle name="Normal 8 5 2 2" xfId="26038"/>
    <cellStyle name="Normal 8 5 2 2 2" xfId="26039"/>
    <cellStyle name="Normal 8 5 2 2 2 2" xfId="26040"/>
    <cellStyle name="Normal 8 5 2 2 2 3" xfId="26041"/>
    <cellStyle name="Normal 8 5 2 2 3" xfId="26042"/>
    <cellStyle name="Normal 8 5 2 2 3 2" xfId="34773"/>
    <cellStyle name="Normal 8 5 2 2 4" xfId="26043"/>
    <cellStyle name="Normal 8 5 2 2 5" xfId="26044"/>
    <cellStyle name="Normal 8 5 2 3" xfId="26045"/>
    <cellStyle name="Normal 8 5 2 3 2" xfId="26046"/>
    <cellStyle name="Normal 8 5 2 3 3" xfId="26047"/>
    <cellStyle name="Normal 8 5 2 4" xfId="26048"/>
    <cellStyle name="Normal 8 5 2 4 2" xfId="33851"/>
    <cellStyle name="Normal 8 5 2 5" xfId="26049"/>
    <cellStyle name="Normal 8 5 2 6" xfId="26050"/>
    <cellStyle name="Normal 8 5 3" xfId="26051"/>
    <cellStyle name="Normal 8 5 3 2" xfId="26052"/>
    <cellStyle name="Normal 8 5 3 2 2" xfId="26053"/>
    <cellStyle name="Normal 8 5 3 2 3" xfId="26054"/>
    <cellStyle name="Normal 8 5 3 3" xfId="26055"/>
    <cellStyle name="Normal 8 5 3 4" xfId="26056"/>
    <cellStyle name="Normal 8 5 3 5" xfId="26057"/>
    <cellStyle name="Normal 8 5 4" xfId="26058"/>
    <cellStyle name="Normal 8 5 4 2" xfId="26059"/>
    <cellStyle name="Normal 8 5 4 2 2" xfId="26060"/>
    <cellStyle name="Normal 8 5 4 2 3" xfId="26061"/>
    <cellStyle name="Normal 8 5 4 3" xfId="26062"/>
    <cellStyle name="Normal 8 5 4 3 2" xfId="34421"/>
    <cellStyle name="Normal 8 5 4 4" xfId="26063"/>
    <cellStyle name="Normal 8 5 4 5" xfId="26064"/>
    <cellStyle name="Normal 8 5 5" xfId="26065"/>
    <cellStyle name="Normal 8 5 5 2" xfId="26066"/>
    <cellStyle name="Normal 8 5 5 2 2" xfId="26067"/>
    <cellStyle name="Normal 8 5 5 2 3" xfId="26068"/>
    <cellStyle name="Normal 8 5 5 3" xfId="26069"/>
    <cellStyle name="Normal 8 5 5 4" xfId="26070"/>
    <cellStyle name="Normal 8 5 5 5" xfId="26071"/>
    <cellStyle name="Normal 8 5 6" xfId="26072"/>
    <cellStyle name="Normal 8 5 6 2" xfId="26073"/>
    <cellStyle name="Normal 8 5 6 3" xfId="26074"/>
    <cellStyle name="Normal 8 5 7" xfId="26075"/>
    <cellStyle name="Normal 8 5 7 2" xfId="33850"/>
    <cellStyle name="Normal 8 5 8" xfId="26076"/>
    <cellStyle name="Normal 8 5 9" xfId="26077"/>
    <cellStyle name="Normal 8 6" xfId="26078"/>
    <cellStyle name="Normal 8 6 2" xfId="26079"/>
    <cellStyle name="Normal 8 6 2 2" xfId="26080"/>
    <cellStyle name="Normal 8 6 2 2 2" xfId="26081"/>
    <cellStyle name="Normal 8 6 2 2 2 2" xfId="26082"/>
    <cellStyle name="Normal 8 6 2 2 2 3" xfId="26083"/>
    <cellStyle name="Normal 8 6 2 2 3" xfId="26084"/>
    <cellStyle name="Normal 8 6 2 2 3 2" xfId="34422"/>
    <cellStyle name="Normal 8 6 2 2 4" xfId="26085"/>
    <cellStyle name="Normal 8 6 2 2 5" xfId="26086"/>
    <cellStyle name="Normal 8 6 2 3" xfId="26087"/>
    <cellStyle name="Normal 8 6 2 3 2" xfId="26088"/>
    <cellStyle name="Normal 8 6 2 3 3" xfId="26089"/>
    <cellStyle name="Normal 8 6 2 4" xfId="26090"/>
    <cellStyle name="Normal 8 6 2 4 2" xfId="33853"/>
    <cellStyle name="Normal 8 6 2 5" xfId="26091"/>
    <cellStyle name="Normal 8 6 2 6" xfId="26092"/>
    <cellStyle name="Normal 8 6 3" xfId="26093"/>
    <cellStyle name="Normal 8 6 3 2" xfId="26094"/>
    <cellStyle name="Normal 8 6 3 2 2" xfId="26095"/>
    <cellStyle name="Normal 8 6 3 2 3" xfId="26096"/>
    <cellStyle name="Normal 8 6 3 3" xfId="26097"/>
    <cellStyle name="Normal 8 6 3 4" xfId="26098"/>
    <cellStyle name="Normal 8 6 3 5" xfId="26099"/>
    <cellStyle name="Normal 8 6 4" xfId="26100"/>
    <cellStyle name="Normal 8 6 4 2" xfId="26101"/>
    <cellStyle name="Normal 8 6 4 2 2" xfId="26102"/>
    <cellStyle name="Normal 8 6 4 2 3" xfId="26103"/>
    <cellStyle name="Normal 8 6 4 3" xfId="26104"/>
    <cellStyle name="Normal 8 6 4 3 2" xfId="34423"/>
    <cellStyle name="Normal 8 6 4 4" xfId="26105"/>
    <cellStyle name="Normal 8 6 4 5" xfId="26106"/>
    <cellStyle name="Normal 8 6 5" xfId="26107"/>
    <cellStyle name="Normal 8 6 5 2" xfId="26108"/>
    <cellStyle name="Normal 8 6 5 3" xfId="26109"/>
    <cellStyle name="Normal 8 6 6" xfId="26110"/>
    <cellStyle name="Normal 8 6 6 2" xfId="33852"/>
    <cellStyle name="Normal 8 6 7" xfId="26111"/>
    <cellStyle name="Normal 8 6 8" xfId="26112"/>
    <cellStyle name="Normal 8 6 9" xfId="26113"/>
    <cellStyle name="Normal 8 7" xfId="26114"/>
    <cellStyle name="Normal 8 7 2" xfId="26115"/>
    <cellStyle name="Normal 8 7 2 2" xfId="26116"/>
    <cellStyle name="Normal 8 7 2 2 2" xfId="26117"/>
    <cellStyle name="Normal 8 7 2 2 2 2" xfId="26118"/>
    <cellStyle name="Normal 8 7 2 2 2 3" xfId="26119"/>
    <cellStyle name="Normal 8 7 2 2 3" xfId="26120"/>
    <cellStyle name="Normal 8 7 2 2 3 2" xfId="34424"/>
    <cellStyle name="Normal 8 7 2 2 4" xfId="26121"/>
    <cellStyle name="Normal 8 7 2 2 5" xfId="26122"/>
    <cellStyle name="Normal 8 7 2 3" xfId="26123"/>
    <cellStyle name="Normal 8 7 2 3 2" xfId="26124"/>
    <cellStyle name="Normal 8 7 2 3 3" xfId="26125"/>
    <cellStyle name="Normal 8 7 2 4" xfId="26126"/>
    <cellStyle name="Normal 8 7 2 4 2" xfId="33855"/>
    <cellStyle name="Normal 8 7 2 5" xfId="26127"/>
    <cellStyle name="Normal 8 7 2 6" xfId="26128"/>
    <cellStyle name="Normal 8 7 3" xfId="26129"/>
    <cellStyle name="Normal 8 7 3 2" xfId="26130"/>
    <cellStyle name="Normal 8 7 3 2 2" xfId="26131"/>
    <cellStyle name="Normal 8 7 3 2 3" xfId="26132"/>
    <cellStyle name="Normal 8 7 3 3" xfId="26133"/>
    <cellStyle name="Normal 8 7 3 4" xfId="26134"/>
    <cellStyle name="Normal 8 7 3 5" xfId="26135"/>
    <cellStyle name="Normal 8 7 4" xfId="26136"/>
    <cellStyle name="Normal 8 7 4 2" xfId="26137"/>
    <cellStyle name="Normal 8 7 4 2 2" xfId="26138"/>
    <cellStyle name="Normal 8 7 4 2 3" xfId="26139"/>
    <cellStyle name="Normal 8 7 4 3" xfId="26140"/>
    <cellStyle name="Normal 8 7 4 3 2" xfId="34425"/>
    <cellStyle name="Normal 8 7 4 4" xfId="26141"/>
    <cellStyle name="Normal 8 7 4 5" xfId="26142"/>
    <cellStyle name="Normal 8 7 5" xfId="26143"/>
    <cellStyle name="Normal 8 7 5 2" xfId="26144"/>
    <cellStyle name="Normal 8 7 5 3" xfId="26145"/>
    <cellStyle name="Normal 8 7 6" xfId="26146"/>
    <cellStyle name="Normal 8 7 6 2" xfId="33854"/>
    <cellStyle name="Normal 8 7 7" xfId="26147"/>
    <cellStyle name="Normal 8 7 8" xfId="26148"/>
    <cellStyle name="Normal 8 7 9" xfId="26149"/>
    <cellStyle name="Normal 8 8" xfId="26150"/>
    <cellStyle name="Normal 8 8 2" xfId="26151"/>
    <cellStyle name="Normal 8 8 2 2" xfId="26152"/>
    <cellStyle name="Normal 8 8 2 2 2" xfId="26153"/>
    <cellStyle name="Normal 8 8 2 2 3" xfId="26154"/>
    <cellStyle name="Normal 8 8 2 3" xfId="26155"/>
    <cellStyle name="Normal 8 8 2 4" xfId="26156"/>
    <cellStyle name="Normal 8 8 2 5" xfId="26157"/>
    <cellStyle name="Normal 8 8 3" xfId="26158"/>
    <cellStyle name="Normal 8 8 3 2" xfId="26159"/>
    <cellStyle name="Normal 8 8 3 2 2" xfId="26160"/>
    <cellStyle name="Normal 8 8 3 2 3" xfId="26161"/>
    <cellStyle name="Normal 8 8 3 3" xfId="26162"/>
    <cellStyle name="Normal 8 8 3 3 2" xfId="34426"/>
    <cellStyle name="Normal 8 8 3 4" xfId="26163"/>
    <cellStyle name="Normal 8 8 3 5" xfId="26164"/>
    <cellStyle name="Normal 8 8 4" xfId="26165"/>
    <cellStyle name="Normal 8 8 4 2" xfId="26166"/>
    <cellStyle name="Normal 8 8 4 3" xfId="26167"/>
    <cellStyle name="Normal 8 8 5" xfId="26168"/>
    <cellStyle name="Normal 8 8 5 2" xfId="33856"/>
    <cellStyle name="Normal 8 8 6" xfId="26169"/>
    <cellStyle name="Normal 8 8 7" xfId="26170"/>
    <cellStyle name="Normal 8 9" xfId="26171"/>
    <cellStyle name="Normal 8 9 2" xfId="26172"/>
    <cellStyle name="Normal 8 9 2 2" xfId="26173"/>
    <cellStyle name="Normal 8 9 2 2 2" xfId="26174"/>
    <cellStyle name="Normal 8 9 2 2 3" xfId="26175"/>
    <cellStyle name="Normal 8 9 2 3" xfId="26176"/>
    <cellStyle name="Normal 8 9 2 4" xfId="26177"/>
    <cellStyle name="Normal 8 9 2 5" xfId="26178"/>
    <cellStyle name="Normal 8 9 3" xfId="26179"/>
    <cellStyle name="Normal 8 9 3 2" xfId="26180"/>
    <cellStyle name="Normal 8 9 3 2 2" xfId="26181"/>
    <cellStyle name="Normal 8 9 3 2 3" xfId="26182"/>
    <cellStyle name="Normal 8 9 3 3" xfId="26183"/>
    <cellStyle name="Normal 8 9 3 3 2" xfId="34427"/>
    <cellStyle name="Normal 8 9 3 4" xfId="26184"/>
    <cellStyle name="Normal 8 9 3 5" xfId="26185"/>
    <cellStyle name="Normal 8 9 4" xfId="26186"/>
    <cellStyle name="Normal 8 9 4 2" xfId="26187"/>
    <cellStyle name="Normal 8 9 4 3" xfId="26188"/>
    <cellStyle name="Normal 8 9 5" xfId="26189"/>
    <cellStyle name="Normal 8 9 5 2" xfId="33857"/>
    <cellStyle name="Normal 8 9 6" xfId="26190"/>
    <cellStyle name="Normal 8 9 7" xfId="26191"/>
    <cellStyle name="Normal 9" xfId="26192"/>
    <cellStyle name="Normal 9 10" xfId="26193"/>
    <cellStyle name="Normal 9 10 2" xfId="26194"/>
    <cellStyle name="Normal 9 10 2 2" xfId="26195"/>
    <cellStyle name="Normal 9 10 2 2 2" xfId="26196"/>
    <cellStyle name="Normal 9 10 2 2 2 2" xfId="26197"/>
    <cellStyle name="Normal 9 10 2 2 2 2 2" xfId="26198"/>
    <cellStyle name="Normal 9 10 2 2 2 2 3" xfId="26199"/>
    <cellStyle name="Normal 9 10 2 2 2 3" xfId="26200"/>
    <cellStyle name="Normal 9 10 2 2 2 3 2" xfId="34428"/>
    <cellStyle name="Normal 9 10 2 2 2 4" xfId="26201"/>
    <cellStyle name="Normal 9 10 2 2 2 5" xfId="26202"/>
    <cellStyle name="Normal 9 10 2 2 3" xfId="26203"/>
    <cellStyle name="Normal 9 10 2 2 3 2" xfId="26204"/>
    <cellStyle name="Normal 9 10 2 2 3 3" xfId="26205"/>
    <cellStyle name="Normal 9 10 2 2 4" xfId="26206"/>
    <cellStyle name="Normal 9 10 2 2 4 2" xfId="33860"/>
    <cellStyle name="Normal 9 10 2 2 5" xfId="26207"/>
    <cellStyle name="Normal 9 10 2 2 6" xfId="26208"/>
    <cellStyle name="Normal 9 10 2 3" xfId="26209"/>
    <cellStyle name="Normal 9 10 2 3 2" xfId="26210"/>
    <cellStyle name="Normal 9 10 2 3 2 2" xfId="26211"/>
    <cellStyle name="Normal 9 10 2 3 2 3" xfId="26212"/>
    <cellStyle name="Normal 9 10 2 3 3" xfId="26213"/>
    <cellStyle name="Normal 9 10 2 3 3 2" xfId="34429"/>
    <cellStyle name="Normal 9 10 2 3 4" xfId="26214"/>
    <cellStyle name="Normal 9 10 2 3 5" xfId="26215"/>
    <cellStyle name="Normal 9 10 2 4" xfId="26216"/>
    <cellStyle name="Normal 9 10 2 4 2" xfId="26217"/>
    <cellStyle name="Normal 9 10 2 4 3" xfId="26218"/>
    <cellStyle name="Normal 9 10 2 5" xfId="26219"/>
    <cellStyle name="Normal 9 10 2 5 2" xfId="33859"/>
    <cellStyle name="Normal 9 10 2 6" xfId="26220"/>
    <cellStyle name="Normal 9 10 2 7" xfId="26221"/>
    <cellStyle name="Normal 9 10 3" xfId="26222"/>
    <cellStyle name="Normal 9 10 3 2" xfId="26223"/>
    <cellStyle name="Normal 9 10 3 2 2" xfId="26224"/>
    <cellStyle name="Normal 9 10 3 2 2 2" xfId="26225"/>
    <cellStyle name="Normal 9 10 3 2 2 3" xfId="26226"/>
    <cellStyle name="Normal 9 10 3 2 3" xfId="26227"/>
    <cellStyle name="Normal 9 10 3 2 3 2" xfId="34430"/>
    <cellStyle name="Normal 9 10 3 2 4" xfId="26228"/>
    <cellStyle name="Normal 9 10 3 2 5" xfId="26229"/>
    <cellStyle name="Normal 9 10 3 3" xfId="26230"/>
    <cellStyle name="Normal 9 10 3 3 2" xfId="26231"/>
    <cellStyle name="Normal 9 10 3 3 3" xfId="26232"/>
    <cellStyle name="Normal 9 10 3 4" xfId="26233"/>
    <cellStyle name="Normal 9 10 3 4 2" xfId="33861"/>
    <cellStyle name="Normal 9 10 3 5" xfId="26234"/>
    <cellStyle name="Normal 9 10 3 6" xfId="26235"/>
    <cellStyle name="Normal 9 10 4" xfId="26236"/>
    <cellStyle name="Normal 9 10 4 2" xfId="26237"/>
    <cellStyle name="Normal 9 10 4 2 2" xfId="26238"/>
    <cellStyle name="Normal 9 10 4 2 3" xfId="26239"/>
    <cellStyle name="Normal 9 10 4 3" xfId="26240"/>
    <cellStyle name="Normal 9 10 4 3 2" xfId="34431"/>
    <cellStyle name="Normal 9 10 4 4" xfId="26241"/>
    <cellStyle name="Normal 9 10 4 5" xfId="26242"/>
    <cellStyle name="Normal 9 10 5" xfId="26243"/>
    <cellStyle name="Normal 9 10 5 2" xfId="26244"/>
    <cellStyle name="Normal 9 10 5 3" xfId="26245"/>
    <cellStyle name="Normal 9 10 6" xfId="26246"/>
    <cellStyle name="Normal 9 10 6 2" xfId="33858"/>
    <cellStyle name="Normal 9 10 7" xfId="26247"/>
    <cellStyle name="Normal 9 10 8" xfId="26248"/>
    <cellStyle name="Normal 9 11" xfId="26249"/>
    <cellStyle name="Normal 9 11 2" xfId="26250"/>
    <cellStyle name="Normal 9 11 2 2" xfId="26251"/>
    <cellStyle name="Normal 9 11 2 2 2" xfId="26252"/>
    <cellStyle name="Normal 9 11 2 2 2 2" xfId="26253"/>
    <cellStyle name="Normal 9 11 2 2 2 2 2" xfId="26254"/>
    <cellStyle name="Normal 9 11 2 2 2 2 3" xfId="26255"/>
    <cellStyle name="Normal 9 11 2 2 2 3" xfId="26256"/>
    <cellStyle name="Normal 9 11 2 2 2 3 2" xfId="34432"/>
    <cellStyle name="Normal 9 11 2 2 2 4" xfId="26257"/>
    <cellStyle name="Normal 9 11 2 2 2 5" xfId="26258"/>
    <cellStyle name="Normal 9 11 2 2 3" xfId="26259"/>
    <cellStyle name="Normal 9 11 2 2 3 2" xfId="26260"/>
    <cellStyle name="Normal 9 11 2 2 3 3" xfId="26261"/>
    <cellStyle name="Normal 9 11 2 2 4" xfId="26262"/>
    <cellStyle name="Normal 9 11 2 2 4 2" xfId="33864"/>
    <cellStyle name="Normal 9 11 2 2 5" xfId="26263"/>
    <cellStyle name="Normal 9 11 2 2 6" xfId="26264"/>
    <cellStyle name="Normal 9 11 2 3" xfId="26265"/>
    <cellStyle name="Normal 9 11 2 3 2" xfId="26266"/>
    <cellStyle name="Normal 9 11 2 3 2 2" xfId="26267"/>
    <cellStyle name="Normal 9 11 2 3 2 3" xfId="26268"/>
    <cellStyle name="Normal 9 11 2 3 3" xfId="26269"/>
    <cellStyle name="Normal 9 11 2 3 3 2" xfId="34433"/>
    <cellStyle name="Normal 9 11 2 3 4" xfId="26270"/>
    <cellStyle name="Normal 9 11 2 3 5" xfId="26271"/>
    <cellStyle name="Normal 9 11 2 4" xfId="26272"/>
    <cellStyle name="Normal 9 11 2 4 2" xfId="26273"/>
    <cellStyle name="Normal 9 11 2 4 3" xfId="26274"/>
    <cellStyle name="Normal 9 11 2 5" xfId="26275"/>
    <cellStyle name="Normal 9 11 2 5 2" xfId="33863"/>
    <cellStyle name="Normal 9 11 2 6" xfId="26276"/>
    <cellStyle name="Normal 9 11 2 7" xfId="26277"/>
    <cellStyle name="Normal 9 11 3" xfId="26278"/>
    <cellStyle name="Normal 9 11 3 2" xfId="26279"/>
    <cellStyle name="Normal 9 11 3 2 2" xfId="26280"/>
    <cellStyle name="Normal 9 11 3 2 2 2" xfId="26281"/>
    <cellStyle name="Normal 9 11 3 2 2 3" xfId="26282"/>
    <cellStyle name="Normal 9 11 3 2 3" xfId="26283"/>
    <cellStyle name="Normal 9 11 3 2 3 2" xfId="34434"/>
    <cellStyle name="Normal 9 11 3 2 4" xfId="26284"/>
    <cellStyle name="Normal 9 11 3 2 5" xfId="26285"/>
    <cellStyle name="Normal 9 11 3 3" xfId="26286"/>
    <cellStyle name="Normal 9 11 3 3 2" xfId="26287"/>
    <cellStyle name="Normal 9 11 3 3 3" xfId="26288"/>
    <cellStyle name="Normal 9 11 3 4" xfId="26289"/>
    <cellStyle name="Normal 9 11 3 4 2" xfId="33865"/>
    <cellStyle name="Normal 9 11 3 5" xfId="26290"/>
    <cellStyle name="Normal 9 11 3 6" xfId="26291"/>
    <cellStyle name="Normal 9 11 4" xfId="26292"/>
    <cellStyle name="Normal 9 11 4 2" xfId="26293"/>
    <cellStyle name="Normal 9 11 4 2 2" xfId="26294"/>
    <cellStyle name="Normal 9 11 4 2 3" xfId="26295"/>
    <cellStyle name="Normal 9 11 4 3" xfId="26296"/>
    <cellStyle name="Normal 9 11 4 3 2" xfId="34435"/>
    <cellStyle name="Normal 9 11 4 4" xfId="26297"/>
    <cellStyle name="Normal 9 11 4 5" xfId="26298"/>
    <cellStyle name="Normal 9 11 5" xfId="26299"/>
    <cellStyle name="Normal 9 11 5 2" xfId="26300"/>
    <cellStyle name="Normal 9 11 5 3" xfId="26301"/>
    <cellStyle name="Normal 9 11 6" xfId="26302"/>
    <cellStyle name="Normal 9 11 6 2" xfId="33862"/>
    <cellStyle name="Normal 9 11 7" xfId="26303"/>
    <cellStyle name="Normal 9 11 8" xfId="26304"/>
    <cellStyle name="Normal 9 12" xfId="26305"/>
    <cellStyle name="Normal 9 12 2" xfId="26306"/>
    <cellStyle name="Normal 9 12 2 2" xfId="26307"/>
    <cellStyle name="Normal 9 12 2 3" xfId="26308"/>
    <cellStyle name="Normal 9 12 3" xfId="26309"/>
    <cellStyle name="Normal 9 12 4" xfId="26310"/>
    <cellStyle name="Normal 9 12 5" xfId="26311"/>
    <cellStyle name="Normal 9 13" xfId="26312"/>
    <cellStyle name="Normal 9 13 2" xfId="26313"/>
    <cellStyle name="Normal 9 13 2 2" xfId="26314"/>
    <cellStyle name="Normal 9 13 2 3" xfId="26315"/>
    <cellStyle name="Normal 9 13 3" xfId="26316"/>
    <cellStyle name="Normal 9 13 4" xfId="26317"/>
    <cellStyle name="Normal 9 13 5" xfId="26318"/>
    <cellStyle name="Normal 9 14" xfId="26319"/>
    <cellStyle name="Normal 9 14 2" xfId="26320"/>
    <cellStyle name="Normal 9 14 2 2" xfId="26321"/>
    <cellStyle name="Normal 9 14 2 3" xfId="26322"/>
    <cellStyle name="Normal 9 14 3" xfId="26323"/>
    <cellStyle name="Normal 9 14 4" xfId="26324"/>
    <cellStyle name="Normal 9 14 5" xfId="26325"/>
    <cellStyle name="Normal 9 15" xfId="26326"/>
    <cellStyle name="Normal 9 15 2" xfId="26327"/>
    <cellStyle name="Normal 9 15 2 2" xfId="26328"/>
    <cellStyle name="Normal 9 15 2 2 2" xfId="26329"/>
    <cellStyle name="Normal 9 15 2 2 3" xfId="26330"/>
    <cellStyle name="Normal 9 15 2 3" xfId="26331"/>
    <cellStyle name="Normal 9 15 2 3 2" xfId="34436"/>
    <cellStyle name="Normal 9 15 2 4" xfId="26332"/>
    <cellStyle name="Normal 9 15 2 5" xfId="26333"/>
    <cellStyle name="Normal 9 15 3" xfId="26334"/>
    <cellStyle name="Normal 9 15 3 2" xfId="26335"/>
    <cellStyle name="Normal 9 15 3 3" xfId="26336"/>
    <cellStyle name="Normal 9 15 4" xfId="26337"/>
    <cellStyle name="Normal 9 15 4 2" xfId="33866"/>
    <cellStyle name="Normal 9 15 5" xfId="26338"/>
    <cellStyle name="Normal 9 15 6" xfId="26339"/>
    <cellStyle name="Normal 9 16" xfId="26340"/>
    <cellStyle name="Normal 9 16 2" xfId="26341"/>
    <cellStyle name="Normal 9 16 2 2" xfId="26342"/>
    <cellStyle name="Normal 9 16 2 3" xfId="26343"/>
    <cellStyle name="Normal 9 16 3" xfId="26344"/>
    <cellStyle name="Normal 9 16 3 2" xfId="34050"/>
    <cellStyle name="Normal 9 16 4" xfId="26345"/>
    <cellStyle name="Normal 9 16 5" xfId="26346"/>
    <cellStyle name="Normal 9 17" xfId="26347"/>
    <cellStyle name="Normal 9 17 2" xfId="26348"/>
    <cellStyle name="Normal 9 17 3" xfId="26349"/>
    <cellStyle name="Normal 9 18" xfId="26350"/>
    <cellStyle name="Normal 9 18 2" xfId="33000"/>
    <cellStyle name="Normal 9 19" xfId="26351"/>
    <cellStyle name="Normal 9 2" xfId="26352"/>
    <cellStyle name="Normal 9 2 10" xfId="26353"/>
    <cellStyle name="Normal 9 2 10 2" xfId="26354"/>
    <cellStyle name="Normal 9 2 10 2 2" xfId="26355"/>
    <cellStyle name="Normal 9 2 10 2 2 2" xfId="26356"/>
    <cellStyle name="Normal 9 2 10 2 2 2 2" xfId="26357"/>
    <cellStyle name="Normal 9 2 10 2 2 2 3" xfId="26358"/>
    <cellStyle name="Normal 9 2 10 2 2 3" xfId="26359"/>
    <cellStyle name="Normal 9 2 10 2 2 3 2" xfId="34437"/>
    <cellStyle name="Normal 9 2 10 2 2 4" xfId="26360"/>
    <cellStyle name="Normal 9 2 10 2 2 5" xfId="26361"/>
    <cellStyle name="Normal 9 2 10 2 3" xfId="26362"/>
    <cellStyle name="Normal 9 2 10 2 3 2" xfId="26363"/>
    <cellStyle name="Normal 9 2 10 2 3 3" xfId="26364"/>
    <cellStyle name="Normal 9 2 10 2 4" xfId="26365"/>
    <cellStyle name="Normal 9 2 10 2 4 2" xfId="33868"/>
    <cellStyle name="Normal 9 2 10 2 5" xfId="26366"/>
    <cellStyle name="Normal 9 2 10 2 6" xfId="26367"/>
    <cellStyle name="Normal 9 2 10 3" xfId="26368"/>
    <cellStyle name="Normal 9 2 10 3 2" xfId="26369"/>
    <cellStyle name="Normal 9 2 10 3 2 2" xfId="26370"/>
    <cellStyle name="Normal 9 2 10 3 2 3" xfId="26371"/>
    <cellStyle name="Normal 9 2 10 3 3" xfId="26372"/>
    <cellStyle name="Normal 9 2 10 3 3 2" xfId="34438"/>
    <cellStyle name="Normal 9 2 10 3 4" xfId="26373"/>
    <cellStyle name="Normal 9 2 10 3 5" xfId="26374"/>
    <cellStyle name="Normal 9 2 10 4" xfId="26375"/>
    <cellStyle name="Normal 9 2 10 4 2" xfId="26376"/>
    <cellStyle name="Normal 9 2 10 4 3" xfId="26377"/>
    <cellStyle name="Normal 9 2 10 5" xfId="26378"/>
    <cellStyle name="Normal 9 2 10 5 2" xfId="33867"/>
    <cellStyle name="Normal 9 2 10 6" xfId="26379"/>
    <cellStyle name="Normal 9 2 10 7" xfId="26380"/>
    <cellStyle name="Normal 9 2 11" xfId="26381"/>
    <cellStyle name="Normal 9 2 11 2" xfId="26382"/>
    <cellStyle name="Normal 9 2 11 2 2" xfId="26383"/>
    <cellStyle name="Normal 9 2 11 2 2 2" xfId="26384"/>
    <cellStyle name="Normal 9 2 11 2 2 2 2" xfId="26385"/>
    <cellStyle name="Normal 9 2 11 2 2 2 3" xfId="26386"/>
    <cellStyle name="Normal 9 2 11 2 2 3" xfId="26387"/>
    <cellStyle name="Normal 9 2 11 2 2 3 2" xfId="34439"/>
    <cellStyle name="Normal 9 2 11 2 2 4" xfId="26388"/>
    <cellStyle name="Normal 9 2 11 2 2 5" xfId="26389"/>
    <cellStyle name="Normal 9 2 11 2 3" xfId="26390"/>
    <cellStyle name="Normal 9 2 11 2 3 2" xfId="26391"/>
    <cellStyle name="Normal 9 2 11 2 3 3" xfId="26392"/>
    <cellStyle name="Normal 9 2 11 2 4" xfId="26393"/>
    <cellStyle name="Normal 9 2 11 2 4 2" xfId="33870"/>
    <cellStyle name="Normal 9 2 11 2 5" xfId="26394"/>
    <cellStyle name="Normal 9 2 11 2 6" xfId="26395"/>
    <cellStyle name="Normal 9 2 11 3" xfId="26396"/>
    <cellStyle name="Normal 9 2 11 3 2" xfId="26397"/>
    <cellStyle name="Normal 9 2 11 3 2 2" xfId="26398"/>
    <cellStyle name="Normal 9 2 11 3 2 3" xfId="26399"/>
    <cellStyle name="Normal 9 2 11 3 3" xfId="26400"/>
    <cellStyle name="Normal 9 2 11 3 3 2" xfId="34908"/>
    <cellStyle name="Normal 9 2 11 3 4" xfId="26401"/>
    <cellStyle name="Normal 9 2 11 3 5" xfId="26402"/>
    <cellStyle name="Normal 9 2 11 4" xfId="26403"/>
    <cellStyle name="Normal 9 2 11 4 2" xfId="26404"/>
    <cellStyle name="Normal 9 2 11 4 3" xfId="26405"/>
    <cellStyle name="Normal 9 2 11 5" xfId="26406"/>
    <cellStyle name="Normal 9 2 11 5 2" xfId="33869"/>
    <cellStyle name="Normal 9 2 11 6" xfId="26407"/>
    <cellStyle name="Normal 9 2 11 7" xfId="26408"/>
    <cellStyle name="Normal 9 2 12" xfId="26409"/>
    <cellStyle name="Normal 9 2 12 2" xfId="26410"/>
    <cellStyle name="Normal 9 2 12 2 2" xfId="26411"/>
    <cellStyle name="Normal 9 2 12 2 2 2" xfId="26412"/>
    <cellStyle name="Normal 9 2 12 2 2 2 2" xfId="26413"/>
    <cellStyle name="Normal 9 2 12 2 2 2 3" xfId="26414"/>
    <cellStyle name="Normal 9 2 12 2 2 3" xfId="26415"/>
    <cellStyle name="Normal 9 2 12 2 2 3 2" xfId="34774"/>
    <cellStyle name="Normal 9 2 12 2 2 4" xfId="26416"/>
    <cellStyle name="Normal 9 2 12 2 2 5" xfId="26417"/>
    <cellStyle name="Normal 9 2 12 2 3" xfId="26418"/>
    <cellStyle name="Normal 9 2 12 2 3 2" xfId="26419"/>
    <cellStyle name="Normal 9 2 12 2 3 3" xfId="26420"/>
    <cellStyle name="Normal 9 2 12 2 4" xfId="26421"/>
    <cellStyle name="Normal 9 2 12 2 4 2" xfId="33872"/>
    <cellStyle name="Normal 9 2 12 2 5" xfId="26422"/>
    <cellStyle name="Normal 9 2 12 2 6" xfId="26423"/>
    <cellStyle name="Normal 9 2 12 3" xfId="26424"/>
    <cellStyle name="Normal 9 2 12 3 2" xfId="26425"/>
    <cellStyle name="Normal 9 2 12 3 2 2" xfId="26426"/>
    <cellStyle name="Normal 9 2 12 3 2 3" xfId="26427"/>
    <cellStyle name="Normal 9 2 12 3 3" xfId="26428"/>
    <cellStyle name="Normal 9 2 12 3 3 2" xfId="34622"/>
    <cellStyle name="Normal 9 2 12 3 4" xfId="26429"/>
    <cellStyle name="Normal 9 2 12 3 5" xfId="26430"/>
    <cellStyle name="Normal 9 2 12 4" xfId="26431"/>
    <cellStyle name="Normal 9 2 12 4 2" xfId="26432"/>
    <cellStyle name="Normal 9 2 12 4 3" xfId="26433"/>
    <cellStyle name="Normal 9 2 12 5" xfId="26434"/>
    <cellStyle name="Normal 9 2 12 5 2" xfId="33871"/>
    <cellStyle name="Normal 9 2 12 6" xfId="26435"/>
    <cellStyle name="Normal 9 2 12 7" xfId="26436"/>
    <cellStyle name="Normal 9 2 13" xfId="26437"/>
    <cellStyle name="Normal 9 2 13 2" xfId="26438"/>
    <cellStyle name="Normal 9 2 13 2 2" xfId="26439"/>
    <cellStyle name="Normal 9 2 13 2 2 2" xfId="26440"/>
    <cellStyle name="Normal 9 2 13 2 2 2 2" xfId="26441"/>
    <cellStyle name="Normal 9 2 13 2 2 2 3" xfId="26442"/>
    <cellStyle name="Normal 9 2 13 2 2 3" xfId="26443"/>
    <cellStyle name="Normal 9 2 13 2 2 3 2" xfId="34440"/>
    <cellStyle name="Normal 9 2 13 2 2 4" xfId="26444"/>
    <cellStyle name="Normal 9 2 13 2 2 5" xfId="26445"/>
    <cellStyle name="Normal 9 2 13 2 3" xfId="26446"/>
    <cellStyle name="Normal 9 2 13 2 3 2" xfId="26447"/>
    <cellStyle name="Normal 9 2 13 2 3 3" xfId="26448"/>
    <cellStyle name="Normal 9 2 13 2 4" xfId="26449"/>
    <cellStyle name="Normal 9 2 13 2 4 2" xfId="33874"/>
    <cellStyle name="Normal 9 2 13 2 5" xfId="26450"/>
    <cellStyle name="Normal 9 2 13 2 6" xfId="26451"/>
    <cellStyle name="Normal 9 2 13 3" xfId="26452"/>
    <cellStyle name="Normal 9 2 13 3 2" xfId="26453"/>
    <cellStyle name="Normal 9 2 13 3 2 2" xfId="26454"/>
    <cellStyle name="Normal 9 2 13 3 2 3" xfId="26455"/>
    <cellStyle name="Normal 9 2 13 3 3" xfId="26456"/>
    <cellStyle name="Normal 9 2 13 3 3 2" xfId="34453"/>
    <cellStyle name="Normal 9 2 13 3 4" xfId="26457"/>
    <cellStyle name="Normal 9 2 13 3 5" xfId="26458"/>
    <cellStyle name="Normal 9 2 13 4" xfId="26459"/>
    <cellStyle name="Normal 9 2 13 4 2" xfId="26460"/>
    <cellStyle name="Normal 9 2 13 4 3" xfId="26461"/>
    <cellStyle name="Normal 9 2 13 5" xfId="26462"/>
    <cellStyle name="Normal 9 2 13 5 2" xfId="33873"/>
    <cellStyle name="Normal 9 2 13 6" xfId="26463"/>
    <cellStyle name="Normal 9 2 13 7" xfId="26464"/>
    <cellStyle name="Normal 9 2 14" xfId="26465"/>
    <cellStyle name="Normal 9 2 14 2" xfId="26466"/>
    <cellStyle name="Normal 9 2 14 2 2" xfId="26467"/>
    <cellStyle name="Normal 9 2 14 2 2 2" xfId="26468"/>
    <cellStyle name="Normal 9 2 14 2 2 3" xfId="26469"/>
    <cellStyle name="Normal 9 2 14 2 3" xfId="26470"/>
    <cellStyle name="Normal 9 2 14 2 3 2" xfId="34441"/>
    <cellStyle name="Normal 9 2 14 2 4" xfId="26471"/>
    <cellStyle name="Normal 9 2 14 2 5" xfId="26472"/>
    <cellStyle name="Normal 9 2 14 3" xfId="26473"/>
    <cellStyle name="Normal 9 2 14 3 2" xfId="26474"/>
    <cellStyle name="Normal 9 2 14 3 3" xfId="26475"/>
    <cellStyle name="Normal 9 2 14 4" xfId="26476"/>
    <cellStyle name="Normal 9 2 14 4 2" xfId="33875"/>
    <cellStyle name="Normal 9 2 14 5" xfId="26477"/>
    <cellStyle name="Normal 9 2 14 6" xfId="26478"/>
    <cellStyle name="Normal 9 2 15" xfId="26479"/>
    <cellStyle name="Normal 9 2 15 2" xfId="26480"/>
    <cellStyle name="Normal 9 2 15 2 2" xfId="26481"/>
    <cellStyle name="Normal 9 2 15 2 2 2" xfId="26482"/>
    <cellStyle name="Normal 9 2 15 2 2 3" xfId="26483"/>
    <cellStyle name="Normal 9 2 15 2 3" xfId="26484"/>
    <cellStyle name="Normal 9 2 15 2 3 2" xfId="34451"/>
    <cellStyle name="Normal 9 2 15 2 4" xfId="26485"/>
    <cellStyle name="Normal 9 2 15 2 5" xfId="26486"/>
    <cellStyle name="Normal 9 2 15 3" xfId="26487"/>
    <cellStyle name="Normal 9 2 15 3 2" xfId="26488"/>
    <cellStyle name="Normal 9 2 15 3 3" xfId="26489"/>
    <cellStyle name="Normal 9 2 15 4" xfId="26490"/>
    <cellStyle name="Normal 9 2 15 4 2" xfId="33876"/>
    <cellStyle name="Normal 9 2 15 5" xfId="26491"/>
    <cellStyle name="Normal 9 2 15 6" xfId="26492"/>
    <cellStyle name="Normal 9 2 16" xfId="26493"/>
    <cellStyle name="Normal 9 2 16 2" xfId="26494"/>
    <cellStyle name="Normal 9 2 16 2 2" xfId="26495"/>
    <cellStyle name="Normal 9 2 16 2 2 2" xfId="26496"/>
    <cellStyle name="Normal 9 2 16 2 2 3" xfId="26497"/>
    <cellStyle name="Normal 9 2 16 2 3" xfId="26498"/>
    <cellStyle name="Normal 9 2 16 2 3 2" xfId="34852"/>
    <cellStyle name="Normal 9 2 16 2 4" xfId="26499"/>
    <cellStyle name="Normal 9 2 16 2 5" xfId="26500"/>
    <cellStyle name="Normal 9 2 16 3" xfId="26501"/>
    <cellStyle name="Normal 9 2 16 3 2" xfId="26502"/>
    <cellStyle name="Normal 9 2 16 3 3" xfId="26503"/>
    <cellStyle name="Normal 9 2 16 4" xfId="26504"/>
    <cellStyle name="Normal 9 2 16 4 2" xfId="33877"/>
    <cellStyle name="Normal 9 2 16 5" xfId="26505"/>
    <cellStyle name="Normal 9 2 16 6" xfId="26506"/>
    <cellStyle name="Normal 9 2 17" xfId="26507"/>
    <cellStyle name="Normal 9 2 17 2" xfId="26508"/>
    <cellStyle name="Normal 9 2 17 2 2" xfId="26509"/>
    <cellStyle name="Normal 9 2 17 2 2 2" xfId="26510"/>
    <cellStyle name="Normal 9 2 17 2 2 3" xfId="26511"/>
    <cellStyle name="Normal 9 2 17 2 3" xfId="26512"/>
    <cellStyle name="Normal 9 2 17 2 3 2" xfId="34623"/>
    <cellStyle name="Normal 9 2 17 2 4" xfId="26513"/>
    <cellStyle name="Normal 9 2 17 2 5" xfId="26514"/>
    <cellStyle name="Normal 9 2 17 3" xfId="26515"/>
    <cellStyle name="Normal 9 2 17 3 2" xfId="26516"/>
    <cellStyle name="Normal 9 2 17 3 3" xfId="26517"/>
    <cellStyle name="Normal 9 2 17 4" xfId="26518"/>
    <cellStyle name="Normal 9 2 17 4 2" xfId="33878"/>
    <cellStyle name="Normal 9 2 17 5" xfId="26519"/>
    <cellStyle name="Normal 9 2 17 6" xfId="26520"/>
    <cellStyle name="Normal 9 2 18" xfId="26521"/>
    <cellStyle name="Normal 9 2 18 2" xfId="26522"/>
    <cellStyle name="Normal 9 2 18 2 2" xfId="26523"/>
    <cellStyle name="Normal 9 2 18 2 2 2" xfId="26524"/>
    <cellStyle name="Normal 9 2 18 2 2 3" xfId="26525"/>
    <cellStyle name="Normal 9 2 18 2 3" xfId="26526"/>
    <cellStyle name="Normal 9 2 18 2 3 2" xfId="34442"/>
    <cellStyle name="Normal 9 2 18 2 4" xfId="26527"/>
    <cellStyle name="Normal 9 2 18 2 5" xfId="26528"/>
    <cellStyle name="Normal 9 2 18 3" xfId="26529"/>
    <cellStyle name="Normal 9 2 18 3 2" xfId="26530"/>
    <cellStyle name="Normal 9 2 18 3 3" xfId="26531"/>
    <cellStyle name="Normal 9 2 18 4" xfId="26532"/>
    <cellStyle name="Normal 9 2 18 4 2" xfId="33879"/>
    <cellStyle name="Normal 9 2 18 5" xfId="26533"/>
    <cellStyle name="Normal 9 2 18 6" xfId="26534"/>
    <cellStyle name="Normal 9 2 19" xfId="26535"/>
    <cellStyle name="Normal 9 2 19 2" xfId="26536"/>
    <cellStyle name="Normal 9 2 19 2 2" xfId="26537"/>
    <cellStyle name="Normal 9 2 19 2 2 2" xfId="26538"/>
    <cellStyle name="Normal 9 2 19 2 2 3" xfId="26539"/>
    <cellStyle name="Normal 9 2 19 2 3" xfId="26540"/>
    <cellStyle name="Normal 9 2 19 2 3 2" xfId="34443"/>
    <cellStyle name="Normal 9 2 19 2 4" xfId="26541"/>
    <cellStyle name="Normal 9 2 19 2 5" xfId="26542"/>
    <cellStyle name="Normal 9 2 19 3" xfId="26543"/>
    <cellStyle name="Normal 9 2 19 3 2" xfId="26544"/>
    <cellStyle name="Normal 9 2 19 3 3" xfId="26545"/>
    <cellStyle name="Normal 9 2 19 4" xfId="26546"/>
    <cellStyle name="Normal 9 2 19 4 2" xfId="33880"/>
    <cellStyle name="Normal 9 2 19 5" xfId="26547"/>
    <cellStyle name="Normal 9 2 19 6" xfId="26548"/>
    <cellStyle name="Normal 9 2 2" xfId="26549"/>
    <cellStyle name="Normal 9 2 2 10" xfId="26550"/>
    <cellStyle name="Normal 9 2 2 11" xfId="26551"/>
    <cellStyle name="Normal 9 2 2 2" xfId="26552"/>
    <cellStyle name="Normal 9 2 2 2 2" xfId="26553"/>
    <cellStyle name="Normal 9 2 2 2 2 2" xfId="26554"/>
    <cellStyle name="Normal 9 2 2 2 2 2 2" xfId="26555"/>
    <cellStyle name="Normal 9 2 2 2 2 2 2 2" xfId="26556"/>
    <cellStyle name="Normal 9 2 2 2 2 2 2 3" xfId="26557"/>
    <cellStyle name="Normal 9 2 2 2 2 2 3" xfId="26558"/>
    <cellStyle name="Normal 9 2 2 2 2 2 3 2" xfId="34775"/>
    <cellStyle name="Normal 9 2 2 2 2 2 4" xfId="26559"/>
    <cellStyle name="Normal 9 2 2 2 2 2 5" xfId="26560"/>
    <cellStyle name="Normal 9 2 2 2 2 3" xfId="26561"/>
    <cellStyle name="Normal 9 2 2 2 2 3 2" xfId="26562"/>
    <cellStyle name="Normal 9 2 2 2 2 3 3" xfId="26563"/>
    <cellStyle name="Normal 9 2 2 2 2 4" xfId="26564"/>
    <cellStyle name="Normal 9 2 2 2 2 4 2" xfId="33883"/>
    <cellStyle name="Normal 9 2 2 2 2 5" xfId="26565"/>
    <cellStyle name="Normal 9 2 2 2 2 6" xfId="26566"/>
    <cellStyle name="Normal 9 2 2 2 3" xfId="26567"/>
    <cellStyle name="Normal 9 2 2 2 3 2" xfId="26568"/>
    <cellStyle name="Normal 9 2 2 2 3 2 2" xfId="26569"/>
    <cellStyle name="Normal 9 2 2 2 3 2 3" xfId="26570"/>
    <cellStyle name="Normal 9 2 2 2 3 3" xfId="26571"/>
    <cellStyle name="Normal 9 2 2 2 3 3 2" xfId="34776"/>
    <cellStyle name="Normal 9 2 2 2 3 4" xfId="26572"/>
    <cellStyle name="Normal 9 2 2 2 3 5" xfId="26573"/>
    <cellStyle name="Normal 9 2 2 2 4" xfId="26574"/>
    <cellStyle name="Normal 9 2 2 2 4 2" xfId="26575"/>
    <cellStyle name="Normal 9 2 2 2 4 2 2" xfId="26576"/>
    <cellStyle name="Normal 9 2 2 2 4 2 3" xfId="26577"/>
    <cellStyle name="Normal 9 2 2 2 4 3" xfId="26578"/>
    <cellStyle name="Normal 9 2 2 2 4 3 2" xfId="35060"/>
    <cellStyle name="Normal 9 2 2 2 4 4" xfId="26579"/>
    <cellStyle name="Normal 9 2 2 2 4 5" xfId="26580"/>
    <cellStyle name="Normal 9 2 2 2 5" xfId="26581"/>
    <cellStyle name="Normal 9 2 2 2 5 2" xfId="26582"/>
    <cellStyle name="Normal 9 2 2 2 5 3" xfId="26583"/>
    <cellStyle name="Normal 9 2 2 2 6" xfId="26584"/>
    <cellStyle name="Normal 9 2 2 2 6 2" xfId="33882"/>
    <cellStyle name="Normal 9 2 2 2 7" xfId="26585"/>
    <cellStyle name="Normal 9 2 2 2 8" xfId="26586"/>
    <cellStyle name="Normal 9 2 2 2 9" xfId="26587"/>
    <cellStyle name="Normal 9 2 2 3" xfId="26588"/>
    <cellStyle name="Normal 9 2 2 3 2" xfId="26589"/>
    <cellStyle name="Normal 9 2 2 3 2 2" xfId="26590"/>
    <cellStyle name="Normal 9 2 2 3 2 2 2" xfId="26591"/>
    <cellStyle name="Normal 9 2 2 3 2 2 3" xfId="26592"/>
    <cellStyle name="Normal 9 2 2 3 2 3" xfId="26593"/>
    <cellStyle name="Normal 9 2 2 3 2 3 2" xfId="34777"/>
    <cellStyle name="Normal 9 2 2 3 2 4" xfId="26594"/>
    <cellStyle name="Normal 9 2 2 3 2 5" xfId="26595"/>
    <cellStyle name="Normal 9 2 2 3 3" xfId="26596"/>
    <cellStyle name="Normal 9 2 2 3 3 2" xfId="26597"/>
    <cellStyle name="Normal 9 2 2 3 3 2 2" xfId="26598"/>
    <cellStyle name="Normal 9 2 2 3 3 2 3" xfId="26599"/>
    <cellStyle name="Normal 9 2 2 3 3 3" xfId="26600"/>
    <cellStyle name="Normal 9 2 2 3 3 3 2" xfId="35061"/>
    <cellStyle name="Normal 9 2 2 3 3 4" xfId="26601"/>
    <cellStyle name="Normal 9 2 2 3 3 5" xfId="26602"/>
    <cellStyle name="Normal 9 2 2 3 4" xfId="26603"/>
    <cellStyle name="Normal 9 2 2 3 4 2" xfId="26604"/>
    <cellStyle name="Normal 9 2 2 3 4 3" xfId="26605"/>
    <cellStyle name="Normal 9 2 2 3 5" xfId="26606"/>
    <cellStyle name="Normal 9 2 2 3 5 2" xfId="33884"/>
    <cellStyle name="Normal 9 2 2 3 6" xfId="26607"/>
    <cellStyle name="Normal 9 2 2 3 7" xfId="26608"/>
    <cellStyle name="Normal 9 2 2 3 8" xfId="26609"/>
    <cellStyle name="Normal 9 2 2 4" xfId="26610"/>
    <cellStyle name="Normal 9 2 2 4 2" xfId="26611"/>
    <cellStyle name="Normal 9 2 2 4 2 2" xfId="26612"/>
    <cellStyle name="Normal 9 2 2 4 2 2 2" xfId="26613"/>
    <cellStyle name="Normal 9 2 2 4 2 2 3" xfId="26614"/>
    <cellStyle name="Normal 9 2 2 4 2 3" xfId="26615"/>
    <cellStyle name="Normal 9 2 2 4 2 3 2" xfId="35011"/>
    <cellStyle name="Normal 9 2 2 4 2 4" xfId="26616"/>
    <cellStyle name="Normal 9 2 2 4 2 5" xfId="26617"/>
    <cellStyle name="Normal 9 2 2 4 3" xfId="26618"/>
    <cellStyle name="Normal 9 2 2 4 3 2" xfId="26619"/>
    <cellStyle name="Normal 9 2 2 4 3 2 2" xfId="26620"/>
    <cellStyle name="Normal 9 2 2 4 3 2 3" xfId="26621"/>
    <cellStyle name="Normal 9 2 2 4 3 3" xfId="26622"/>
    <cellStyle name="Normal 9 2 2 4 3 3 2" xfId="34778"/>
    <cellStyle name="Normal 9 2 2 4 3 4" xfId="26623"/>
    <cellStyle name="Normal 9 2 2 4 3 5" xfId="26624"/>
    <cellStyle name="Normal 9 2 2 4 4" xfId="26625"/>
    <cellStyle name="Normal 9 2 2 4 4 2" xfId="26626"/>
    <cellStyle name="Normal 9 2 2 4 4 3" xfId="26627"/>
    <cellStyle name="Normal 9 2 2 4 5" xfId="26628"/>
    <cellStyle name="Normal 9 2 2 4 5 2" xfId="34004"/>
    <cellStyle name="Normal 9 2 2 4 6" xfId="26629"/>
    <cellStyle name="Normal 9 2 2 4 7" xfId="26630"/>
    <cellStyle name="Normal 9 2 2 4 8" xfId="26631"/>
    <cellStyle name="Normal 9 2 2 5" xfId="26632"/>
    <cellStyle name="Normal 9 2 2 5 2" xfId="26633"/>
    <cellStyle name="Normal 9 2 2 5 2 2" xfId="26634"/>
    <cellStyle name="Normal 9 2 2 5 2 2 2" xfId="26635"/>
    <cellStyle name="Normal 9 2 2 5 2 2 3" xfId="26636"/>
    <cellStyle name="Normal 9 2 2 5 2 3" xfId="26637"/>
    <cellStyle name="Normal 9 2 2 5 2 3 2" xfId="35062"/>
    <cellStyle name="Normal 9 2 2 5 2 4" xfId="26638"/>
    <cellStyle name="Normal 9 2 2 5 2 5" xfId="26639"/>
    <cellStyle name="Normal 9 2 2 5 3" xfId="26640"/>
    <cellStyle name="Normal 9 2 2 5 3 2" xfId="26641"/>
    <cellStyle name="Normal 9 2 2 5 3 3" xfId="26642"/>
    <cellStyle name="Normal 9 2 2 5 4" xfId="26643"/>
    <cellStyle name="Normal 9 2 2 5 4 2" xfId="34099"/>
    <cellStyle name="Normal 9 2 2 5 5" xfId="26644"/>
    <cellStyle name="Normal 9 2 2 5 6" xfId="26645"/>
    <cellStyle name="Normal 9 2 2 5 7" xfId="26646"/>
    <cellStyle name="Normal 9 2 2 6" xfId="26647"/>
    <cellStyle name="Normal 9 2 2 6 2" xfId="26648"/>
    <cellStyle name="Normal 9 2 2 6 2 2" xfId="26649"/>
    <cellStyle name="Normal 9 2 2 6 2 3" xfId="26650"/>
    <cellStyle name="Normal 9 2 2 6 3" xfId="26651"/>
    <cellStyle name="Normal 9 2 2 6 3 2" xfId="35063"/>
    <cellStyle name="Normal 9 2 2 6 4" xfId="26652"/>
    <cellStyle name="Normal 9 2 2 6 5" xfId="26653"/>
    <cellStyle name="Normal 9 2 2 6 6" xfId="26654"/>
    <cellStyle name="Normal 9 2 2 7" xfId="26655"/>
    <cellStyle name="Normal 9 2 2 7 2" xfId="26656"/>
    <cellStyle name="Normal 9 2 2 7 3" xfId="26657"/>
    <cellStyle name="Normal 9 2 2 8" xfId="26658"/>
    <cellStyle name="Normal 9 2 2 8 2" xfId="33881"/>
    <cellStyle name="Normal 9 2 2 9" xfId="26659"/>
    <cellStyle name="Normal 9 2 20" xfId="26660"/>
    <cellStyle name="Normal 9 2 20 2" xfId="26661"/>
    <cellStyle name="Normal 9 2 20 2 2" xfId="26662"/>
    <cellStyle name="Normal 9 2 20 2 2 2" xfId="26663"/>
    <cellStyle name="Normal 9 2 20 2 2 3" xfId="26664"/>
    <cellStyle name="Normal 9 2 20 2 3" xfId="26665"/>
    <cellStyle name="Normal 9 2 20 2 3 2" xfId="34928"/>
    <cellStyle name="Normal 9 2 20 2 4" xfId="26666"/>
    <cellStyle name="Normal 9 2 20 2 5" xfId="26667"/>
    <cellStyle name="Normal 9 2 20 3" xfId="26668"/>
    <cellStyle name="Normal 9 2 20 3 2" xfId="26669"/>
    <cellStyle name="Normal 9 2 20 3 3" xfId="26670"/>
    <cellStyle name="Normal 9 2 20 4" xfId="26671"/>
    <cellStyle name="Normal 9 2 20 4 2" xfId="33885"/>
    <cellStyle name="Normal 9 2 20 5" xfId="26672"/>
    <cellStyle name="Normal 9 2 20 6" xfId="26673"/>
    <cellStyle name="Normal 9 2 21" xfId="26674"/>
    <cellStyle name="Normal 9 2 21 2" xfId="26675"/>
    <cellStyle name="Normal 9 2 21 2 2" xfId="26676"/>
    <cellStyle name="Normal 9 2 21 2 2 2" xfId="26677"/>
    <cellStyle name="Normal 9 2 21 2 2 3" xfId="26678"/>
    <cellStyle name="Normal 9 2 21 2 3" xfId="26679"/>
    <cellStyle name="Normal 9 2 21 2 3 2" xfId="34779"/>
    <cellStyle name="Normal 9 2 21 2 4" xfId="26680"/>
    <cellStyle name="Normal 9 2 21 2 5" xfId="26681"/>
    <cellStyle name="Normal 9 2 21 3" xfId="26682"/>
    <cellStyle name="Normal 9 2 21 3 2" xfId="26683"/>
    <cellStyle name="Normal 9 2 21 3 3" xfId="26684"/>
    <cellStyle name="Normal 9 2 21 4" xfId="26685"/>
    <cellStyle name="Normal 9 2 21 4 2" xfId="33886"/>
    <cellStyle name="Normal 9 2 21 5" xfId="26686"/>
    <cellStyle name="Normal 9 2 21 6" xfId="26687"/>
    <cellStyle name="Normal 9 2 22" xfId="26688"/>
    <cellStyle name="Normal 9 2 22 2" xfId="26689"/>
    <cellStyle name="Normal 9 2 22 2 2" xfId="26690"/>
    <cellStyle name="Normal 9 2 22 2 2 2" xfId="26691"/>
    <cellStyle name="Normal 9 2 22 2 2 3" xfId="26692"/>
    <cellStyle name="Normal 9 2 22 2 3" xfId="26693"/>
    <cellStyle name="Normal 9 2 22 2 3 2" xfId="34780"/>
    <cellStyle name="Normal 9 2 22 2 4" xfId="26694"/>
    <cellStyle name="Normal 9 2 22 2 5" xfId="26695"/>
    <cellStyle name="Normal 9 2 22 3" xfId="26696"/>
    <cellStyle name="Normal 9 2 22 3 2" xfId="26697"/>
    <cellStyle name="Normal 9 2 22 3 3" xfId="26698"/>
    <cellStyle name="Normal 9 2 22 4" xfId="26699"/>
    <cellStyle name="Normal 9 2 22 4 2" xfId="33887"/>
    <cellStyle name="Normal 9 2 22 5" xfId="26700"/>
    <cellStyle name="Normal 9 2 22 6" xfId="26701"/>
    <cellStyle name="Normal 9 2 23" xfId="26702"/>
    <cellStyle name="Normal 9 2 23 2" xfId="26703"/>
    <cellStyle name="Normal 9 2 23 2 2" xfId="26704"/>
    <cellStyle name="Normal 9 2 23 2 3" xfId="26705"/>
    <cellStyle name="Normal 9 2 23 3" xfId="26706"/>
    <cellStyle name="Normal 9 2 23 4" xfId="26707"/>
    <cellStyle name="Normal 9 2 23 5" xfId="26708"/>
    <cellStyle name="Normal 9 2 24" xfId="26709"/>
    <cellStyle name="Normal 9 2 24 2" xfId="26710"/>
    <cellStyle name="Normal 9 2 24 2 2" xfId="26711"/>
    <cellStyle name="Normal 9 2 24 2 2 2" xfId="26712"/>
    <cellStyle name="Normal 9 2 24 2 2 3" xfId="26713"/>
    <cellStyle name="Normal 9 2 24 2 3" xfId="26714"/>
    <cellStyle name="Normal 9 2 24 2 3 2" xfId="35010"/>
    <cellStyle name="Normal 9 2 24 2 4" xfId="26715"/>
    <cellStyle name="Normal 9 2 24 2 5" xfId="26716"/>
    <cellStyle name="Normal 9 2 24 3" xfId="26717"/>
    <cellStyle name="Normal 9 2 24 3 2" xfId="26718"/>
    <cellStyle name="Normal 9 2 24 3 2 2" xfId="26719"/>
    <cellStyle name="Normal 9 2 24 3 2 3" xfId="26720"/>
    <cellStyle name="Normal 9 2 24 3 3" xfId="26721"/>
    <cellStyle name="Normal 9 2 24 3 3 2" xfId="34781"/>
    <cellStyle name="Normal 9 2 24 3 4" xfId="26722"/>
    <cellStyle name="Normal 9 2 24 3 5" xfId="26723"/>
    <cellStyle name="Normal 9 2 24 4" xfId="26724"/>
    <cellStyle name="Normal 9 2 24 4 2" xfId="26725"/>
    <cellStyle name="Normal 9 2 24 4 3" xfId="26726"/>
    <cellStyle name="Normal 9 2 24 5" xfId="26727"/>
    <cellStyle name="Normal 9 2 24 5 2" xfId="34003"/>
    <cellStyle name="Normal 9 2 24 6" xfId="26728"/>
    <cellStyle name="Normal 9 2 24 7" xfId="26729"/>
    <cellStyle name="Normal 9 2 25" xfId="26730"/>
    <cellStyle name="Normal 9 2 25 2" xfId="26731"/>
    <cellStyle name="Normal 9 2 25 2 2" xfId="26732"/>
    <cellStyle name="Normal 9 2 25 2 3" xfId="26733"/>
    <cellStyle name="Normal 9 2 25 3" xfId="26734"/>
    <cellStyle name="Normal 9 2 25 3 2" xfId="34051"/>
    <cellStyle name="Normal 9 2 25 4" xfId="26735"/>
    <cellStyle name="Normal 9 2 25 5" xfId="26736"/>
    <cellStyle name="Normal 9 2 26" xfId="26737"/>
    <cellStyle name="Normal 9 2 26 2" xfId="26738"/>
    <cellStyle name="Normal 9 2 26 3" xfId="26739"/>
    <cellStyle name="Normal 9 2 27" xfId="26740"/>
    <cellStyle name="Normal 9 2 27 2" xfId="33001"/>
    <cellStyle name="Normal 9 2 28" xfId="26741"/>
    <cellStyle name="Normal 9 2 29" xfId="26742"/>
    <cellStyle name="Normal 9 2 3" xfId="26743"/>
    <cellStyle name="Normal 9 2 3 2" xfId="26744"/>
    <cellStyle name="Normal 9 2 3 2 2" xfId="26745"/>
    <cellStyle name="Normal 9 2 3 2 2 2" xfId="26746"/>
    <cellStyle name="Normal 9 2 3 2 2 2 2" xfId="26747"/>
    <cellStyle name="Normal 9 2 3 2 2 2 2 2" xfId="26748"/>
    <cellStyle name="Normal 9 2 3 2 2 2 2 3" xfId="26749"/>
    <cellStyle name="Normal 9 2 3 2 2 2 3" xfId="26750"/>
    <cellStyle name="Normal 9 2 3 2 2 2 3 2" xfId="34444"/>
    <cellStyle name="Normal 9 2 3 2 2 2 4" xfId="26751"/>
    <cellStyle name="Normal 9 2 3 2 2 2 5" xfId="26752"/>
    <cellStyle name="Normal 9 2 3 2 2 3" xfId="26753"/>
    <cellStyle name="Normal 9 2 3 2 2 3 2" xfId="26754"/>
    <cellStyle name="Normal 9 2 3 2 2 3 3" xfId="26755"/>
    <cellStyle name="Normal 9 2 3 2 2 4" xfId="26756"/>
    <cellStyle name="Normal 9 2 3 2 2 4 2" xfId="33890"/>
    <cellStyle name="Normal 9 2 3 2 2 5" xfId="26757"/>
    <cellStyle name="Normal 9 2 3 2 2 6" xfId="26758"/>
    <cellStyle name="Normal 9 2 3 2 3" xfId="26759"/>
    <cellStyle name="Normal 9 2 3 2 3 2" xfId="26760"/>
    <cellStyle name="Normal 9 2 3 2 3 2 2" xfId="26761"/>
    <cellStyle name="Normal 9 2 3 2 3 2 3" xfId="26762"/>
    <cellStyle name="Normal 9 2 3 2 3 3" xfId="26763"/>
    <cellStyle name="Normal 9 2 3 2 3 3 2" xfId="34782"/>
    <cellStyle name="Normal 9 2 3 2 3 4" xfId="26764"/>
    <cellStyle name="Normal 9 2 3 2 3 5" xfId="26765"/>
    <cellStyle name="Normal 9 2 3 2 4" xfId="26766"/>
    <cellStyle name="Normal 9 2 3 2 4 2" xfId="26767"/>
    <cellStyle name="Normal 9 2 3 2 4 3" xfId="26768"/>
    <cellStyle name="Normal 9 2 3 2 5" xfId="26769"/>
    <cellStyle name="Normal 9 2 3 2 5 2" xfId="33889"/>
    <cellStyle name="Normal 9 2 3 2 6" xfId="26770"/>
    <cellStyle name="Normal 9 2 3 2 7" xfId="26771"/>
    <cellStyle name="Normal 9 2 3 3" xfId="26772"/>
    <cellStyle name="Normal 9 2 3 3 2" xfId="26773"/>
    <cellStyle name="Normal 9 2 3 3 2 2" xfId="26774"/>
    <cellStyle name="Normal 9 2 3 3 2 2 2" xfId="26775"/>
    <cellStyle name="Normal 9 2 3 3 2 2 3" xfId="26776"/>
    <cellStyle name="Normal 9 2 3 3 2 3" xfId="26777"/>
    <cellStyle name="Normal 9 2 3 3 2 3 2" xfId="34783"/>
    <cellStyle name="Normal 9 2 3 3 2 4" xfId="26778"/>
    <cellStyle name="Normal 9 2 3 3 2 5" xfId="26779"/>
    <cellStyle name="Normal 9 2 3 3 3" xfId="26780"/>
    <cellStyle name="Normal 9 2 3 3 3 2" xfId="26781"/>
    <cellStyle name="Normal 9 2 3 3 3 3" xfId="26782"/>
    <cellStyle name="Normal 9 2 3 3 4" xfId="26783"/>
    <cellStyle name="Normal 9 2 3 3 4 2" xfId="33891"/>
    <cellStyle name="Normal 9 2 3 3 5" xfId="26784"/>
    <cellStyle name="Normal 9 2 3 3 6" xfId="26785"/>
    <cellStyle name="Normal 9 2 3 4" xfId="26786"/>
    <cellStyle name="Normal 9 2 3 4 2" xfId="26787"/>
    <cellStyle name="Normal 9 2 3 4 2 2" xfId="26788"/>
    <cellStyle name="Normal 9 2 3 4 2 2 2" xfId="26789"/>
    <cellStyle name="Normal 9 2 3 4 2 2 3" xfId="26790"/>
    <cellStyle name="Normal 9 2 3 4 2 3" xfId="26791"/>
    <cellStyle name="Normal 9 2 3 4 2 3 2" xfId="35023"/>
    <cellStyle name="Normal 9 2 3 4 2 4" xfId="26792"/>
    <cellStyle name="Normal 9 2 3 4 2 5" xfId="26793"/>
    <cellStyle name="Normal 9 2 3 4 3" xfId="26794"/>
    <cellStyle name="Normal 9 2 3 4 3 2" xfId="26795"/>
    <cellStyle name="Normal 9 2 3 4 3 2 2" xfId="26796"/>
    <cellStyle name="Normal 9 2 3 4 3 2 3" xfId="26797"/>
    <cellStyle name="Normal 9 2 3 4 3 3" xfId="26798"/>
    <cellStyle name="Normal 9 2 3 4 3 3 2" xfId="34784"/>
    <cellStyle name="Normal 9 2 3 4 3 4" xfId="26799"/>
    <cellStyle name="Normal 9 2 3 4 3 5" xfId="26800"/>
    <cellStyle name="Normal 9 2 3 4 4" xfId="26801"/>
    <cellStyle name="Normal 9 2 3 4 4 2" xfId="26802"/>
    <cellStyle name="Normal 9 2 3 4 4 3" xfId="26803"/>
    <cellStyle name="Normal 9 2 3 4 5" xfId="26804"/>
    <cellStyle name="Normal 9 2 3 4 5 2" xfId="34106"/>
    <cellStyle name="Normal 9 2 3 4 6" xfId="26805"/>
    <cellStyle name="Normal 9 2 3 4 7" xfId="26806"/>
    <cellStyle name="Normal 9 2 3 5" xfId="26807"/>
    <cellStyle name="Normal 9 2 3 5 2" xfId="26808"/>
    <cellStyle name="Normal 9 2 3 5 3" xfId="26809"/>
    <cellStyle name="Normal 9 2 3 6" xfId="26810"/>
    <cellStyle name="Normal 9 2 3 6 2" xfId="33888"/>
    <cellStyle name="Normal 9 2 3 7" xfId="26811"/>
    <cellStyle name="Normal 9 2 3 8" xfId="26812"/>
    <cellStyle name="Normal 9 2 3 9" xfId="26813"/>
    <cellStyle name="Normal 9 2 30" xfId="26814"/>
    <cellStyle name="Normal 9 2 4" xfId="26815"/>
    <cellStyle name="Normal 9 2 4 10" xfId="26816"/>
    <cellStyle name="Normal 9 2 4 2" xfId="26817"/>
    <cellStyle name="Normal 9 2 4 2 2" xfId="26818"/>
    <cellStyle name="Normal 9 2 4 2 2 2" xfId="26819"/>
    <cellStyle name="Normal 9 2 4 2 2 2 2" xfId="26820"/>
    <cellStyle name="Normal 9 2 4 2 2 2 2 2" xfId="26821"/>
    <cellStyle name="Normal 9 2 4 2 2 2 2 3" xfId="26822"/>
    <cellStyle name="Normal 9 2 4 2 2 2 3" xfId="26823"/>
    <cellStyle name="Normal 9 2 4 2 2 2 3 2" xfId="34785"/>
    <cellStyle name="Normal 9 2 4 2 2 2 4" xfId="26824"/>
    <cellStyle name="Normal 9 2 4 2 2 2 5" xfId="26825"/>
    <cellStyle name="Normal 9 2 4 2 2 3" xfId="26826"/>
    <cellStyle name="Normal 9 2 4 2 2 3 2" xfId="26827"/>
    <cellStyle name="Normal 9 2 4 2 2 3 3" xfId="26828"/>
    <cellStyle name="Normal 9 2 4 2 2 4" xfId="26829"/>
    <cellStyle name="Normal 9 2 4 2 2 4 2" xfId="33894"/>
    <cellStyle name="Normal 9 2 4 2 2 5" xfId="26830"/>
    <cellStyle name="Normal 9 2 4 2 2 6" xfId="26831"/>
    <cellStyle name="Normal 9 2 4 2 3" xfId="26832"/>
    <cellStyle name="Normal 9 2 4 2 3 2" xfId="26833"/>
    <cellStyle name="Normal 9 2 4 2 3 2 2" xfId="26834"/>
    <cellStyle name="Normal 9 2 4 2 3 2 3" xfId="26835"/>
    <cellStyle name="Normal 9 2 4 2 3 3" xfId="26836"/>
    <cellStyle name="Normal 9 2 4 2 3 3 2" xfId="34786"/>
    <cellStyle name="Normal 9 2 4 2 3 4" xfId="26837"/>
    <cellStyle name="Normal 9 2 4 2 3 5" xfId="26838"/>
    <cellStyle name="Normal 9 2 4 2 4" xfId="26839"/>
    <cellStyle name="Normal 9 2 4 2 4 2" xfId="26840"/>
    <cellStyle name="Normal 9 2 4 2 4 3" xfId="26841"/>
    <cellStyle name="Normal 9 2 4 2 5" xfId="26842"/>
    <cellStyle name="Normal 9 2 4 2 5 2" xfId="33893"/>
    <cellStyle name="Normal 9 2 4 2 6" xfId="26843"/>
    <cellStyle name="Normal 9 2 4 2 7" xfId="26844"/>
    <cellStyle name="Normal 9 2 4 3" xfId="26845"/>
    <cellStyle name="Normal 9 2 4 3 2" xfId="26846"/>
    <cellStyle name="Normal 9 2 4 3 2 2" xfId="26847"/>
    <cellStyle name="Normal 9 2 4 3 2 2 2" xfId="26848"/>
    <cellStyle name="Normal 9 2 4 3 2 2 3" xfId="26849"/>
    <cellStyle name="Normal 9 2 4 3 2 3" xfId="26850"/>
    <cellStyle name="Normal 9 2 4 3 2 3 2" xfId="34787"/>
    <cellStyle name="Normal 9 2 4 3 2 4" xfId="26851"/>
    <cellStyle name="Normal 9 2 4 3 2 5" xfId="26852"/>
    <cellStyle name="Normal 9 2 4 3 3" xfId="26853"/>
    <cellStyle name="Normal 9 2 4 3 3 2" xfId="26854"/>
    <cellStyle name="Normal 9 2 4 3 3 3" xfId="26855"/>
    <cellStyle name="Normal 9 2 4 3 4" xfId="26856"/>
    <cellStyle name="Normal 9 2 4 3 4 2" xfId="33895"/>
    <cellStyle name="Normal 9 2 4 3 5" xfId="26857"/>
    <cellStyle name="Normal 9 2 4 3 6" xfId="26858"/>
    <cellStyle name="Normal 9 2 4 4" xfId="26859"/>
    <cellStyle name="Normal 9 2 4 4 2" xfId="26860"/>
    <cellStyle name="Normal 9 2 4 4 2 2" xfId="26861"/>
    <cellStyle name="Normal 9 2 4 4 2 3" xfId="26862"/>
    <cellStyle name="Normal 9 2 4 4 3" xfId="26863"/>
    <cellStyle name="Normal 9 2 4 4 3 2" xfId="34788"/>
    <cellStyle name="Normal 9 2 4 4 4" xfId="26864"/>
    <cellStyle name="Normal 9 2 4 4 5" xfId="26865"/>
    <cellStyle name="Normal 9 2 4 5" xfId="26866"/>
    <cellStyle name="Normal 9 2 4 5 2" xfId="26867"/>
    <cellStyle name="Normal 9 2 4 5 2 2" xfId="26868"/>
    <cellStyle name="Normal 9 2 4 5 2 3" xfId="26869"/>
    <cellStyle name="Normal 9 2 4 5 3" xfId="26870"/>
    <cellStyle name="Normal 9 2 4 5 4" xfId="26871"/>
    <cellStyle name="Normal 9 2 4 5 5" xfId="26872"/>
    <cellStyle name="Normal 9 2 4 6" xfId="26873"/>
    <cellStyle name="Normal 9 2 4 6 2" xfId="26874"/>
    <cellStyle name="Normal 9 2 4 6 3" xfId="26875"/>
    <cellStyle name="Normal 9 2 4 7" xfId="26876"/>
    <cellStyle name="Normal 9 2 4 7 2" xfId="33892"/>
    <cellStyle name="Normal 9 2 4 8" xfId="26877"/>
    <cellStyle name="Normal 9 2 4 9" xfId="26878"/>
    <cellStyle name="Normal 9 2 5" xfId="26879"/>
    <cellStyle name="Normal 9 2 5 10" xfId="26880"/>
    <cellStyle name="Normal 9 2 5 2" xfId="26881"/>
    <cellStyle name="Normal 9 2 5 2 2" xfId="26882"/>
    <cellStyle name="Normal 9 2 5 2 2 2" xfId="26883"/>
    <cellStyle name="Normal 9 2 5 2 2 2 2" xfId="26884"/>
    <cellStyle name="Normal 9 2 5 2 2 2 2 2" xfId="26885"/>
    <cellStyle name="Normal 9 2 5 2 2 2 2 3" xfId="26886"/>
    <cellStyle name="Normal 9 2 5 2 2 2 3" xfId="26887"/>
    <cellStyle name="Normal 9 2 5 2 2 2 3 2" xfId="34789"/>
    <cellStyle name="Normal 9 2 5 2 2 2 4" xfId="26888"/>
    <cellStyle name="Normal 9 2 5 2 2 2 5" xfId="26889"/>
    <cellStyle name="Normal 9 2 5 2 2 3" xfId="26890"/>
    <cellStyle name="Normal 9 2 5 2 2 3 2" xfId="26891"/>
    <cellStyle name="Normal 9 2 5 2 2 3 3" xfId="26892"/>
    <cellStyle name="Normal 9 2 5 2 2 4" xfId="26893"/>
    <cellStyle name="Normal 9 2 5 2 2 4 2" xfId="33898"/>
    <cellStyle name="Normal 9 2 5 2 2 5" xfId="26894"/>
    <cellStyle name="Normal 9 2 5 2 2 6" xfId="26895"/>
    <cellStyle name="Normal 9 2 5 2 3" xfId="26896"/>
    <cellStyle name="Normal 9 2 5 2 3 2" xfId="26897"/>
    <cellStyle name="Normal 9 2 5 2 3 2 2" xfId="26898"/>
    <cellStyle name="Normal 9 2 5 2 3 2 3" xfId="26899"/>
    <cellStyle name="Normal 9 2 5 2 3 3" xfId="26900"/>
    <cellStyle name="Normal 9 2 5 2 3 3 2" xfId="34790"/>
    <cellStyle name="Normal 9 2 5 2 3 4" xfId="26901"/>
    <cellStyle name="Normal 9 2 5 2 3 5" xfId="26902"/>
    <cellStyle name="Normal 9 2 5 2 4" xfId="26903"/>
    <cellStyle name="Normal 9 2 5 2 4 2" xfId="26904"/>
    <cellStyle name="Normal 9 2 5 2 4 3" xfId="26905"/>
    <cellStyle name="Normal 9 2 5 2 5" xfId="26906"/>
    <cellStyle name="Normal 9 2 5 2 5 2" xfId="33897"/>
    <cellStyle name="Normal 9 2 5 2 6" xfId="26907"/>
    <cellStyle name="Normal 9 2 5 2 7" xfId="26908"/>
    <cellStyle name="Normal 9 2 5 3" xfId="26909"/>
    <cellStyle name="Normal 9 2 5 3 2" xfId="26910"/>
    <cellStyle name="Normal 9 2 5 3 2 2" xfId="26911"/>
    <cellStyle name="Normal 9 2 5 3 2 2 2" xfId="26912"/>
    <cellStyle name="Normal 9 2 5 3 2 2 3" xfId="26913"/>
    <cellStyle name="Normal 9 2 5 3 2 3" xfId="26914"/>
    <cellStyle name="Normal 9 2 5 3 2 3 2" xfId="34791"/>
    <cellStyle name="Normal 9 2 5 3 2 4" xfId="26915"/>
    <cellStyle name="Normal 9 2 5 3 2 5" xfId="26916"/>
    <cellStyle name="Normal 9 2 5 3 3" xfId="26917"/>
    <cellStyle name="Normal 9 2 5 3 3 2" xfId="26918"/>
    <cellStyle name="Normal 9 2 5 3 3 3" xfId="26919"/>
    <cellStyle name="Normal 9 2 5 3 4" xfId="26920"/>
    <cellStyle name="Normal 9 2 5 3 4 2" xfId="33899"/>
    <cellStyle name="Normal 9 2 5 3 5" xfId="26921"/>
    <cellStyle name="Normal 9 2 5 3 6" xfId="26922"/>
    <cellStyle name="Normal 9 2 5 4" xfId="26923"/>
    <cellStyle name="Normal 9 2 5 4 2" xfId="26924"/>
    <cellStyle name="Normal 9 2 5 4 2 2" xfId="26925"/>
    <cellStyle name="Normal 9 2 5 4 2 3" xfId="26926"/>
    <cellStyle name="Normal 9 2 5 4 3" xfId="26927"/>
    <cellStyle name="Normal 9 2 5 4 3 2" xfId="34792"/>
    <cellStyle name="Normal 9 2 5 4 4" xfId="26928"/>
    <cellStyle name="Normal 9 2 5 4 5" xfId="26929"/>
    <cellStyle name="Normal 9 2 5 5" xfId="26930"/>
    <cellStyle name="Normal 9 2 5 5 2" xfId="26931"/>
    <cellStyle name="Normal 9 2 5 5 2 2" xfId="26932"/>
    <cellStyle name="Normal 9 2 5 5 2 3" xfId="26933"/>
    <cellStyle name="Normal 9 2 5 5 3" xfId="26934"/>
    <cellStyle name="Normal 9 2 5 5 3 2" xfId="35064"/>
    <cellStyle name="Normal 9 2 5 5 4" xfId="26935"/>
    <cellStyle name="Normal 9 2 5 5 5" xfId="26936"/>
    <cellStyle name="Normal 9 2 5 6" xfId="26937"/>
    <cellStyle name="Normal 9 2 5 6 2" xfId="26938"/>
    <cellStyle name="Normal 9 2 5 6 3" xfId="26939"/>
    <cellStyle name="Normal 9 2 5 7" xfId="26940"/>
    <cellStyle name="Normal 9 2 5 7 2" xfId="33896"/>
    <cellStyle name="Normal 9 2 5 8" xfId="26941"/>
    <cellStyle name="Normal 9 2 5 9" xfId="26942"/>
    <cellStyle name="Normal 9 2 6" xfId="26943"/>
    <cellStyle name="Normal 9 2 6 2" xfId="26944"/>
    <cellStyle name="Normal 9 2 6 2 2" xfId="26945"/>
    <cellStyle name="Normal 9 2 6 2 2 2" xfId="26946"/>
    <cellStyle name="Normal 9 2 6 2 2 2 2" xfId="26947"/>
    <cellStyle name="Normal 9 2 6 2 2 2 3" xfId="26948"/>
    <cellStyle name="Normal 9 2 6 2 2 3" xfId="26949"/>
    <cellStyle name="Normal 9 2 6 2 2 3 2" xfId="34793"/>
    <cellStyle name="Normal 9 2 6 2 2 4" xfId="26950"/>
    <cellStyle name="Normal 9 2 6 2 2 5" xfId="26951"/>
    <cellStyle name="Normal 9 2 6 2 3" xfId="26952"/>
    <cellStyle name="Normal 9 2 6 2 3 2" xfId="26953"/>
    <cellStyle name="Normal 9 2 6 2 3 3" xfId="26954"/>
    <cellStyle name="Normal 9 2 6 2 4" xfId="26955"/>
    <cellStyle name="Normal 9 2 6 2 4 2" xfId="33901"/>
    <cellStyle name="Normal 9 2 6 2 5" xfId="26956"/>
    <cellStyle name="Normal 9 2 6 2 6" xfId="26957"/>
    <cellStyle name="Normal 9 2 6 3" xfId="26958"/>
    <cellStyle name="Normal 9 2 6 3 2" xfId="26959"/>
    <cellStyle name="Normal 9 2 6 3 2 2" xfId="26960"/>
    <cellStyle name="Normal 9 2 6 3 2 3" xfId="26961"/>
    <cellStyle name="Normal 9 2 6 3 3" xfId="26962"/>
    <cellStyle name="Normal 9 2 6 3 3 2" xfId="34794"/>
    <cellStyle name="Normal 9 2 6 3 4" xfId="26963"/>
    <cellStyle name="Normal 9 2 6 3 5" xfId="26964"/>
    <cellStyle name="Normal 9 2 6 4" xfId="26965"/>
    <cellStyle name="Normal 9 2 6 4 2" xfId="26966"/>
    <cellStyle name="Normal 9 2 6 4 2 2" xfId="26967"/>
    <cellStyle name="Normal 9 2 6 4 2 3" xfId="26968"/>
    <cellStyle name="Normal 9 2 6 4 3" xfId="26969"/>
    <cellStyle name="Normal 9 2 6 4 3 2" xfId="35065"/>
    <cellStyle name="Normal 9 2 6 4 4" xfId="26970"/>
    <cellStyle name="Normal 9 2 6 4 5" xfId="26971"/>
    <cellStyle name="Normal 9 2 6 5" xfId="26972"/>
    <cellStyle name="Normal 9 2 6 5 2" xfId="26973"/>
    <cellStyle name="Normal 9 2 6 5 3" xfId="26974"/>
    <cellStyle name="Normal 9 2 6 6" xfId="26975"/>
    <cellStyle name="Normal 9 2 6 6 2" xfId="33900"/>
    <cellStyle name="Normal 9 2 6 7" xfId="26976"/>
    <cellStyle name="Normal 9 2 6 8" xfId="26977"/>
    <cellStyle name="Normal 9 2 6 9" xfId="26978"/>
    <cellStyle name="Normal 9 2 7" xfId="26979"/>
    <cellStyle name="Normal 9 2 7 2" xfId="26980"/>
    <cellStyle name="Normal 9 2 7 2 2" xfId="26981"/>
    <cellStyle name="Normal 9 2 7 2 2 2" xfId="26982"/>
    <cellStyle name="Normal 9 2 7 2 2 2 2" xfId="26983"/>
    <cellStyle name="Normal 9 2 7 2 2 2 3" xfId="26984"/>
    <cellStyle name="Normal 9 2 7 2 2 3" xfId="26985"/>
    <cellStyle name="Normal 9 2 7 2 2 3 2" xfId="34226"/>
    <cellStyle name="Normal 9 2 7 2 2 4" xfId="26986"/>
    <cellStyle name="Normal 9 2 7 2 2 5" xfId="26987"/>
    <cellStyle name="Normal 9 2 7 2 3" xfId="26988"/>
    <cellStyle name="Normal 9 2 7 2 3 2" xfId="26989"/>
    <cellStyle name="Normal 9 2 7 2 3 3" xfId="26990"/>
    <cellStyle name="Normal 9 2 7 2 4" xfId="26991"/>
    <cellStyle name="Normal 9 2 7 2 4 2" xfId="33903"/>
    <cellStyle name="Normal 9 2 7 2 5" xfId="26992"/>
    <cellStyle name="Normal 9 2 7 2 6" xfId="26993"/>
    <cellStyle name="Normal 9 2 7 3" xfId="26994"/>
    <cellStyle name="Normal 9 2 7 3 2" xfId="26995"/>
    <cellStyle name="Normal 9 2 7 3 2 2" xfId="26996"/>
    <cellStyle name="Normal 9 2 7 3 2 3" xfId="26997"/>
    <cellStyle name="Normal 9 2 7 3 3" xfId="26998"/>
    <cellStyle name="Normal 9 2 7 3 3 2" xfId="34624"/>
    <cellStyle name="Normal 9 2 7 3 4" xfId="26999"/>
    <cellStyle name="Normal 9 2 7 3 5" xfId="27000"/>
    <cellStyle name="Normal 9 2 7 4" xfId="27001"/>
    <cellStyle name="Normal 9 2 7 4 2" xfId="27002"/>
    <cellStyle name="Normal 9 2 7 4 2 2" xfId="27003"/>
    <cellStyle name="Normal 9 2 7 4 2 3" xfId="27004"/>
    <cellStyle name="Normal 9 2 7 4 3" xfId="27005"/>
    <cellStyle name="Normal 9 2 7 4 3 2" xfId="35066"/>
    <cellStyle name="Normal 9 2 7 4 4" xfId="27006"/>
    <cellStyle name="Normal 9 2 7 4 5" xfId="27007"/>
    <cellStyle name="Normal 9 2 7 5" xfId="27008"/>
    <cellStyle name="Normal 9 2 7 5 2" xfId="27009"/>
    <cellStyle name="Normal 9 2 7 5 3" xfId="27010"/>
    <cellStyle name="Normal 9 2 7 6" xfId="27011"/>
    <cellStyle name="Normal 9 2 7 6 2" xfId="33902"/>
    <cellStyle name="Normal 9 2 7 7" xfId="27012"/>
    <cellStyle name="Normal 9 2 7 8" xfId="27013"/>
    <cellStyle name="Normal 9 2 7 9" xfId="27014"/>
    <cellStyle name="Normal 9 2 8" xfId="27015"/>
    <cellStyle name="Normal 9 2 8 2" xfId="27016"/>
    <cellStyle name="Normal 9 2 8 2 2" xfId="27017"/>
    <cellStyle name="Normal 9 2 8 2 2 2" xfId="27018"/>
    <cellStyle name="Normal 9 2 8 2 2 2 2" xfId="27019"/>
    <cellStyle name="Normal 9 2 8 2 2 2 3" xfId="27020"/>
    <cellStyle name="Normal 9 2 8 2 2 3" xfId="27021"/>
    <cellStyle name="Normal 9 2 8 2 2 3 2" xfId="34625"/>
    <cellStyle name="Normal 9 2 8 2 2 4" xfId="27022"/>
    <cellStyle name="Normal 9 2 8 2 2 5" xfId="27023"/>
    <cellStyle name="Normal 9 2 8 2 3" xfId="27024"/>
    <cellStyle name="Normal 9 2 8 2 3 2" xfId="27025"/>
    <cellStyle name="Normal 9 2 8 2 3 3" xfId="27026"/>
    <cellStyle name="Normal 9 2 8 2 4" xfId="27027"/>
    <cellStyle name="Normal 9 2 8 2 4 2" xfId="33905"/>
    <cellStyle name="Normal 9 2 8 2 5" xfId="27028"/>
    <cellStyle name="Normal 9 2 8 2 6" xfId="27029"/>
    <cellStyle name="Normal 9 2 8 3" xfId="27030"/>
    <cellStyle name="Normal 9 2 8 3 2" xfId="27031"/>
    <cellStyle name="Normal 9 2 8 3 2 2" xfId="27032"/>
    <cellStyle name="Normal 9 2 8 3 2 3" xfId="27033"/>
    <cellStyle name="Normal 9 2 8 3 3" xfId="27034"/>
    <cellStyle name="Normal 9 2 8 3 3 2" xfId="34626"/>
    <cellStyle name="Normal 9 2 8 3 4" xfId="27035"/>
    <cellStyle name="Normal 9 2 8 3 5" xfId="27036"/>
    <cellStyle name="Normal 9 2 8 4" xfId="27037"/>
    <cellStyle name="Normal 9 2 8 4 2" xfId="27038"/>
    <cellStyle name="Normal 9 2 8 4 2 2" xfId="27039"/>
    <cellStyle name="Normal 9 2 8 4 2 3" xfId="27040"/>
    <cellStyle name="Normal 9 2 8 4 3" xfId="27041"/>
    <cellStyle name="Normal 9 2 8 4 3 2" xfId="35067"/>
    <cellStyle name="Normal 9 2 8 4 4" xfId="27042"/>
    <cellStyle name="Normal 9 2 8 4 5" xfId="27043"/>
    <cellStyle name="Normal 9 2 8 5" xfId="27044"/>
    <cellStyle name="Normal 9 2 8 5 2" xfId="27045"/>
    <cellStyle name="Normal 9 2 8 5 3" xfId="27046"/>
    <cellStyle name="Normal 9 2 8 6" xfId="27047"/>
    <cellStyle name="Normal 9 2 8 6 2" xfId="33904"/>
    <cellStyle name="Normal 9 2 8 7" xfId="27048"/>
    <cellStyle name="Normal 9 2 8 8" xfId="27049"/>
    <cellStyle name="Normal 9 2 8 9" xfId="27050"/>
    <cellStyle name="Normal 9 2 9" xfId="27051"/>
    <cellStyle name="Normal 9 2 9 2" xfId="27052"/>
    <cellStyle name="Normal 9 2 9 2 2" xfId="27053"/>
    <cellStyle name="Normal 9 2 9 2 2 2" xfId="27054"/>
    <cellStyle name="Normal 9 2 9 2 2 2 2" xfId="27055"/>
    <cellStyle name="Normal 9 2 9 2 2 2 3" xfId="27056"/>
    <cellStyle name="Normal 9 2 9 2 2 3" xfId="27057"/>
    <cellStyle name="Normal 9 2 9 2 2 3 2" xfId="34627"/>
    <cellStyle name="Normal 9 2 9 2 2 4" xfId="27058"/>
    <cellStyle name="Normal 9 2 9 2 2 5" xfId="27059"/>
    <cellStyle name="Normal 9 2 9 2 3" xfId="27060"/>
    <cellStyle name="Normal 9 2 9 2 3 2" xfId="27061"/>
    <cellStyle name="Normal 9 2 9 2 3 3" xfId="27062"/>
    <cellStyle name="Normal 9 2 9 2 4" xfId="27063"/>
    <cellStyle name="Normal 9 2 9 2 4 2" xfId="33907"/>
    <cellStyle name="Normal 9 2 9 2 5" xfId="27064"/>
    <cellStyle name="Normal 9 2 9 2 6" xfId="27065"/>
    <cellStyle name="Normal 9 2 9 3" xfId="27066"/>
    <cellStyle name="Normal 9 2 9 3 2" xfId="27067"/>
    <cellStyle name="Normal 9 2 9 3 2 2" xfId="27068"/>
    <cellStyle name="Normal 9 2 9 3 2 3" xfId="27069"/>
    <cellStyle name="Normal 9 2 9 3 3" xfId="27070"/>
    <cellStyle name="Normal 9 2 9 3 3 2" xfId="34628"/>
    <cellStyle name="Normal 9 2 9 3 4" xfId="27071"/>
    <cellStyle name="Normal 9 2 9 3 5" xfId="27072"/>
    <cellStyle name="Normal 9 2 9 4" xfId="27073"/>
    <cellStyle name="Normal 9 2 9 4 2" xfId="27074"/>
    <cellStyle name="Normal 9 2 9 4 3" xfId="27075"/>
    <cellStyle name="Normal 9 2 9 5" xfId="27076"/>
    <cellStyle name="Normal 9 2 9 5 2" xfId="33906"/>
    <cellStyle name="Normal 9 2 9 6" xfId="27077"/>
    <cellStyle name="Normal 9 2 9 7" xfId="27078"/>
    <cellStyle name="Normal 9 3" xfId="27079"/>
    <cellStyle name="Normal 9 3 10" xfId="27080"/>
    <cellStyle name="Normal 9 3 10 2" xfId="27081"/>
    <cellStyle name="Normal 9 3 10 2 2" xfId="27082"/>
    <cellStyle name="Normal 9 3 10 2 2 2" xfId="27083"/>
    <cellStyle name="Normal 9 3 10 2 2 3" xfId="27084"/>
    <cellStyle name="Normal 9 3 10 2 3" xfId="27085"/>
    <cellStyle name="Normal 9 3 10 2 3 2" xfId="33004"/>
    <cellStyle name="Normal 9 3 10 2 4" xfId="27086"/>
    <cellStyle name="Normal 9 3 10 2 5" xfId="27087"/>
    <cellStyle name="Normal 9 3 10 3" xfId="27088"/>
    <cellStyle name="Normal 9 3 10 3 2" xfId="27089"/>
    <cellStyle name="Normal 9 3 10 3 3" xfId="27090"/>
    <cellStyle name="Normal 9 3 10 4" xfId="27091"/>
    <cellStyle name="Normal 9 3 10 4 2" xfId="33003"/>
    <cellStyle name="Normal 9 3 10 5" xfId="27092"/>
    <cellStyle name="Normal 9 3 10 6" xfId="27093"/>
    <cellStyle name="Normal 9 3 11" xfId="27094"/>
    <cellStyle name="Normal 9 3 11 2" xfId="27095"/>
    <cellStyle name="Normal 9 3 11 2 2" xfId="27096"/>
    <cellStyle name="Normal 9 3 11 2 2 2" xfId="27097"/>
    <cellStyle name="Normal 9 3 11 2 2 3" xfId="27098"/>
    <cellStyle name="Normal 9 3 11 2 3" xfId="27099"/>
    <cellStyle name="Normal 9 3 11 2 3 2" xfId="33006"/>
    <cellStyle name="Normal 9 3 11 2 4" xfId="27100"/>
    <cellStyle name="Normal 9 3 11 2 5" xfId="27101"/>
    <cellStyle name="Normal 9 3 11 3" xfId="27102"/>
    <cellStyle name="Normal 9 3 11 3 2" xfId="27103"/>
    <cellStyle name="Normal 9 3 11 3 3" xfId="27104"/>
    <cellStyle name="Normal 9 3 11 4" xfId="27105"/>
    <cellStyle name="Normal 9 3 11 4 2" xfId="33005"/>
    <cellStyle name="Normal 9 3 11 5" xfId="27106"/>
    <cellStyle name="Normal 9 3 11 6" xfId="27107"/>
    <cellStyle name="Normal 9 3 12" xfId="27108"/>
    <cellStyle name="Normal 9 3 12 2" xfId="27109"/>
    <cellStyle name="Normal 9 3 12 2 2" xfId="27110"/>
    <cellStyle name="Normal 9 3 12 2 2 2" xfId="27111"/>
    <cellStyle name="Normal 9 3 12 2 2 3" xfId="27112"/>
    <cellStyle name="Normal 9 3 12 2 3" xfId="27113"/>
    <cellStyle name="Normal 9 3 12 2 3 2" xfId="33008"/>
    <cellStyle name="Normal 9 3 12 2 4" xfId="27114"/>
    <cellStyle name="Normal 9 3 12 2 5" xfId="27115"/>
    <cellStyle name="Normal 9 3 12 3" xfId="27116"/>
    <cellStyle name="Normal 9 3 12 3 2" xfId="27117"/>
    <cellStyle name="Normal 9 3 12 3 3" xfId="27118"/>
    <cellStyle name="Normal 9 3 12 4" xfId="27119"/>
    <cellStyle name="Normal 9 3 12 4 2" xfId="33007"/>
    <cellStyle name="Normal 9 3 12 5" xfId="27120"/>
    <cellStyle name="Normal 9 3 12 6" xfId="27121"/>
    <cellStyle name="Normal 9 3 13" xfId="27122"/>
    <cellStyle name="Normal 9 3 13 2" xfId="27123"/>
    <cellStyle name="Normal 9 3 13 2 2" xfId="27124"/>
    <cellStyle name="Normal 9 3 13 2 2 2" xfId="27125"/>
    <cellStyle name="Normal 9 3 13 2 2 3" xfId="27126"/>
    <cellStyle name="Normal 9 3 13 2 3" xfId="27127"/>
    <cellStyle name="Normal 9 3 13 2 3 2" xfId="33010"/>
    <cellStyle name="Normal 9 3 13 2 4" xfId="27128"/>
    <cellStyle name="Normal 9 3 13 2 5" xfId="27129"/>
    <cellStyle name="Normal 9 3 13 3" xfId="27130"/>
    <cellStyle name="Normal 9 3 13 3 2" xfId="27131"/>
    <cellStyle name="Normal 9 3 13 3 3" xfId="27132"/>
    <cellStyle name="Normal 9 3 13 4" xfId="27133"/>
    <cellStyle name="Normal 9 3 13 4 2" xfId="33009"/>
    <cellStyle name="Normal 9 3 13 5" xfId="27134"/>
    <cellStyle name="Normal 9 3 13 6" xfId="27135"/>
    <cellStyle name="Normal 9 3 14" xfId="27136"/>
    <cellStyle name="Normal 9 3 14 2" xfId="27137"/>
    <cellStyle name="Normal 9 3 14 2 2" xfId="27138"/>
    <cellStyle name="Normal 9 3 14 2 2 2" xfId="27139"/>
    <cellStyle name="Normal 9 3 14 2 2 3" xfId="27140"/>
    <cellStyle name="Normal 9 3 14 2 3" xfId="27141"/>
    <cellStyle name="Normal 9 3 14 2 3 2" xfId="33012"/>
    <cellStyle name="Normal 9 3 14 2 4" xfId="27142"/>
    <cellStyle name="Normal 9 3 14 2 5" xfId="27143"/>
    <cellStyle name="Normal 9 3 14 3" xfId="27144"/>
    <cellStyle name="Normal 9 3 14 3 2" xfId="27145"/>
    <cellStyle name="Normal 9 3 14 3 3" xfId="27146"/>
    <cellStyle name="Normal 9 3 14 4" xfId="27147"/>
    <cellStyle name="Normal 9 3 14 4 2" xfId="33011"/>
    <cellStyle name="Normal 9 3 14 5" xfId="27148"/>
    <cellStyle name="Normal 9 3 14 6" xfId="27149"/>
    <cellStyle name="Normal 9 3 15" xfId="27150"/>
    <cellStyle name="Normal 9 3 15 2" xfId="27151"/>
    <cellStyle name="Normal 9 3 15 2 2" xfId="27152"/>
    <cellStyle name="Normal 9 3 15 2 2 2" xfId="27153"/>
    <cellStyle name="Normal 9 3 15 2 2 3" xfId="27154"/>
    <cellStyle name="Normal 9 3 15 2 3" xfId="27155"/>
    <cellStyle name="Normal 9 3 15 2 3 2" xfId="33014"/>
    <cellStyle name="Normal 9 3 15 2 4" xfId="27156"/>
    <cellStyle name="Normal 9 3 15 2 5" xfId="27157"/>
    <cellStyle name="Normal 9 3 15 3" xfId="27158"/>
    <cellStyle name="Normal 9 3 15 3 2" xfId="27159"/>
    <cellStyle name="Normal 9 3 15 3 3" xfId="27160"/>
    <cellStyle name="Normal 9 3 15 4" xfId="27161"/>
    <cellStyle name="Normal 9 3 15 4 2" xfId="33013"/>
    <cellStyle name="Normal 9 3 15 5" xfId="27162"/>
    <cellStyle name="Normal 9 3 15 6" xfId="27163"/>
    <cellStyle name="Normal 9 3 16" xfId="27164"/>
    <cellStyle name="Normal 9 3 16 2" xfId="27165"/>
    <cellStyle name="Normal 9 3 16 2 2" xfId="27166"/>
    <cellStyle name="Normal 9 3 16 2 2 2" xfId="27167"/>
    <cellStyle name="Normal 9 3 16 2 2 3" xfId="27168"/>
    <cellStyle name="Normal 9 3 16 2 3" xfId="27169"/>
    <cellStyle name="Normal 9 3 16 2 3 2" xfId="33016"/>
    <cellStyle name="Normal 9 3 16 2 4" xfId="27170"/>
    <cellStyle name="Normal 9 3 16 2 5" xfId="27171"/>
    <cellStyle name="Normal 9 3 16 3" xfId="27172"/>
    <cellStyle name="Normal 9 3 16 3 2" xfId="27173"/>
    <cellStyle name="Normal 9 3 16 3 3" xfId="27174"/>
    <cellStyle name="Normal 9 3 16 4" xfId="27175"/>
    <cellStyle name="Normal 9 3 16 4 2" xfId="33015"/>
    <cellStyle name="Normal 9 3 16 5" xfId="27176"/>
    <cellStyle name="Normal 9 3 16 6" xfId="27177"/>
    <cellStyle name="Normal 9 3 17" xfId="27178"/>
    <cellStyle name="Normal 9 3 17 2" xfId="27179"/>
    <cellStyle name="Normal 9 3 17 2 2" xfId="27180"/>
    <cellStyle name="Normal 9 3 17 2 2 2" xfId="27181"/>
    <cellStyle name="Normal 9 3 17 2 2 3" xfId="27182"/>
    <cellStyle name="Normal 9 3 17 2 3" xfId="27183"/>
    <cellStyle name="Normal 9 3 17 2 3 2" xfId="33018"/>
    <cellStyle name="Normal 9 3 17 2 4" xfId="27184"/>
    <cellStyle name="Normal 9 3 17 2 5" xfId="27185"/>
    <cellStyle name="Normal 9 3 17 3" xfId="27186"/>
    <cellStyle name="Normal 9 3 17 3 2" xfId="27187"/>
    <cellStyle name="Normal 9 3 17 3 3" xfId="27188"/>
    <cellStyle name="Normal 9 3 17 4" xfId="27189"/>
    <cellStyle name="Normal 9 3 17 4 2" xfId="33017"/>
    <cellStyle name="Normal 9 3 17 5" xfId="27190"/>
    <cellStyle name="Normal 9 3 17 6" xfId="27191"/>
    <cellStyle name="Normal 9 3 18" xfId="27192"/>
    <cellStyle name="Normal 9 3 18 2" xfId="27193"/>
    <cellStyle name="Normal 9 3 18 2 2" xfId="27194"/>
    <cellStyle name="Normal 9 3 18 2 2 2" xfId="27195"/>
    <cellStyle name="Normal 9 3 18 2 2 3" xfId="27196"/>
    <cellStyle name="Normal 9 3 18 2 3" xfId="27197"/>
    <cellStyle name="Normal 9 3 18 2 3 2" xfId="33020"/>
    <cellStyle name="Normal 9 3 18 2 4" xfId="27198"/>
    <cellStyle name="Normal 9 3 18 2 5" xfId="27199"/>
    <cellStyle name="Normal 9 3 18 3" xfId="27200"/>
    <cellStyle name="Normal 9 3 18 3 2" xfId="27201"/>
    <cellStyle name="Normal 9 3 18 3 3" xfId="27202"/>
    <cellStyle name="Normal 9 3 18 4" xfId="27203"/>
    <cellStyle name="Normal 9 3 18 4 2" xfId="33019"/>
    <cellStyle name="Normal 9 3 18 5" xfId="27204"/>
    <cellStyle name="Normal 9 3 18 6" xfId="27205"/>
    <cellStyle name="Normal 9 3 19" xfId="27206"/>
    <cellStyle name="Normal 9 3 19 2" xfId="27207"/>
    <cellStyle name="Normal 9 3 19 2 2" xfId="27208"/>
    <cellStyle name="Normal 9 3 19 2 2 2" xfId="27209"/>
    <cellStyle name="Normal 9 3 19 2 2 3" xfId="27210"/>
    <cellStyle name="Normal 9 3 19 2 3" xfId="27211"/>
    <cellStyle name="Normal 9 3 19 2 3 2" xfId="33022"/>
    <cellStyle name="Normal 9 3 19 2 4" xfId="27212"/>
    <cellStyle name="Normal 9 3 19 2 5" xfId="27213"/>
    <cellStyle name="Normal 9 3 19 3" xfId="27214"/>
    <cellStyle name="Normal 9 3 19 3 2" xfId="27215"/>
    <cellStyle name="Normal 9 3 19 3 3" xfId="27216"/>
    <cellStyle name="Normal 9 3 19 4" xfId="27217"/>
    <cellStyle name="Normal 9 3 19 4 2" xfId="33021"/>
    <cellStyle name="Normal 9 3 19 5" xfId="27218"/>
    <cellStyle name="Normal 9 3 19 6" xfId="27219"/>
    <cellStyle name="Normal 9 3 2" xfId="27220"/>
    <cellStyle name="Normal 9 3 2 10" xfId="27221"/>
    <cellStyle name="Normal 9 3 2 10 2" xfId="27222"/>
    <cellStyle name="Normal 9 3 2 10 2 2" xfId="27223"/>
    <cellStyle name="Normal 9 3 2 10 2 3" xfId="27224"/>
    <cellStyle name="Normal 9 3 2 10 3" xfId="27225"/>
    <cellStyle name="Normal 9 3 2 10 3 2" xfId="33024"/>
    <cellStyle name="Normal 9 3 2 10 4" xfId="27226"/>
    <cellStyle name="Normal 9 3 2 10 5" xfId="27227"/>
    <cellStyle name="Normal 9 3 2 11" xfId="27228"/>
    <cellStyle name="Normal 9 3 2 11 2" xfId="27229"/>
    <cellStyle name="Normal 9 3 2 11 2 2" xfId="27230"/>
    <cellStyle name="Normal 9 3 2 11 2 3" xfId="27231"/>
    <cellStyle name="Normal 9 3 2 11 3" xfId="27232"/>
    <cellStyle name="Normal 9 3 2 11 3 2" xfId="33025"/>
    <cellStyle name="Normal 9 3 2 11 4" xfId="27233"/>
    <cellStyle name="Normal 9 3 2 11 5" xfId="27234"/>
    <cellStyle name="Normal 9 3 2 12" xfId="27235"/>
    <cellStyle name="Normal 9 3 2 12 2" xfId="27236"/>
    <cellStyle name="Normal 9 3 2 12 2 2" xfId="27237"/>
    <cellStyle name="Normal 9 3 2 12 2 3" xfId="27238"/>
    <cellStyle name="Normal 9 3 2 12 3" xfId="27239"/>
    <cellStyle name="Normal 9 3 2 12 3 2" xfId="33026"/>
    <cellStyle name="Normal 9 3 2 12 4" xfId="27240"/>
    <cellStyle name="Normal 9 3 2 12 5" xfId="27241"/>
    <cellStyle name="Normal 9 3 2 13" xfId="27242"/>
    <cellStyle name="Normal 9 3 2 13 2" xfId="27243"/>
    <cellStyle name="Normal 9 3 2 13 2 2" xfId="27244"/>
    <cellStyle name="Normal 9 3 2 13 2 3" xfId="27245"/>
    <cellStyle name="Normal 9 3 2 13 3" xfId="27246"/>
    <cellStyle name="Normal 9 3 2 13 3 2" xfId="33027"/>
    <cellStyle name="Normal 9 3 2 13 4" xfId="27247"/>
    <cellStyle name="Normal 9 3 2 13 5" xfId="27248"/>
    <cellStyle name="Normal 9 3 2 14" xfId="27249"/>
    <cellStyle name="Normal 9 3 2 14 2" xfId="27250"/>
    <cellStyle name="Normal 9 3 2 14 2 2" xfId="27251"/>
    <cellStyle name="Normal 9 3 2 14 2 3" xfId="27252"/>
    <cellStyle name="Normal 9 3 2 14 3" xfId="27253"/>
    <cellStyle name="Normal 9 3 2 14 3 2" xfId="33028"/>
    <cellStyle name="Normal 9 3 2 14 4" xfId="27254"/>
    <cellStyle name="Normal 9 3 2 14 5" xfId="27255"/>
    <cellStyle name="Normal 9 3 2 15" xfId="27256"/>
    <cellStyle name="Normal 9 3 2 15 2" xfId="27257"/>
    <cellStyle name="Normal 9 3 2 15 2 2" xfId="27258"/>
    <cellStyle name="Normal 9 3 2 15 2 3" xfId="27259"/>
    <cellStyle name="Normal 9 3 2 15 3" xfId="27260"/>
    <cellStyle name="Normal 9 3 2 15 3 2" xfId="33029"/>
    <cellStyle name="Normal 9 3 2 15 4" xfId="27261"/>
    <cellStyle name="Normal 9 3 2 15 5" xfId="27262"/>
    <cellStyle name="Normal 9 3 2 16" xfId="27263"/>
    <cellStyle name="Normal 9 3 2 16 2" xfId="27264"/>
    <cellStyle name="Normal 9 3 2 16 2 2" xfId="27265"/>
    <cellStyle name="Normal 9 3 2 16 2 3" xfId="27266"/>
    <cellStyle name="Normal 9 3 2 16 3" xfId="27267"/>
    <cellStyle name="Normal 9 3 2 16 3 2" xfId="33030"/>
    <cellStyle name="Normal 9 3 2 16 4" xfId="27268"/>
    <cellStyle name="Normal 9 3 2 16 5" xfId="27269"/>
    <cellStyle name="Normal 9 3 2 17" xfId="27270"/>
    <cellStyle name="Normal 9 3 2 17 2" xfId="27271"/>
    <cellStyle name="Normal 9 3 2 17 2 2" xfId="27272"/>
    <cellStyle name="Normal 9 3 2 17 2 3" xfId="27273"/>
    <cellStyle name="Normal 9 3 2 17 3" xfId="27274"/>
    <cellStyle name="Normal 9 3 2 17 3 2" xfId="33031"/>
    <cellStyle name="Normal 9 3 2 17 4" xfId="27275"/>
    <cellStyle name="Normal 9 3 2 17 5" xfId="27276"/>
    <cellStyle name="Normal 9 3 2 18" xfId="27277"/>
    <cellStyle name="Normal 9 3 2 18 2" xfId="27278"/>
    <cellStyle name="Normal 9 3 2 18 2 2" xfId="27279"/>
    <cellStyle name="Normal 9 3 2 18 2 3" xfId="27280"/>
    <cellStyle name="Normal 9 3 2 18 3" xfId="27281"/>
    <cellStyle name="Normal 9 3 2 18 3 2" xfId="33032"/>
    <cellStyle name="Normal 9 3 2 18 4" xfId="27282"/>
    <cellStyle name="Normal 9 3 2 18 5" xfId="27283"/>
    <cellStyle name="Normal 9 3 2 19" xfId="27284"/>
    <cellStyle name="Normal 9 3 2 19 2" xfId="27285"/>
    <cellStyle name="Normal 9 3 2 19 2 2" xfId="27286"/>
    <cellStyle name="Normal 9 3 2 19 2 3" xfId="27287"/>
    <cellStyle name="Normal 9 3 2 19 3" xfId="27288"/>
    <cellStyle name="Normal 9 3 2 19 3 2" xfId="33033"/>
    <cellStyle name="Normal 9 3 2 19 4" xfId="27289"/>
    <cellStyle name="Normal 9 3 2 19 5" xfId="27290"/>
    <cellStyle name="Normal 9 3 2 2" xfId="27291"/>
    <cellStyle name="Normal 9 3 2 2 2" xfId="27292"/>
    <cellStyle name="Normal 9 3 2 2 2 2" xfId="27293"/>
    <cellStyle name="Normal 9 3 2 2 2 2 2" xfId="27294"/>
    <cellStyle name="Normal 9 3 2 2 2 2 3" xfId="27295"/>
    <cellStyle name="Normal 9 3 2 2 2 3" xfId="27296"/>
    <cellStyle name="Normal 9 3 2 2 2 3 2" xfId="33908"/>
    <cellStyle name="Normal 9 3 2 2 2 4" xfId="27297"/>
    <cellStyle name="Normal 9 3 2 2 2 5" xfId="27298"/>
    <cellStyle name="Normal 9 3 2 2 3" xfId="27299"/>
    <cellStyle name="Normal 9 3 2 2 3 2" xfId="27300"/>
    <cellStyle name="Normal 9 3 2 2 3 2 2" xfId="27301"/>
    <cellStyle name="Normal 9 3 2 2 3 2 3" xfId="27302"/>
    <cellStyle name="Normal 9 3 2 2 3 3" xfId="27303"/>
    <cellStyle name="Normal 9 3 2 2 3 3 2" xfId="34962"/>
    <cellStyle name="Normal 9 3 2 2 3 4" xfId="27304"/>
    <cellStyle name="Normal 9 3 2 2 3 5" xfId="27305"/>
    <cellStyle name="Normal 9 3 2 2 4" xfId="27306"/>
    <cellStyle name="Normal 9 3 2 2 4 2" xfId="27307"/>
    <cellStyle name="Normal 9 3 2 2 4 3" xfId="27308"/>
    <cellStyle name="Normal 9 3 2 2 5" xfId="27309"/>
    <cellStyle name="Normal 9 3 2 2 5 2" xfId="33034"/>
    <cellStyle name="Normal 9 3 2 2 6" xfId="27310"/>
    <cellStyle name="Normal 9 3 2 2 7" xfId="27311"/>
    <cellStyle name="Normal 9 3 2 20" xfId="27312"/>
    <cellStyle name="Normal 9 3 2 20 2" xfId="27313"/>
    <cellStyle name="Normal 9 3 2 20 3" xfId="27314"/>
    <cellStyle name="Normal 9 3 2 21" xfId="27315"/>
    <cellStyle name="Normal 9 3 2 21 2" xfId="33023"/>
    <cellStyle name="Normal 9 3 2 22" xfId="27316"/>
    <cellStyle name="Normal 9 3 2 23" xfId="27317"/>
    <cellStyle name="Normal 9 3 2 3" xfId="27318"/>
    <cellStyle name="Normal 9 3 2 3 2" xfId="27319"/>
    <cellStyle name="Normal 9 3 2 3 2 2" xfId="27320"/>
    <cellStyle name="Normal 9 3 2 3 2 3" xfId="27321"/>
    <cellStyle name="Normal 9 3 2 3 3" xfId="27322"/>
    <cellStyle name="Normal 9 3 2 3 3 2" xfId="33035"/>
    <cellStyle name="Normal 9 3 2 3 4" xfId="27323"/>
    <cellStyle name="Normal 9 3 2 3 5" xfId="27324"/>
    <cellStyle name="Normal 9 3 2 4" xfId="27325"/>
    <cellStyle name="Normal 9 3 2 4 2" xfId="27326"/>
    <cellStyle name="Normal 9 3 2 4 2 2" xfId="27327"/>
    <cellStyle name="Normal 9 3 2 4 2 3" xfId="27328"/>
    <cellStyle name="Normal 9 3 2 4 3" xfId="27329"/>
    <cellStyle name="Normal 9 3 2 4 3 2" xfId="33036"/>
    <cellStyle name="Normal 9 3 2 4 4" xfId="27330"/>
    <cellStyle name="Normal 9 3 2 4 5" xfId="27331"/>
    <cellStyle name="Normal 9 3 2 5" xfId="27332"/>
    <cellStyle name="Normal 9 3 2 5 2" xfId="27333"/>
    <cellStyle name="Normal 9 3 2 5 2 2" xfId="27334"/>
    <cellStyle name="Normal 9 3 2 5 2 3" xfId="27335"/>
    <cellStyle name="Normal 9 3 2 5 3" xfId="27336"/>
    <cellStyle name="Normal 9 3 2 5 3 2" xfId="33037"/>
    <cellStyle name="Normal 9 3 2 5 4" xfId="27337"/>
    <cellStyle name="Normal 9 3 2 5 5" xfId="27338"/>
    <cellStyle name="Normal 9 3 2 6" xfId="27339"/>
    <cellStyle name="Normal 9 3 2 6 2" xfId="27340"/>
    <cellStyle name="Normal 9 3 2 6 2 2" xfId="27341"/>
    <cellStyle name="Normal 9 3 2 6 2 3" xfId="27342"/>
    <cellStyle name="Normal 9 3 2 6 3" xfId="27343"/>
    <cellStyle name="Normal 9 3 2 6 3 2" xfId="33038"/>
    <cellStyle name="Normal 9 3 2 6 4" xfId="27344"/>
    <cellStyle name="Normal 9 3 2 6 5" xfId="27345"/>
    <cellStyle name="Normal 9 3 2 7" xfId="27346"/>
    <cellStyle name="Normal 9 3 2 7 2" xfId="27347"/>
    <cellStyle name="Normal 9 3 2 7 2 2" xfId="27348"/>
    <cellStyle name="Normal 9 3 2 7 2 3" xfId="27349"/>
    <cellStyle name="Normal 9 3 2 7 3" xfId="27350"/>
    <cellStyle name="Normal 9 3 2 7 3 2" xfId="33039"/>
    <cellStyle name="Normal 9 3 2 7 4" xfId="27351"/>
    <cellStyle name="Normal 9 3 2 7 5" xfId="27352"/>
    <cellStyle name="Normal 9 3 2 8" xfId="27353"/>
    <cellStyle name="Normal 9 3 2 8 2" xfId="27354"/>
    <cellStyle name="Normal 9 3 2 8 2 2" xfId="27355"/>
    <cellStyle name="Normal 9 3 2 8 2 3" xfId="27356"/>
    <cellStyle name="Normal 9 3 2 8 3" xfId="27357"/>
    <cellStyle name="Normal 9 3 2 8 3 2" xfId="33040"/>
    <cellStyle name="Normal 9 3 2 8 4" xfId="27358"/>
    <cellStyle name="Normal 9 3 2 8 5" xfId="27359"/>
    <cellStyle name="Normal 9 3 2 9" xfId="27360"/>
    <cellStyle name="Normal 9 3 2 9 2" xfId="27361"/>
    <cellStyle name="Normal 9 3 2 9 2 2" xfId="27362"/>
    <cellStyle name="Normal 9 3 2 9 2 3" xfId="27363"/>
    <cellStyle name="Normal 9 3 2 9 3" xfId="27364"/>
    <cellStyle name="Normal 9 3 2 9 3 2" xfId="33041"/>
    <cellStyle name="Normal 9 3 2 9 4" xfId="27365"/>
    <cellStyle name="Normal 9 3 2 9 5" xfId="27366"/>
    <cellStyle name="Normal 9 3 20" xfId="27367"/>
    <cellStyle name="Normal 9 3 20 2" xfId="27368"/>
    <cellStyle name="Normal 9 3 20 2 2" xfId="27369"/>
    <cellStyle name="Normal 9 3 20 2 2 2" xfId="27370"/>
    <cellStyle name="Normal 9 3 20 2 2 3" xfId="27371"/>
    <cellStyle name="Normal 9 3 20 2 3" xfId="27372"/>
    <cellStyle name="Normal 9 3 20 2 3 2" xfId="33043"/>
    <cellStyle name="Normal 9 3 20 2 4" xfId="27373"/>
    <cellStyle name="Normal 9 3 20 2 5" xfId="27374"/>
    <cellStyle name="Normal 9 3 20 3" xfId="27375"/>
    <cellStyle name="Normal 9 3 20 3 2" xfId="27376"/>
    <cellStyle name="Normal 9 3 20 3 3" xfId="27377"/>
    <cellStyle name="Normal 9 3 20 4" xfId="27378"/>
    <cellStyle name="Normal 9 3 20 4 2" xfId="33042"/>
    <cellStyle name="Normal 9 3 20 5" xfId="27379"/>
    <cellStyle name="Normal 9 3 20 6" xfId="27380"/>
    <cellStyle name="Normal 9 3 21" xfId="27381"/>
    <cellStyle name="Normal 9 3 21 2" xfId="27382"/>
    <cellStyle name="Normal 9 3 21 2 2" xfId="27383"/>
    <cellStyle name="Normal 9 3 21 2 2 2" xfId="27384"/>
    <cellStyle name="Normal 9 3 21 2 2 3" xfId="27385"/>
    <cellStyle name="Normal 9 3 21 2 3" xfId="27386"/>
    <cellStyle name="Normal 9 3 21 2 3 2" xfId="33045"/>
    <cellStyle name="Normal 9 3 21 2 4" xfId="27387"/>
    <cellStyle name="Normal 9 3 21 2 5" xfId="27388"/>
    <cellStyle name="Normal 9 3 21 3" xfId="27389"/>
    <cellStyle name="Normal 9 3 21 3 2" xfId="27390"/>
    <cellStyle name="Normal 9 3 21 3 3" xfId="27391"/>
    <cellStyle name="Normal 9 3 21 4" xfId="27392"/>
    <cellStyle name="Normal 9 3 21 4 2" xfId="33044"/>
    <cellStyle name="Normal 9 3 21 5" xfId="27393"/>
    <cellStyle name="Normal 9 3 21 6" xfId="27394"/>
    <cellStyle name="Normal 9 3 22" xfId="27395"/>
    <cellStyle name="Normal 9 3 22 2" xfId="27396"/>
    <cellStyle name="Normal 9 3 22 2 2" xfId="27397"/>
    <cellStyle name="Normal 9 3 22 2 2 2" xfId="27398"/>
    <cellStyle name="Normal 9 3 22 2 2 3" xfId="27399"/>
    <cellStyle name="Normal 9 3 22 2 3" xfId="27400"/>
    <cellStyle name="Normal 9 3 22 2 3 2" xfId="33047"/>
    <cellStyle name="Normal 9 3 22 2 4" xfId="27401"/>
    <cellStyle name="Normal 9 3 22 2 5" xfId="27402"/>
    <cellStyle name="Normal 9 3 22 3" xfId="27403"/>
    <cellStyle name="Normal 9 3 22 3 2" xfId="27404"/>
    <cellStyle name="Normal 9 3 22 3 3" xfId="27405"/>
    <cellStyle name="Normal 9 3 22 4" xfId="27406"/>
    <cellStyle name="Normal 9 3 22 4 2" xfId="33046"/>
    <cellStyle name="Normal 9 3 22 5" xfId="27407"/>
    <cellStyle name="Normal 9 3 22 6" xfId="27408"/>
    <cellStyle name="Normal 9 3 23" xfId="27409"/>
    <cellStyle name="Normal 9 3 23 2" xfId="27410"/>
    <cellStyle name="Normal 9 3 23 3" xfId="27411"/>
    <cellStyle name="Normal 9 3 24" xfId="27412"/>
    <cellStyle name="Normal 9 3 24 2" xfId="33002"/>
    <cellStyle name="Normal 9 3 25" xfId="27413"/>
    <cellStyle name="Normal 9 3 26" xfId="27414"/>
    <cellStyle name="Normal 9 3 27" xfId="27415"/>
    <cellStyle name="Normal 9 3 3" xfId="27416"/>
    <cellStyle name="Normal 9 3 3 2" xfId="27417"/>
    <cellStyle name="Normal 9 3 3 2 2" xfId="27418"/>
    <cellStyle name="Normal 9 3 3 2 2 2" xfId="27419"/>
    <cellStyle name="Normal 9 3 3 2 2 3" xfId="27420"/>
    <cellStyle name="Normal 9 3 3 2 3" xfId="27421"/>
    <cellStyle name="Normal 9 3 3 2 3 2" xfId="33909"/>
    <cellStyle name="Normal 9 3 3 2 4" xfId="27422"/>
    <cellStyle name="Normal 9 3 3 2 5" xfId="27423"/>
    <cellStyle name="Normal 9 3 3 3" xfId="27424"/>
    <cellStyle name="Normal 9 3 3 3 2" xfId="27425"/>
    <cellStyle name="Normal 9 3 3 3 2 2" xfId="27426"/>
    <cellStyle name="Normal 9 3 3 3 2 3" xfId="27427"/>
    <cellStyle name="Normal 9 3 3 3 3" xfId="27428"/>
    <cellStyle name="Normal 9 3 3 3 3 2" xfId="34963"/>
    <cellStyle name="Normal 9 3 3 3 4" xfId="27429"/>
    <cellStyle name="Normal 9 3 3 3 5" xfId="27430"/>
    <cellStyle name="Normal 9 3 3 4" xfId="27431"/>
    <cellStyle name="Normal 9 3 3 4 2" xfId="27432"/>
    <cellStyle name="Normal 9 3 3 4 3" xfId="27433"/>
    <cellStyle name="Normal 9 3 3 5" xfId="27434"/>
    <cellStyle name="Normal 9 3 3 5 2" xfId="33048"/>
    <cellStyle name="Normal 9 3 3 6" xfId="27435"/>
    <cellStyle name="Normal 9 3 3 7" xfId="27436"/>
    <cellStyle name="Normal 9 3 4" xfId="27437"/>
    <cellStyle name="Normal 9 3 4 2" xfId="27438"/>
    <cellStyle name="Normal 9 3 4 2 2" xfId="27439"/>
    <cellStyle name="Normal 9 3 4 2 3" xfId="27440"/>
    <cellStyle name="Normal 9 3 4 3" xfId="27441"/>
    <cellStyle name="Normal 9 3 4 3 2" xfId="33049"/>
    <cellStyle name="Normal 9 3 4 4" xfId="27442"/>
    <cellStyle name="Normal 9 3 4 5" xfId="27443"/>
    <cellStyle name="Normal 9 3 5" xfId="27444"/>
    <cellStyle name="Normal 9 3 5 2" xfId="27445"/>
    <cellStyle name="Normal 9 3 5 2 2" xfId="27446"/>
    <cellStyle name="Normal 9 3 5 2 3" xfId="27447"/>
    <cellStyle name="Normal 9 3 5 3" xfId="27448"/>
    <cellStyle name="Normal 9 3 5 3 2" xfId="33050"/>
    <cellStyle name="Normal 9 3 5 4" xfId="27449"/>
    <cellStyle name="Normal 9 3 5 5" xfId="27450"/>
    <cellStyle name="Normal 9 3 6" xfId="27451"/>
    <cellStyle name="Normal 9 3 6 2" xfId="27452"/>
    <cellStyle name="Normal 9 3 6 2 2" xfId="27453"/>
    <cellStyle name="Normal 9 3 6 2 3" xfId="27454"/>
    <cellStyle name="Normal 9 3 6 3" xfId="27455"/>
    <cellStyle name="Normal 9 3 6 3 2" xfId="33051"/>
    <cellStyle name="Normal 9 3 6 4" xfId="27456"/>
    <cellStyle name="Normal 9 3 6 5" xfId="27457"/>
    <cellStyle name="Normal 9 3 7" xfId="27458"/>
    <cellStyle name="Normal 9 3 7 2" xfId="27459"/>
    <cellStyle name="Normal 9 3 7 2 2" xfId="27460"/>
    <cellStyle name="Normal 9 3 7 2 3" xfId="27461"/>
    <cellStyle name="Normal 9 3 7 3" xfId="27462"/>
    <cellStyle name="Normal 9 3 7 3 2" xfId="33052"/>
    <cellStyle name="Normal 9 3 7 4" xfId="27463"/>
    <cellStyle name="Normal 9 3 7 5" xfId="27464"/>
    <cellStyle name="Normal 9 3 8" xfId="27465"/>
    <cellStyle name="Normal 9 3 8 2" xfId="27466"/>
    <cellStyle name="Normal 9 3 8 2 2" xfId="27467"/>
    <cellStyle name="Normal 9 3 8 2 2 2" xfId="27468"/>
    <cellStyle name="Normal 9 3 8 2 2 3" xfId="27469"/>
    <cellStyle name="Normal 9 3 8 2 3" xfId="27470"/>
    <cellStyle name="Normal 9 3 8 2 3 2" xfId="33054"/>
    <cellStyle name="Normal 9 3 8 2 4" xfId="27471"/>
    <cellStyle name="Normal 9 3 8 2 5" xfId="27472"/>
    <cellStyle name="Normal 9 3 8 3" xfId="27473"/>
    <cellStyle name="Normal 9 3 8 3 2" xfId="27474"/>
    <cellStyle name="Normal 9 3 8 3 3" xfId="27475"/>
    <cellStyle name="Normal 9 3 8 4" xfId="27476"/>
    <cellStyle name="Normal 9 3 8 4 2" xfId="33053"/>
    <cellStyle name="Normal 9 3 8 5" xfId="27477"/>
    <cellStyle name="Normal 9 3 8 6" xfId="27478"/>
    <cellStyle name="Normal 9 3 9" xfId="27479"/>
    <cellStyle name="Normal 9 3 9 2" xfId="27480"/>
    <cellStyle name="Normal 9 3 9 2 2" xfId="27481"/>
    <cellStyle name="Normal 9 3 9 2 2 2" xfId="27482"/>
    <cellStyle name="Normal 9 3 9 2 2 3" xfId="27483"/>
    <cellStyle name="Normal 9 3 9 2 3" xfId="27484"/>
    <cellStyle name="Normal 9 3 9 2 3 2" xfId="33056"/>
    <cellStyle name="Normal 9 3 9 2 4" xfId="27485"/>
    <cellStyle name="Normal 9 3 9 2 5" xfId="27486"/>
    <cellStyle name="Normal 9 3 9 3" xfId="27487"/>
    <cellStyle name="Normal 9 3 9 3 2" xfId="27488"/>
    <cellStyle name="Normal 9 3 9 3 3" xfId="27489"/>
    <cellStyle name="Normal 9 3 9 4" xfId="27490"/>
    <cellStyle name="Normal 9 3 9 4 2" xfId="33055"/>
    <cellStyle name="Normal 9 3 9 5" xfId="27491"/>
    <cellStyle name="Normal 9 3 9 6" xfId="27492"/>
    <cellStyle name="Normal 9 4" xfId="27493"/>
    <cellStyle name="Normal 9 4 2" xfId="27494"/>
    <cellStyle name="Normal 9 4 2 2" xfId="27495"/>
    <cellStyle name="Normal 9 4 2 2 2" xfId="27496"/>
    <cellStyle name="Normal 9 4 2 2 2 2" xfId="27497"/>
    <cellStyle name="Normal 9 4 2 2 2 3" xfId="27498"/>
    <cellStyle name="Normal 9 4 2 2 3" xfId="27499"/>
    <cellStyle name="Normal 9 4 2 2 3 2" xfId="34297"/>
    <cellStyle name="Normal 9 4 2 2 4" xfId="27500"/>
    <cellStyle name="Normal 9 4 2 2 5" xfId="27501"/>
    <cellStyle name="Normal 9 4 2 3" xfId="27502"/>
    <cellStyle name="Normal 9 4 2 3 2" xfId="27503"/>
    <cellStyle name="Normal 9 4 2 3 3" xfId="27504"/>
    <cellStyle name="Normal 9 4 2 4" xfId="27505"/>
    <cellStyle name="Normal 9 4 2 4 2" xfId="33911"/>
    <cellStyle name="Normal 9 4 2 5" xfId="27506"/>
    <cellStyle name="Normal 9 4 2 6" xfId="27507"/>
    <cellStyle name="Normal 9 4 3" xfId="27508"/>
    <cellStyle name="Normal 9 4 3 2" xfId="27509"/>
    <cellStyle name="Normal 9 4 3 2 2" xfId="27510"/>
    <cellStyle name="Normal 9 4 3 2 3" xfId="27511"/>
    <cellStyle name="Normal 9 4 3 3" xfId="27512"/>
    <cellStyle name="Normal 9 4 3 4" xfId="27513"/>
    <cellStyle name="Normal 9 4 3 5" xfId="27514"/>
    <cellStyle name="Normal 9 4 4" xfId="27515"/>
    <cellStyle name="Normal 9 4 4 2" xfId="27516"/>
    <cellStyle name="Normal 9 4 4 2 2" xfId="27517"/>
    <cellStyle name="Normal 9 4 4 2 3" xfId="27518"/>
    <cellStyle name="Normal 9 4 4 3" xfId="27519"/>
    <cellStyle name="Normal 9 4 4 3 2" xfId="34298"/>
    <cellStyle name="Normal 9 4 4 4" xfId="27520"/>
    <cellStyle name="Normal 9 4 4 5" xfId="27521"/>
    <cellStyle name="Normal 9 4 5" xfId="27522"/>
    <cellStyle name="Normal 9 4 5 2" xfId="27523"/>
    <cellStyle name="Normal 9 4 5 3" xfId="27524"/>
    <cellStyle name="Normal 9 4 6" xfId="27525"/>
    <cellStyle name="Normal 9 4 6 2" xfId="33910"/>
    <cellStyle name="Normal 9 4 7" xfId="27526"/>
    <cellStyle name="Normal 9 4 8" xfId="27527"/>
    <cellStyle name="Normal 9 4 9" xfId="27528"/>
    <cellStyle name="Normal 9 5" xfId="27529"/>
    <cellStyle name="Normal 9 5 2" xfId="27530"/>
    <cellStyle name="Normal 9 5 2 2" xfId="27531"/>
    <cellStyle name="Normal 9 5 2 2 2" xfId="27532"/>
    <cellStyle name="Normal 9 5 2 2 2 2" xfId="27533"/>
    <cellStyle name="Normal 9 5 2 2 2 3" xfId="27534"/>
    <cellStyle name="Normal 9 5 2 2 3" xfId="27535"/>
    <cellStyle name="Normal 9 5 2 2 3 2" xfId="34299"/>
    <cellStyle name="Normal 9 5 2 2 4" xfId="27536"/>
    <cellStyle name="Normal 9 5 2 2 5" xfId="27537"/>
    <cellStyle name="Normal 9 5 2 3" xfId="27538"/>
    <cellStyle name="Normal 9 5 2 3 2" xfId="27539"/>
    <cellStyle name="Normal 9 5 2 3 3" xfId="27540"/>
    <cellStyle name="Normal 9 5 2 4" xfId="27541"/>
    <cellStyle name="Normal 9 5 2 4 2" xfId="33913"/>
    <cellStyle name="Normal 9 5 2 5" xfId="27542"/>
    <cellStyle name="Normal 9 5 2 6" xfId="27543"/>
    <cellStyle name="Normal 9 5 3" xfId="27544"/>
    <cellStyle name="Normal 9 5 3 2" xfId="27545"/>
    <cellStyle name="Normal 9 5 3 2 2" xfId="27546"/>
    <cellStyle name="Normal 9 5 3 2 3" xfId="27547"/>
    <cellStyle name="Normal 9 5 3 3" xfId="27548"/>
    <cellStyle name="Normal 9 5 3 4" xfId="27549"/>
    <cellStyle name="Normal 9 5 3 5" xfId="27550"/>
    <cellStyle name="Normal 9 5 4" xfId="27551"/>
    <cellStyle name="Normal 9 5 4 2" xfId="27552"/>
    <cellStyle name="Normal 9 5 4 2 2" xfId="27553"/>
    <cellStyle name="Normal 9 5 4 2 3" xfId="27554"/>
    <cellStyle name="Normal 9 5 4 3" xfId="27555"/>
    <cellStyle name="Normal 9 5 4 3 2" xfId="34795"/>
    <cellStyle name="Normal 9 5 4 4" xfId="27556"/>
    <cellStyle name="Normal 9 5 4 5" xfId="27557"/>
    <cellStyle name="Normal 9 5 5" xfId="27558"/>
    <cellStyle name="Normal 9 5 5 2" xfId="27559"/>
    <cellStyle name="Normal 9 5 5 3" xfId="27560"/>
    <cellStyle name="Normal 9 5 6" xfId="27561"/>
    <cellStyle name="Normal 9 5 6 2" xfId="33912"/>
    <cellStyle name="Normal 9 5 7" xfId="27562"/>
    <cellStyle name="Normal 9 5 8" xfId="27563"/>
    <cellStyle name="Normal 9 5 9" xfId="27564"/>
    <cellStyle name="Normal 9 6" xfId="27565"/>
    <cellStyle name="Normal 9 6 2" xfId="27566"/>
    <cellStyle name="Normal 9 6 2 2" xfId="27567"/>
    <cellStyle name="Normal 9 6 2 2 2" xfId="27568"/>
    <cellStyle name="Normal 9 6 2 2 2 2" xfId="27569"/>
    <cellStyle name="Normal 9 6 2 2 2 3" xfId="27570"/>
    <cellStyle name="Normal 9 6 2 2 3" xfId="27571"/>
    <cellStyle name="Normal 9 6 2 2 3 2" xfId="34496"/>
    <cellStyle name="Normal 9 6 2 2 4" xfId="27572"/>
    <cellStyle name="Normal 9 6 2 2 5" xfId="27573"/>
    <cellStyle name="Normal 9 6 2 3" xfId="27574"/>
    <cellStyle name="Normal 9 6 2 3 2" xfId="27575"/>
    <cellStyle name="Normal 9 6 2 3 3" xfId="27576"/>
    <cellStyle name="Normal 9 6 2 4" xfId="27577"/>
    <cellStyle name="Normal 9 6 2 4 2" xfId="33915"/>
    <cellStyle name="Normal 9 6 2 5" xfId="27578"/>
    <cellStyle name="Normal 9 6 2 6" xfId="27579"/>
    <cellStyle name="Normal 9 6 3" xfId="27580"/>
    <cellStyle name="Normal 9 6 3 2" xfId="27581"/>
    <cellStyle name="Normal 9 6 3 2 2" xfId="27582"/>
    <cellStyle name="Normal 9 6 3 2 3" xfId="27583"/>
    <cellStyle name="Normal 9 6 3 3" xfId="27584"/>
    <cellStyle name="Normal 9 6 3 4" xfId="27585"/>
    <cellStyle name="Normal 9 6 3 5" xfId="27586"/>
    <cellStyle name="Normal 9 6 4" xfId="27587"/>
    <cellStyle name="Normal 9 6 4 2" xfId="27588"/>
    <cellStyle name="Normal 9 6 4 2 2" xfId="27589"/>
    <cellStyle name="Normal 9 6 4 2 3" xfId="27590"/>
    <cellStyle name="Normal 9 6 4 3" xfId="27591"/>
    <cellStyle name="Normal 9 6 4 3 2" xfId="34300"/>
    <cellStyle name="Normal 9 6 4 4" xfId="27592"/>
    <cellStyle name="Normal 9 6 4 5" xfId="27593"/>
    <cellStyle name="Normal 9 6 5" xfId="27594"/>
    <cellStyle name="Normal 9 6 5 2" xfId="27595"/>
    <cellStyle name="Normal 9 6 5 3" xfId="27596"/>
    <cellStyle name="Normal 9 6 6" xfId="27597"/>
    <cellStyle name="Normal 9 6 6 2" xfId="33914"/>
    <cellStyle name="Normal 9 6 7" xfId="27598"/>
    <cellStyle name="Normal 9 6 8" xfId="27599"/>
    <cellStyle name="Normal 9 7" xfId="27600"/>
    <cellStyle name="Normal 9 7 2" xfId="27601"/>
    <cellStyle name="Normal 9 7 2 2" xfId="27602"/>
    <cellStyle name="Normal 9 7 2 2 2" xfId="27603"/>
    <cellStyle name="Normal 9 7 2 2 2 2" xfId="27604"/>
    <cellStyle name="Normal 9 7 2 2 2 3" xfId="27605"/>
    <cellStyle name="Normal 9 7 2 2 3" xfId="27606"/>
    <cellStyle name="Normal 9 7 2 2 3 2" xfId="34301"/>
    <cellStyle name="Normal 9 7 2 2 4" xfId="27607"/>
    <cellStyle name="Normal 9 7 2 2 5" xfId="27608"/>
    <cellStyle name="Normal 9 7 2 3" xfId="27609"/>
    <cellStyle name="Normal 9 7 2 3 2" xfId="27610"/>
    <cellStyle name="Normal 9 7 2 3 3" xfId="27611"/>
    <cellStyle name="Normal 9 7 2 4" xfId="27612"/>
    <cellStyle name="Normal 9 7 2 4 2" xfId="33917"/>
    <cellStyle name="Normal 9 7 2 5" xfId="27613"/>
    <cellStyle name="Normal 9 7 2 6" xfId="27614"/>
    <cellStyle name="Normal 9 7 3" xfId="27615"/>
    <cellStyle name="Normal 9 7 3 2" xfId="27616"/>
    <cellStyle name="Normal 9 7 3 2 2" xfId="27617"/>
    <cellStyle name="Normal 9 7 3 2 3" xfId="27618"/>
    <cellStyle name="Normal 9 7 3 3" xfId="27619"/>
    <cellStyle name="Normal 9 7 3 4" xfId="27620"/>
    <cellStyle name="Normal 9 7 3 5" xfId="27621"/>
    <cellStyle name="Normal 9 7 4" xfId="27622"/>
    <cellStyle name="Normal 9 7 4 2" xfId="27623"/>
    <cellStyle name="Normal 9 7 4 2 2" xfId="27624"/>
    <cellStyle name="Normal 9 7 4 2 3" xfId="27625"/>
    <cellStyle name="Normal 9 7 4 3" xfId="27626"/>
    <cellStyle name="Normal 9 7 4 3 2" xfId="34848"/>
    <cellStyle name="Normal 9 7 4 4" xfId="27627"/>
    <cellStyle name="Normal 9 7 4 5" xfId="27628"/>
    <cellStyle name="Normal 9 7 5" xfId="27629"/>
    <cellStyle name="Normal 9 7 5 2" xfId="27630"/>
    <cellStyle name="Normal 9 7 5 3" xfId="27631"/>
    <cellStyle name="Normal 9 7 6" xfId="27632"/>
    <cellStyle name="Normal 9 7 6 2" xfId="33916"/>
    <cellStyle name="Normal 9 7 7" xfId="27633"/>
    <cellStyle name="Normal 9 7 8" xfId="27634"/>
    <cellStyle name="Normal 9 8" xfId="27635"/>
    <cellStyle name="Normal 9 8 2" xfId="27636"/>
    <cellStyle name="Normal 9 8 2 2" xfId="27637"/>
    <cellStyle name="Normal 9 8 2 2 2" xfId="27638"/>
    <cellStyle name="Normal 9 8 2 2 3" xfId="27639"/>
    <cellStyle name="Normal 9 8 2 3" xfId="27640"/>
    <cellStyle name="Normal 9 8 2 4" xfId="27641"/>
    <cellStyle name="Normal 9 8 2 5" xfId="27642"/>
    <cellStyle name="Normal 9 8 3" xfId="27643"/>
    <cellStyle name="Normal 9 8 3 2" xfId="27644"/>
    <cellStyle name="Normal 9 8 3 2 2" xfId="27645"/>
    <cellStyle name="Normal 9 8 3 2 3" xfId="27646"/>
    <cellStyle name="Normal 9 8 3 3" xfId="27647"/>
    <cellStyle name="Normal 9 8 3 3 2" xfId="34901"/>
    <cellStyle name="Normal 9 8 3 4" xfId="27648"/>
    <cellStyle name="Normal 9 8 3 5" xfId="27649"/>
    <cellStyle name="Normal 9 8 4" xfId="27650"/>
    <cellStyle name="Normal 9 8 4 2" xfId="27651"/>
    <cellStyle name="Normal 9 8 4 3" xfId="27652"/>
    <cellStyle name="Normal 9 8 5" xfId="27653"/>
    <cellStyle name="Normal 9 8 5 2" xfId="33918"/>
    <cellStyle name="Normal 9 8 6" xfId="27654"/>
    <cellStyle name="Normal 9 8 7" xfId="27655"/>
    <cellStyle name="Normal 9 9" xfId="27656"/>
    <cellStyle name="Normal 9 9 2" xfId="27657"/>
    <cellStyle name="Normal 9 9 2 2" xfId="27658"/>
    <cellStyle name="Normal 9 9 2 2 2" xfId="27659"/>
    <cellStyle name="Normal 9 9 2 2 3" xfId="27660"/>
    <cellStyle name="Normal 9 9 2 3" xfId="27661"/>
    <cellStyle name="Normal 9 9 2 4" xfId="27662"/>
    <cellStyle name="Normal 9 9 2 5" xfId="27663"/>
    <cellStyle name="Normal 9 9 3" xfId="27664"/>
    <cellStyle name="Normal 9 9 3 2" xfId="27665"/>
    <cellStyle name="Normal 9 9 3 2 2" xfId="27666"/>
    <cellStyle name="Normal 9 9 3 2 3" xfId="27667"/>
    <cellStyle name="Normal 9 9 3 3" xfId="27668"/>
    <cellStyle name="Normal 9 9 3 3 2" xfId="34302"/>
    <cellStyle name="Normal 9 9 3 4" xfId="27669"/>
    <cellStyle name="Normal 9 9 3 5" xfId="27670"/>
    <cellStyle name="Normal 9 9 4" xfId="27671"/>
    <cellStyle name="Normal 9 9 4 2" xfId="27672"/>
    <cellStyle name="Normal 9 9 4 3" xfId="27673"/>
    <cellStyle name="Normal 9 9 5" xfId="27674"/>
    <cellStyle name="Normal 9 9 5 2" xfId="33919"/>
    <cellStyle name="Normal 9 9 6" xfId="27675"/>
    <cellStyle name="Normal 9 9 7" xfId="27676"/>
    <cellStyle name="Normal_Sheet1 3" xfId="35387"/>
    <cellStyle name="Normal_Sheet1 3 2" xfId="35389"/>
    <cellStyle name="Normal_SVS 2" xfId="35388"/>
    <cellStyle name="Note 10" xfId="27677"/>
    <cellStyle name="Note 10 2" xfId="27678"/>
    <cellStyle name="Note 10 2 2" xfId="27679"/>
    <cellStyle name="Note 10 2 3" xfId="27680"/>
    <cellStyle name="Note 10 3" xfId="27681"/>
    <cellStyle name="Note 10 3 2" xfId="34125"/>
    <cellStyle name="Note 10 4" xfId="27682"/>
    <cellStyle name="Note 10 5" xfId="27683"/>
    <cellStyle name="Note 11" xfId="27684"/>
    <cellStyle name="Note 11 2" xfId="27685"/>
    <cellStyle name="Note 11 2 2" xfId="27686"/>
    <cellStyle name="Note 11 2 3" xfId="27687"/>
    <cellStyle name="Note 11 3" xfId="27688"/>
    <cellStyle name="Note 11 3 2" xfId="34124"/>
    <cellStyle name="Note 11 4" xfId="27689"/>
    <cellStyle name="Note 11 5" xfId="27690"/>
    <cellStyle name="Note 12" xfId="27691"/>
    <cellStyle name="Note 12 2" xfId="27692"/>
    <cellStyle name="Note 12 2 2" xfId="27693"/>
    <cellStyle name="Note 12 2 3" xfId="27694"/>
    <cellStyle name="Note 12 3" xfId="27695"/>
    <cellStyle name="Note 12 3 2" xfId="34123"/>
    <cellStyle name="Note 12 4" xfId="27696"/>
    <cellStyle name="Note 12 5" xfId="27697"/>
    <cellStyle name="Note 13" xfId="27698"/>
    <cellStyle name="Note 2" xfId="27699"/>
    <cellStyle name="Note 2 10" xfId="27700"/>
    <cellStyle name="Note 2 10 2" xfId="27701"/>
    <cellStyle name="Note 2 11" xfId="27702"/>
    <cellStyle name="Note 2 12" xfId="27703"/>
    <cellStyle name="Note 2 2" xfId="27704"/>
    <cellStyle name="Note 2 2 2" xfId="27705"/>
    <cellStyle name="Note 2 2 2 2" xfId="27706"/>
    <cellStyle name="Note 2 2 2 2 2" xfId="27707"/>
    <cellStyle name="Note 2 2 2 2 2 2" xfId="27708"/>
    <cellStyle name="Note 2 2 2 2 2 3" xfId="27709"/>
    <cellStyle name="Note 2 2 2 2 3" xfId="27710"/>
    <cellStyle name="Note 2 2 2 2 3 2" xfId="34796"/>
    <cellStyle name="Note 2 2 2 2 4" xfId="27711"/>
    <cellStyle name="Note 2 2 2 2 5" xfId="27712"/>
    <cellStyle name="Note 2 2 2 3" xfId="27713"/>
    <cellStyle name="Note 2 2 2 3 2" xfId="27714"/>
    <cellStyle name="Note 2 2 2 3 3" xfId="27715"/>
    <cellStyle name="Note 2 2 2 4" xfId="27716"/>
    <cellStyle name="Note 2 2 2 4 2" xfId="33920"/>
    <cellStyle name="Note 2 2 2 5" xfId="27717"/>
    <cellStyle name="Note 2 2 2 6" xfId="27718"/>
    <cellStyle name="Note 2 2 3" xfId="27719"/>
    <cellStyle name="Note 2 2 3 2" xfId="27720"/>
    <cellStyle name="Note 2 2 3 2 2" xfId="27721"/>
    <cellStyle name="Note 2 2 3 2 3" xfId="27722"/>
    <cellStyle name="Note 2 2 3 3" xfId="27723"/>
    <cellStyle name="Note 2 2 3 3 2" xfId="34847"/>
    <cellStyle name="Note 2 2 3 4" xfId="27724"/>
    <cellStyle name="Note 2 2 3 5" xfId="27725"/>
    <cellStyle name="Note 2 2 4" xfId="27726"/>
    <cellStyle name="Note 2 2 4 2" xfId="27727"/>
    <cellStyle name="Note 2 2 4 3" xfId="27728"/>
    <cellStyle name="Note 2 2 5" xfId="27729"/>
    <cellStyle name="Note 2 2 5 2" xfId="33058"/>
    <cellStyle name="Note 2 2 6" xfId="27730"/>
    <cellStyle name="Note 2 2 7" xfId="27731"/>
    <cellStyle name="Note 2 2 8" xfId="27732"/>
    <cellStyle name="Note 2 3" xfId="27733"/>
    <cellStyle name="Note 2 3 10" xfId="27734"/>
    <cellStyle name="Note 2 3 10 2" xfId="27735"/>
    <cellStyle name="Note 2 3 10 2 2" xfId="27736"/>
    <cellStyle name="Note 2 3 10 2 2 2" xfId="27737"/>
    <cellStyle name="Note 2 3 10 2 2 3" xfId="27738"/>
    <cellStyle name="Note 2 3 10 2 3" xfId="27739"/>
    <cellStyle name="Note 2 3 10 2 3 2" xfId="33061"/>
    <cellStyle name="Note 2 3 10 2 4" xfId="27740"/>
    <cellStyle name="Note 2 3 10 2 5" xfId="27741"/>
    <cellStyle name="Note 2 3 10 3" xfId="27742"/>
    <cellStyle name="Note 2 3 10 3 2" xfId="27743"/>
    <cellStyle name="Note 2 3 10 3 3" xfId="27744"/>
    <cellStyle name="Note 2 3 10 4" xfId="27745"/>
    <cellStyle name="Note 2 3 10 4 2" xfId="33060"/>
    <cellStyle name="Note 2 3 10 5" xfId="27746"/>
    <cellStyle name="Note 2 3 10 6" xfId="27747"/>
    <cellStyle name="Note 2 3 11" xfId="27748"/>
    <cellStyle name="Note 2 3 11 2" xfId="27749"/>
    <cellStyle name="Note 2 3 11 2 2" xfId="27750"/>
    <cellStyle name="Note 2 3 11 2 2 2" xfId="27751"/>
    <cellStyle name="Note 2 3 11 2 2 3" xfId="27752"/>
    <cellStyle name="Note 2 3 11 2 3" xfId="27753"/>
    <cellStyle name="Note 2 3 11 2 3 2" xfId="33063"/>
    <cellStyle name="Note 2 3 11 2 4" xfId="27754"/>
    <cellStyle name="Note 2 3 11 2 5" xfId="27755"/>
    <cellStyle name="Note 2 3 11 3" xfId="27756"/>
    <cellStyle name="Note 2 3 11 3 2" xfId="27757"/>
    <cellStyle name="Note 2 3 11 3 3" xfId="27758"/>
    <cellStyle name="Note 2 3 11 4" xfId="27759"/>
    <cellStyle name="Note 2 3 11 4 2" xfId="33062"/>
    <cellStyle name="Note 2 3 11 5" xfId="27760"/>
    <cellStyle name="Note 2 3 11 6" xfId="27761"/>
    <cellStyle name="Note 2 3 12" xfId="27762"/>
    <cellStyle name="Note 2 3 12 2" xfId="27763"/>
    <cellStyle name="Note 2 3 12 2 2" xfId="27764"/>
    <cellStyle name="Note 2 3 12 2 2 2" xfId="27765"/>
    <cellStyle name="Note 2 3 12 2 2 3" xfId="27766"/>
    <cellStyle name="Note 2 3 12 2 3" xfId="27767"/>
    <cellStyle name="Note 2 3 12 2 3 2" xfId="33065"/>
    <cellStyle name="Note 2 3 12 2 4" xfId="27768"/>
    <cellStyle name="Note 2 3 12 2 5" xfId="27769"/>
    <cellStyle name="Note 2 3 12 3" xfId="27770"/>
    <cellStyle name="Note 2 3 12 3 2" xfId="27771"/>
    <cellStyle name="Note 2 3 12 3 3" xfId="27772"/>
    <cellStyle name="Note 2 3 12 4" xfId="27773"/>
    <cellStyle name="Note 2 3 12 4 2" xfId="33064"/>
    <cellStyle name="Note 2 3 12 5" xfId="27774"/>
    <cellStyle name="Note 2 3 12 6" xfId="27775"/>
    <cellStyle name="Note 2 3 13" xfId="27776"/>
    <cellStyle name="Note 2 3 13 2" xfId="27777"/>
    <cellStyle name="Note 2 3 13 2 2" xfId="27778"/>
    <cellStyle name="Note 2 3 13 2 2 2" xfId="27779"/>
    <cellStyle name="Note 2 3 13 2 2 3" xfId="27780"/>
    <cellStyle name="Note 2 3 13 2 3" xfId="27781"/>
    <cellStyle name="Note 2 3 13 2 3 2" xfId="33067"/>
    <cellStyle name="Note 2 3 13 2 4" xfId="27782"/>
    <cellStyle name="Note 2 3 13 2 5" xfId="27783"/>
    <cellStyle name="Note 2 3 13 3" xfId="27784"/>
    <cellStyle name="Note 2 3 13 3 2" xfId="27785"/>
    <cellStyle name="Note 2 3 13 3 3" xfId="27786"/>
    <cellStyle name="Note 2 3 13 4" xfId="27787"/>
    <cellStyle name="Note 2 3 13 4 2" xfId="33066"/>
    <cellStyle name="Note 2 3 13 5" xfId="27788"/>
    <cellStyle name="Note 2 3 13 6" xfId="27789"/>
    <cellStyle name="Note 2 3 14" xfId="27790"/>
    <cellStyle name="Note 2 3 14 2" xfId="27791"/>
    <cellStyle name="Note 2 3 14 2 2" xfId="27792"/>
    <cellStyle name="Note 2 3 14 2 2 2" xfId="27793"/>
    <cellStyle name="Note 2 3 14 2 2 3" xfId="27794"/>
    <cellStyle name="Note 2 3 14 2 3" xfId="27795"/>
    <cellStyle name="Note 2 3 14 2 3 2" xfId="33069"/>
    <cellStyle name="Note 2 3 14 2 4" xfId="27796"/>
    <cellStyle name="Note 2 3 14 2 5" xfId="27797"/>
    <cellStyle name="Note 2 3 14 3" xfId="27798"/>
    <cellStyle name="Note 2 3 14 3 2" xfId="27799"/>
    <cellStyle name="Note 2 3 14 3 3" xfId="27800"/>
    <cellStyle name="Note 2 3 14 4" xfId="27801"/>
    <cellStyle name="Note 2 3 14 4 2" xfId="33068"/>
    <cellStyle name="Note 2 3 14 5" xfId="27802"/>
    <cellStyle name="Note 2 3 14 6" xfId="27803"/>
    <cellStyle name="Note 2 3 15" xfId="27804"/>
    <cellStyle name="Note 2 3 15 2" xfId="27805"/>
    <cellStyle name="Note 2 3 15 2 2" xfId="27806"/>
    <cellStyle name="Note 2 3 15 2 2 2" xfId="27807"/>
    <cellStyle name="Note 2 3 15 2 2 3" xfId="27808"/>
    <cellStyle name="Note 2 3 15 2 3" xfId="27809"/>
    <cellStyle name="Note 2 3 15 2 3 2" xfId="33071"/>
    <cellStyle name="Note 2 3 15 2 4" xfId="27810"/>
    <cellStyle name="Note 2 3 15 2 5" xfId="27811"/>
    <cellStyle name="Note 2 3 15 3" xfId="27812"/>
    <cellStyle name="Note 2 3 15 3 2" xfId="27813"/>
    <cellStyle name="Note 2 3 15 3 3" xfId="27814"/>
    <cellStyle name="Note 2 3 15 4" xfId="27815"/>
    <cellStyle name="Note 2 3 15 4 2" xfId="33070"/>
    <cellStyle name="Note 2 3 15 5" xfId="27816"/>
    <cellStyle name="Note 2 3 15 6" xfId="27817"/>
    <cellStyle name="Note 2 3 16" xfId="27818"/>
    <cellStyle name="Note 2 3 16 2" xfId="27819"/>
    <cellStyle name="Note 2 3 16 2 2" xfId="27820"/>
    <cellStyle name="Note 2 3 16 2 2 2" xfId="27821"/>
    <cellStyle name="Note 2 3 16 2 2 3" xfId="27822"/>
    <cellStyle name="Note 2 3 16 2 3" xfId="27823"/>
    <cellStyle name="Note 2 3 16 2 3 2" xfId="33073"/>
    <cellStyle name="Note 2 3 16 2 4" xfId="27824"/>
    <cellStyle name="Note 2 3 16 2 5" xfId="27825"/>
    <cellStyle name="Note 2 3 16 3" xfId="27826"/>
    <cellStyle name="Note 2 3 16 3 2" xfId="27827"/>
    <cellStyle name="Note 2 3 16 3 3" xfId="27828"/>
    <cellStyle name="Note 2 3 16 4" xfId="27829"/>
    <cellStyle name="Note 2 3 16 4 2" xfId="33072"/>
    <cellStyle name="Note 2 3 16 5" xfId="27830"/>
    <cellStyle name="Note 2 3 16 6" xfId="27831"/>
    <cellStyle name="Note 2 3 17" xfId="27832"/>
    <cellStyle name="Note 2 3 17 2" xfId="27833"/>
    <cellStyle name="Note 2 3 17 2 2" xfId="27834"/>
    <cellStyle name="Note 2 3 17 2 2 2" xfId="27835"/>
    <cellStyle name="Note 2 3 17 2 2 3" xfId="27836"/>
    <cellStyle name="Note 2 3 17 2 3" xfId="27837"/>
    <cellStyle name="Note 2 3 17 2 3 2" xfId="33075"/>
    <cellStyle name="Note 2 3 17 2 4" xfId="27838"/>
    <cellStyle name="Note 2 3 17 2 5" xfId="27839"/>
    <cellStyle name="Note 2 3 17 3" xfId="27840"/>
    <cellStyle name="Note 2 3 17 3 2" xfId="27841"/>
    <cellStyle name="Note 2 3 17 3 3" xfId="27842"/>
    <cellStyle name="Note 2 3 17 4" xfId="27843"/>
    <cellStyle name="Note 2 3 17 4 2" xfId="33074"/>
    <cellStyle name="Note 2 3 17 5" xfId="27844"/>
    <cellStyle name="Note 2 3 17 6" xfId="27845"/>
    <cellStyle name="Note 2 3 18" xfId="27846"/>
    <cellStyle name="Note 2 3 18 2" xfId="27847"/>
    <cellStyle name="Note 2 3 18 2 2" xfId="27848"/>
    <cellStyle name="Note 2 3 18 2 2 2" xfId="27849"/>
    <cellStyle name="Note 2 3 18 2 2 3" xfId="27850"/>
    <cellStyle name="Note 2 3 18 2 3" xfId="27851"/>
    <cellStyle name="Note 2 3 18 2 3 2" xfId="33077"/>
    <cellStyle name="Note 2 3 18 2 4" xfId="27852"/>
    <cellStyle name="Note 2 3 18 2 5" xfId="27853"/>
    <cellStyle name="Note 2 3 18 3" xfId="27854"/>
    <cellStyle name="Note 2 3 18 3 2" xfId="27855"/>
    <cellStyle name="Note 2 3 18 3 3" xfId="27856"/>
    <cellStyle name="Note 2 3 18 4" xfId="27857"/>
    <cellStyle name="Note 2 3 18 4 2" xfId="33076"/>
    <cellStyle name="Note 2 3 18 5" xfId="27858"/>
    <cellStyle name="Note 2 3 18 6" xfId="27859"/>
    <cellStyle name="Note 2 3 19" xfId="27860"/>
    <cellStyle name="Note 2 3 19 2" xfId="27861"/>
    <cellStyle name="Note 2 3 19 2 2" xfId="27862"/>
    <cellStyle name="Note 2 3 19 2 2 2" xfId="27863"/>
    <cellStyle name="Note 2 3 19 2 2 3" xfId="27864"/>
    <cellStyle name="Note 2 3 19 2 3" xfId="27865"/>
    <cellStyle name="Note 2 3 19 2 3 2" xfId="33079"/>
    <cellStyle name="Note 2 3 19 2 4" xfId="27866"/>
    <cellStyle name="Note 2 3 19 2 5" xfId="27867"/>
    <cellStyle name="Note 2 3 19 3" xfId="27868"/>
    <cellStyle name="Note 2 3 19 3 2" xfId="27869"/>
    <cellStyle name="Note 2 3 19 3 3" xfId="27870"/>
    <cellStyle name="Note 2 3 19 4" xfId="27871"/>
    <cellStyle name="Note 2 3 19 4 2" xfId="33078"/>
    <cellStyle name="Note 2 3 19 5" xfId="27872"/>
    <cellStyle name="Note 2 3 19 6" xfId="27873"/>
    <cellStyle name="Note 2 3 2" xfId="27874"/>
    <cellStyle name="Note 2 3 2 10" xfId="27875"/>
    <cellStyle name="Note 2 3 2 10 2" xfId="27876"/>
    <cellStyle name="Note 2 3 2 10 2 2" xfId="27877"/>
    <cellStyle name="Note 2 3 2 10 2 3" xfId="27878"/>
    <cellStyle name="Note 2 3 2 10 3" xfId="27879"/>
    <cellStyle name="Note 2 3 2 10 3 2" xfId="33081"/>
    <cellStyle name="Note 2 3 2 10 4" xfId="27880"/>
    <cellStyle name="Note 2 3 2 10 5" xfId="27881"/>
    <cellStyle name="Note 2 3 2 11" xfId="27882"/>
    <cellStyle name="Note 2 3 2 11 2" xfId="27883"/>
    <cellStyle name="Note 2 3 2 11 2 2" xfId="27884"/>
    <cellStyle name="Note 2 3 2 11 2 3" xfId="27885"/>
    <cellStyle name="Note 2 3 2 11 3" xfId="27886"/>
    <cellStyle name="Note 2 3 2 11 3 2" xfId="33082"/>
    <cellStyle name="Note 2 3 2 11 4" xfId="27887"/>
    <cellStyle name="Note 2 3 2 11 5" xfId="27888"/>
    <cellStyle name="Note 2 3 2 12" xfId="27889"/>
    <cellStyle name="Note 2 3 2 12 2" xfId="27890"/>
    <cellStyle name="Note 2 3 2 12 2 2" xfId="27891"/>
    <cellStyle name="Note 2 3 2 12 2 3" xfId="27892"/>
    <cellStyle name="Note 2 3 2 12 3" xfId="27893"/>
    <cellStyle name="Note 2 3 2 12 3 2" xfId="33083"/>
    <cellStyle name="Note 2 3 2 12 4" xfId="27894"/>
    <cellStyle name="Note 2 3 2 12 5" xfId="27895"/>
    <cellStyle name="Note 2 3 2 13" xfId="27896"/>
    <cellStyle name="Note 2 3 2 13 2" xfId="27897"/>
    <cellStyle name="Note 2 3 2 13 2 2" xfId="27898"/>
    <cellStyle name="Note 2 3 2 13 2 3" xfId="27899"/>
    <cellStyle name="Note 2 3 2 13 3" xfId="27900"/>
    <cellStyle name="Note 2 3 2 13 3 2" xfId="33084"/>
    <cellStyle name="Note 2 3 2 13 4" xfId="27901"/>
    <cellStyle name="Note 2 3 2 13 5" xfId="27902"/>
    <cellStyle name="Note 2 3 2 14" xfId="27903"/>
    <cellStyle name="Note 2 3 2 14 2" xfId="27904"/>
    <cellStyle name="Note 2 3 2 14 2 2" xfId="27905"/>
    <cellStyle name="Note 2 3 2 14 2 3" xfId="27906"/>
    <cellStyle name="Note 2 3 2 14 3" xfId="27907"/>
    <cellStyle name="Note 2 3 2 14 3 2" xfId="33085"/>
    <cellStyle name="Note 2 3 2 14 4" xfId="27908"/>
    <cellStyle name="Note 2 3 2 14 5" xfId="27909"/>
    <cellStyle name="Note 2 3 2 15" xfId="27910"/>
    <cellStyle name="Note 2 3 2 15 2" xfId="27911"/>
    <cellStyle name="Note 2 3 2 15 2 2" xfId="27912"/>
    <cellStyle name="Note 2 3 2 15 2 3" xfId="27913"/>
    <cellStyle name="Note 2 3 2 15 3" xfId="27914"/>
    <cellStyle name="Note 2 3 2 15 3 2" xfId="33086"/>
    <cellStyle name="Note 2 3 2 15 4" xfId="27915"/>
    <cellStyle name="Note 2 3 2 15 5" xfId="27916"/>
    <cellStyle name="Note 2 3 2 16" xfId="27917"/>
    <cellStyle name="Note 2 3 2 16 2" xfId="27918"/>
    <cellStyle name="Note 2 3 2 16 2 2" xfId="27919"/>
    <cellStyle name="Note 2 3 2 16 2 3" xfId="27920"/>
    <cellStyle name="Note 2 3 2 16 3" xfId="27921"/>
    <cellStyle name="Note 2 3 2 16 3 2" xfId="33087"/>
    <cellStyle name="Note 2 3 2 16 4" xfId="27922"/>
    <cellStyle name="Note 2 3 2 16 5" xfId="27923"/>
    <cellStyle name="Note 2 3 2 17" xfId="27924"/>
    <cellStyle name="Note 2 3 2 17 2" xfId="27925"/>
    <cellStyle name="Note 2 3 2 17 2 2" xfId="27926"/>
    <cellStyle name="Note 2 3 2 17 2 3" xfId="27927"/>
    <cellStyle name="Note 2 3 2 17 3" xfId="27928"/>
    <cellStyle name="Note 2 3 2 17 3 2" xfId="33088"/>
    <cellStyle name="Note 2 3 2 17 4" xfId="27929"/>
    <cellStyle name="Note 2 3 2 17 5" xfId="27930"/>
    <cellStyle name="Note 2 3 2 18" xfId="27931"/>
    <cellStyle name="Note 2 3 2 18 2" xfId="27932"/>
    <cellStyle name="Note 2 3 2 18 2 2" xfId="27933"/>
    <cellStyle name="Note 2 3 2 18 2 3" xfId="27934"/>
    <cellStyle name="Note 2 3 2 18 3" xfId="27935"/>
    <cellStyle name="Note 2 3 2 18 3 2" xfId="33089"/>
    <cellStyle name="Note 2 3 2 18 4" xfId="27936"/>
    <cellStyle name="Note 2 3 2 18 5" xfId="27937"/>
    <cellStyle name="Note 2 3 2 19" xfId="27938"/>
    <cellStyle name="Note 2 3 2 19 2" xfId="27939"/>
    <cellStyle name="Note 2 3 2 19 2 2" xfId="27940"/>
    <cellStyle name="Note 2 3 2 19 2 3" xfId="27941"/>
    <cellStyle name="Note 2 3 2 19 3" xfId="27942"/>
    <cellStyle name="Note 2 3 2 19 3 2" xfId="33090"/>
    <cellStyle name="Note 2 3 2 19 4" xfId="27943"/>
    <cellStyle name="Note 2 3 2 19 5" xfId="27944"/>
    <cellStyle name="Note 2 3 2 2" xfId="27945"/>
    <cellStyle name="Note 2 3 2 2 2" xfId="27946"/>
    <cellStyle name="Note 2 3 2 2 2 2" xfId="27947"/>
    <cellStyle name="Note 2 3 2 2 2 3" xfId="27948"/>
    <cellStyle name="Note 2 3 2 2 3" xfId="27949"/>
    <cellStyle name="Note 2 3 2 2 3 2" xfId="33091"/>
    <cellStyle name="Note 2 3 2 2 4" xfId="27950"/>
    <cellStyle name="Note 2 3 2 2 5" xfId="27951"/>
    <cellStyle name="Note 2 3 2 20" xfId="27952"/>
    <cellStyle name="Note 2 3 2 20 2" xfId="27953"/>
    <cellStyle name="Note 2 3 2 20 3" xfId="27954"/>
    <cellStyle name="Note 2 3 2 21" xfId="27955"/>
    <cellStyle name="Note 2 3 2 21 2" xfId="33080"/>
    <cellStyle name="Note 2 3 2 22" xfId="27956"/>
    <cellStyle name="Note 2 3 2 23" xfId="27957"/>
    <cellStyle name="Note 2 3 2 3" xfId="27958"/>
    <cellStyle name="Note 2 3 2 3 2" xfId="27959"/>
    <cellStyle name="Note 2 3 2 3 2 2" xfId="27960"/>
    <cellStyle name="Note 2 3 2 3 2 3" xfId="27961"/>
    <cellStyle name="Note 2 3 2 3 3" xfId="27962"/>
    <cellStyle name="Note 2 3 2 3 3 2" xfId="33092"/>
    <cellStyle name="Note 2 3 2 3 4" xfId="27963"/>
    <cellStyle name="Note 2 3 2 3 5" xfId="27964"/>
    <cellStyle name="Note 2 3 2 4" xfId="27965"/>
    <cellStyle name="Note 2 3 2 4 2" xfId="27966"/>
    <cellStyle name="Note 2 3 2 4 2 2" xfId="27967"/>
    <cellStyle name="Note 2 3 2 4 2 3" xfId="27968"/>
    <cellStyle name="Note 2 3 2 4 3" xfId="27969"/>
    <cellStyle name="Note 2 3 2 4 3 2" xfId="33093"/>
    <cellStyle name="Note 2 3 2 4 4" xfId="27970"/>
    <cellStyle name="Note 2 3 2 4 5" xfId="27971"/>
    <cellStyle name="Note 2 3 2 5" xfId="27972"/>
    <cellStyle name="Note 2 3 2 5 2" xfId="27973"/>
    <cellStyle name="Note 2 3 2 5 2 2" xfId="27974"/>
    <cellStyle name="Note 2 3 2 5 2 3" xfId="27975"/>
    <cellStyle name="Note 2 3 2 5 3" xfId="27976"/>
    <cellStyle name="Note 2 3 2 5 3 2" xfId="33094"/>
    <cellStyle name="Note 2 3 2 5 4" xfId="27977"/>
    <cellStyle name="Note 2 3 2 5 5" xfId="27978"/>
    <cellStyle name="Note 2 3 2 6" xfId="27979"/>
    <cellStyle name="Note 2 3 2 6 2" xfId="27980"/>
    <cellStyle name="Note 2 3 2 6 2 2" xfId="27981"/>
    <cellStyle name="Note 2 3 2 6 2 3" xfId="27982"/>
    <cellStyle name="Note 2 3 2 6 3" xfId="27983"/>
    <cellStyle name="Note 2 3 2 6 3 2" xfId="33095"/>
    <cellStyle name="Note 2 3 2 6 4" xfId="27984"/>
    <cellStyle name="Note 2 3 2 6 5" xfId="27985"/>
    <cellStyle name="Note 2 3 2 7" xfId="27986"/>
    <cellStyle name="Note 2 3 2 7 2" xfId="27987"/>
    <cellStyle name="Note 2 3 2 7 2 2" xfId="27988"/>
    <cellStyle name="Note 2 3 2 7 2 3" xfId="27989"/>
    <cellStyle name="Note 2 3 2 7 3" xfId="27990"/>
    <cellStyle name="Note 2 3 2 7 3 2" xfId="33096"/>
    <cellStyle name="Note 2 3 2 7 4" xfId="27991"/>
    <cellStyle name="Note 2 3 2 7 5" xfId="27992"/>
    <cellStyle name="Note 2 3 2 8" xfId="27993"/>
    <cellStyle name="Note 2 3 2 8 2" xfId="27994"/>
    <cellStyle name="Note 2 3 2 8 2 2" xfId="27995"/>
    <cellStyle name="Note 2 3 2 8 2 3" xfId="27996"/>
    <cellStyle name="Note 2 3 2 8 3" xfId="27997"/>
    <cellStyle name="Note 2 3 2 8 3 2" xfId="33097"/>
    <cellStyle name="Note 2 3 2 8 4" xfId="27998"/>
    <cellStyle name="Note 2 3 2 8 5" xfId="27999"/>
    <cellStyle name="Note 2 3 2 9" xfId="28000"/>
    <cellStyle name="Note 2 3 2 9 2" xfId="28001"/>
    <cellStyle name="Note 2 3 2 9 2 2" xfId="28002"/>
    <cellStyle name="Note 2 3 2 9 2 3" xfId="28003"/>
    <cellStyle name="Note 2 3 2 9 3" xfId="28004"/>
    <cellStyle name="Note 2 3 2 9 3 2" xfId="33098"/>
    <cellStyle name="Note 2 3 2 9 4" xfId="28005"/>
    <cellStyle name="Note 2 3 2 9 5" xfId="28006"/>
    <cellStyle name="Note 2 3 20" xfId="28007"/>
    <cellStyle name="Note 2 3 20 2" xfId="28008"/>
    <cellStyle name="Note 2 3 20 2 2" xfId="28009"/>
    <cellStyle name="Note 2 3 20 2 2 2" xfId="28010"/>
    <cellStyle name="Note 2 3 20 2 2 3" xfId="28011"/>
    <cellStyle name="Note 2 3 20 2 3" xfId="28012"/>
    <cellStyle name="Note 2 3 20 2 3 2" xfId="33100"/>
    <cellStyle name="Note 2 3 20 2 4" xfId="28013"/>
    <cellStyle name="Note 2 3 20 2 5" xfId="28014"/>
    <cellStyle name="Note 2 3 20 3" xfId="28015"/>
    <cellStyle name="Note 2 3 20 3 2" xfId="28016"/>
    <cellStyle name="Note 2 3 20 3 3" xfId="28017"/>
    <cellStyle name="Note 2 3 20 4" xfId="28018"/>
    <cellStyle name="Note 2 3 20 4 2" xfId="33099"/>
    <cellStyle name="Note 2 3 20 5" xfId="28019"/>
    <cellStyle name="Note 2 3 20 6" xfId="28020"/>
    <cellStyle name="Note 2 3 21" xfId="28021"/>
    <cellStyle name="Note 2 3 21 2" xfId="28022"/>
    <cellStyle name="Note 2 3 21 2 2" xfId="28023"/>
    <cellStyle name="Note 2 3 21 2 2 2" xfId="28024"/>
    <cellStyle name="Note 2 3 21 2 2 3" xfId="28025"/>
    <cellStyle name="Note 2 3 21 2 3" xfId="28026"/>
    <cellStyle name="Note 2 3 21 2 3 2" xfId="33102"/>
    <cellStyle name="Note 2 3 21 2 4" xfId="28027"/>
    <cellStyle name="Note 2 3 21 2 5" xfId="28028"/>
    <cellStyle name="Note 2 3 21 3" xfId="28029"/>
    <cellStyle name="Note 2 3 21 3 2" xfId="28030"/>
    <cellStyle name="Note 2 3 21 3 3" xfId="28031"/>
    <cellStyle name="Note 2 3 21 4" xfId="28032"/>
    <cellStyle name="Note 2 3 21 4 2" xfId="33101"/>
    <cellStyle name="Note 2 3 21 5" xfId="28033"/>
    <cellStyle name="Note 2 3 21 6" xfId="28034"/>
    <cellStyle name="Note 2 3 22" xfId="28035"/>
    <cellStyle name="Note 2 3 22 2" xfId="28036"/>
    <cellStyle name="Note 2 3 22 2 2" xfId="28037"/>
    <cellStyle name="Note 2 3 22 2 2 2" xfId="28038"/>
    <cellStyle name="Note 2 3 22 2 2 3" xfId="28039"/>
    <cellStyle name="Note 2 3 22 2 3" xfId="28040"/>
    <cellStyle name="Note 2 3 22 2 3 2" xfId="33104"/>
    <cellStyle name="Note 2 3 22 2 4" xfId="28041"/>
    <cellStyle name="Note 2 3 22 2 5" xfId="28042"/>
    <cellStyle name="Note 2 3 22 3" xfId="28043"/>
    <cellStyle name="Note 2 3 22 3 2" xfId="28044"/>
    <cellStyle name="Note 2 3 22 3 3" xfId="28045"/>
    <cellStyle name="Note 2 3 22 4" xfId="28046"/>
    <cellStyle name="Note 2 3 22 4 2" xfId="33103"/>
    <cellStyle name="Note 2 3 22 5" xfId="28047"/>
    <cellStyle name="Note 2 3 22 6" xfId="28048"/>
    <cellStyle name="Note 2 3 23" xfId="28049"/>
    <cellStyle name="Note 2 3 23 2" xfId="28050"/>
    <cellStyle name="Note 2 3 23 3" xfId="28051"/>
    <cellStyle name="Note 2 3 24" xfId="28052"/>
    <cellStyle name="Note 2 3 24 2" xfId="33059"/>
    <cellStyle name="Note 2 3 25" xfId="28053"/>
    <cellStyle name="Note 2 3 26" xfId="28054"/>
    <cellStyle name="Note 2 3 27" xfId="28055"/>
    <cellStyle name="Note 2 3 3" xfId="28056"/>
    <cellStyle name="Note 2 3 3 2" xfId="28057"/>
    <cellStyle name="Note 2 3 3 2 2" xfId="28058"/>
    <cellStyle name="Note 2 3 3 2 3" xfId="28059"/>
    <cellStyle name="Note 2 3 3 3" xfId="28060"/>
    <cellStyle name="Note 2 3 3 3 2" xfId="33105"/>
    <cellStyle name="Note 2 3 3 4" xfId="28061"/>
    <cellStyle name="Note 2 3 3 5" xfId="28062"/>
    <cellStyle name="Note 2 3 4" xfId="28063"/>
    <cellStyle name="Note 2 3 4 2" xfId="28064"/>
    <cellStyle name="Note 2 3 4 2 2" xfId="28065"/>
    <cellStyle name="Note 2 3 4 2 3" xfId="28066"/>
    <cellStyle name="Note 2 3 4 3" xfId="28067"/>
    <cellStyle name="Note 2 3 4 3 2" xfId="33106"/>
    <cellStyle name="Note 2 3 4 4" xfId="28068"/>
    <cellStyle name="Note 2 3 4 5" xfId="28069"/>
    <cellStyle name="Note 2 3 5" xfId="28070"/>
    <cellStyle name="Note 2 3 5 2" xfId="28071"/>
    <cellStyle name="Note 2 3 5 2 2" xfId="28072"/>
    <cellStyle name="Note 2 3 5 2 3" xfId="28073"/>
    <cellStyle name="Note 2 3 5 3" xfId="28074"/>
    <cellStyle name="Note 2 3 5 3 2" xfId="33107"/>
    <cellStyle name="Note 2 3 5 4" xfId="28075"/>
    <cellStyle name="Note 2 3 5 5" xfId="28076"/>
    <cellStyle name="Note 2 3 6" xfId="28077"/>
    <cellStyle name="Note 2 3 6 2" xfId="28078"/>
    <cellStyle name="Note 2 3 6 2 2" xfId="28079"/>
    <cellStyle name="Note 2 3 6 2 3" xfId="28080"/>
    <cellStyle name="Note 2 3 6 3" xfId="28081"/>
    <cellStyle name="Note 2 3 6 3 2" xfId="33108"/>
    <cellStyle name="Note 2 3 6 4" xfId="28082"/>
    <cellStyle name="Note 2 3 6 5" xfId="28083"/>
    <cellStyle name="Note 2 3 7" xfId="28084"/>
    <cellStyle name="Note 2 3 7 2" xfId="28085"/>
    <cellStyle name="Note 2 3 7 2 2" xfId="28086"/>
    <cellStyle name="Note 2 3 7 2 3" xfId="28087"/>
    <cellStyle name="Note 2 3 7 3" xfId="28088"/>
    <cellStyle name="Note 2 3 7 3 2" xfId="33109"/>
    <cellStyle name="Note 2 3 7 4" xfId="28089"/>
    <cellStyle name="Note 2 3 7 5" xfId="28090"/>
    <cellStyle name="Note 2 3 8" xfId="28091"/>
    <cellStyle name="Note 2 3 8 2" xfId="28092"/>
    <cellStyle name="Note 2 3 8 2 2" xfId="28093"/>
    <cellStyle name="Note 2 3 8 2 2 2" xfId="28094"/>
    <cellStyle name="Note 2 3 8 2 2 3" xfId="28095"/>
    <cellStyle name="Note 2 3 8 2 3" xfId="28096"/>
    <cellStyle name="Note 2 3 8 2 3 2" xfId="33111"/>
    <cellStyle name="Note 2 3 8 2 4" xfId="28097"/>
    <cellStyle name="Note 2 3 8 2 5" xfId="28098"/>
    <cellStyle name="Note 2 3 8 3" xfId="28099"/>
    <cellStyle name="Note 2 3 8 3 2" xfId="28100"/>
    <cellStyle name="Note 2 3 8 3 3" xfId="28101"/>
    <cellStyle name="Note 2 3 8 4" xfId="28102"/>
    <cellStyle name="Note 2 3 8 4 2" xfId="33110"/>
    <cellStyle name="Note 2 3 8 5" xfId="28103"/>
    <cellStyle name="Note 2 3 8 6" xfId="28104"/>
    <cellStyle name="Note 2 3 9" xfId="28105"/>
    <cellStyle name="Note 2 3 9 2" xfId="28106"/>
    <cellStyle name="Note 2 3 9 2 2" xfId="28107"/>
    <cellStyle name="Note 2 3 9 2 2 2" xfId="28108"/>
    <cellStyle name="Note 2 3 9 2 2 3" xfId="28109"/>
    <cellStyle name="Note 2 3 9 2 3" xfId="28110"/>
    <cellStyle name="Note 2 3 9 2 3 2" xfId="33113"/>
    <cellStyle name="Note 2 3 9 2 4" xfId="28111"/>
    <cellStyle name="Note 2 3 9 2 5" xfId="28112"/>
    <cellStyle name="Note 2 3 9 3" xfId="28113"/>
    <cellStyle name="Note 2 3 9 3 2" xfId="28114"/>
    <cellStyle name="Note 2 3 9 3 3" xfId="28115"/>
    <cellStyle name="Note 2 3 9 4" xfId="28116"/>
    <cellStyle name="Note 2 3 9 4 2" xfId="33112"/>
    <cellStyle name="Note 2 3 9 5" xfId="28117"/>
    <cellStyle name="Note 2 3 9 6" xfId="28118"/>
    <cellStyle name="Note 2 4" xfId="28119"/>
    <cellStyle name="Note 2 4 2" xfId="28120"/>
    <cellStyle name="Note 2 4 2 2" xfId="28121"/>
    <cellStyle name="Note 2 4 2 2 2" xfId="28122"/>
    <cellStyle name="Note 2 4 2 2 2 2" xfId="28123"/>
    <cellStyle name="Note 2 4 2 2 2 3" xfId="28124"/>
    <cellStyle name="Note 2 4 2 2 3" xfId="28125"/>
    <cellStyle name="Note 2 4 2 2 3 2" xfId="34797"/>
    <cellStyle name="Note 2 4 2 2 4" xfId="28126"/>
    <cellStyle name="Note 2 4 2 2 5" xfId="28127"/>
    <cellStyle name="Note 2 4 2 3" xfId="28128"/>
    <cellStyle name="Note 2 4 2 3 2" xfId="28129"/>
    <cellStyle name="Note 2 4 2 3 3" xfId="28130"/>
    <cellStyle name="Note 2 4 2 4" xfId="28131"/>
    <cellStyle name="Note 2 4 2 4 2" xfId="33922"/>
    <cellStyle name="Note 2 4 2 5" xfId="28132"/>
    <cellStyle name="Note 2 4 2 6" xfId="28133"/>
    <cellStyle name="Note 2 4 3" xfId="28134"/>
    <cellStyle name="Note 2 4 3 2" xfId="28135"/>
    <cellStyle name="Note 2 4 3 2 2" xfId="28136"/>
    <cellStyle name="Note 2 4 3 2 3" xfId="28137"/>
    <cellStyle name="Note 2 4 3 3" xfId="28138"/>
    <cellStyle name="Note 2 4 3 3 2" xfId="34303"/>
    <cellStyle name="Note 2 4 3 4" xfId="28139"/>
    <cellStyle name="Note 2 4 3 5" xfId="28140"/>
    <cellStyle name="Note 2 4 4" xfId="28141"/>
    <cellStyle name="Note 2 4 4 2" xfId="28142"/>
    <cellStyle name="Note 2 4 4 3" xfId="28143"/>
    <cellStyle name="Note 2 4 5" xfId="28144"/>
    <cellStyle name="Note 2 4 5 2" xfId="33921"/>
    <cellStyle name="Note 2 4 6" xfId="28145"/>
    <cellStyle name="Note 2 4 7" xfId="28146"/>
    <cellStyle name="Note 2 5" xfId="28147"/>
    <cellStyle name="Note 2 5 2" xfId="28148"/>
    <cellStyle name="Note 2 5 2 2" xfId="28149"/>
    <cellStyle name="Note 2 5 2 2 2" xfId="28150"/>
    <cellStyle name="Note 2 5 2 2 2 2" xfId="28151"/>
    <cellStyle name="Note 2 5 2 2 2 3" xfId="28152"/>
    <cellStyle name="Note 2 5 2 2 3" xfId="28153"/>
    <cellStyle name="Note 2 5 2 2 3 2" xfId="34910"/>
    <cellStyle name="Note 2 5 2 2 4" xfId="28154"/>
    <cellStyle name="Note 2 5 2 2 5" xfId="28155"/>
    <cellStyle name="Note 2 5 2 3" xfId="28156"/>
    <cellStyle name="Note 2 5 2 3 2" xfId="28157"/>
    <cellStyle name="Note 2 5 2 3 3" xfId="28158"/>
    <cellStyle name="Note 2 5 2 4" xfId="28159"/>
    <cellStyle name="Note 2 5 2 4 2" xfId="33924"/>
    <cellStyle name="Note 2 5 2 5" xfId="28160"/>
    <cellStyle name="Note 2 5 2 6" xfId="28161"/>
    <cellStyle name="Note 2 5 3" xfId="28162"/>
    <cellStyle name="Note 2 5 3 2" xfId="28163"/>
    <cellStyle name="Note 2 5 3 2 2" xfId="28164"/>
    <cellStyle name="Note 2 5 3 2 3" xfId="28165"/>
    <cellStyle name="Note 2 5 3 3" xfId="28166"/>
    <cellStyle name="Note 2 5 3 3 2" xfId="34304"/>
    <cellStyle name="Note 2 5 3 4" xfId="28167"/>
    <cellStyle name="Note 2 5 3 5" xfId="28168"/>
    <cellStyle name="Note 2 5 4" xfId="28169"/>
    <cellStyle name="Note 2 5 4 2" xfId="28170"/>
    <cellStyle name="Note 2 5 4 3" xfId="28171"/>
    <cellStyle name="Note 2 5 5" xfId="28172"/>
    <cellStyle name="Note 2 5 5 2" xfId="33923"/>
    <cellStyle name="Note 2 5 6" xfId="28173"/>
    <cellStyle name="Note 2 5 7" xfId="28174"/>
    <cellStyle name="Note 2 6" xfId="28175"/>
    <cellStyle name="Note 2 6 2" xfId="28176"/>
    <cellStyle name="Note 2 6 2 2" xfId="28177"/>
    <cellStyle name="Note 2 6 2 2 2" xfId="28178"/>
    <cellStyle name="Note 2 6 2 2 2 2" xfId="28179"/>
    <cellStyle name="Note 2 6 2 2 2 3" xfId="28180"/>
    <cellStyle name="Note 2 6 2 2 3" xfId="28181"/>
    <cellStyle name="Note 2 6 2 2 3 2" xfId="34121"/>
    <cellStyle name="Note 2 6 2 2 4" xfId="28182"/>
    <cellStyle name="Note 2 6 2 2 5" xfId="28183"/>
    <cellStyle name="Note 2 6 2 3" xfId="28184"/>
    <cellStyle name="Note 2 6 2 3 2" xfId="28185"/>
    <cellStyle name="Note 2 6 2 3 3" xfId="28186"/>
    <cellStyle name="Note 2 6 2 4" xfId="28187"/>
    <cellStyle name="Note 2 6 2 4 2" xfId="34122"/>
    <cellStyle name="Note 2 6 2 5" xfId="28188"/>
    <cellStyle name="Note 2 6 2 6" xfId="28189"/>
    <cellStyle name="Note 2 6 3" xfId="28190"/>
    <cellStyle name="Note 2 6 3 2" xfId="28191"/>
    <cellStyle name="Note 2 6 3 2 2" xfId="28192"/>
    <cellStyle name="Note 2 6 3 2 2 2" xfId="28193"/>
    <cellStyle name="Note 2 6 3 2 2 3" xfId="28194"/>
    <cellStyle name="Note 2 6 3 2 3" xfId="28195"/>
    <cellStyle name="Note 2 6 3 2 3 2" xfId="34119"/>
    <cellStyle name="Note 2 6 3 2 4" xfId="28196"/>
    <cellStyle name="Note 2 6 3 2 5" xfId="28197"/>
    <cellStyle name="Note 2 6 3 3" xfId="28198"/>
    <cellStyle name="Note 2 6 3 3 2" xfId="28199"/>
    <cellStyle name="Note 2 6 3 3 3" xfId="28200"/>
    <cellStyle name="Note 2 6 3 4" xfId="28201"/>
    <cellStyle name="Note 2 6 3 4 2" xfId="34120"/>
    <cellStyle name="Note 2 6 3 5" xfId="28202"/>
    <cellStyle name="Note 2 6 3 6" xfId="28203"/>
    <cellStyle name="Note 2 6 4" xfId="28204"/>
    <cellStyle name="Note 2 6 4 2" xfId="28205"/>
    <cellStyle name="Note 2 6 4 2 2" xfId="28206"/>
    <cellStyle name="Note 2 6 4 2 2 2" xfId="28207"/>
    <cellStyle name="Note 2 6 4 2 2 3" xfId="28208"/>
    <cellStyle name="Note 2 6 4 2 3" xfId="28209"/>
    <cellStyle name="Note 2 6 4 2 3 2" xfId="34147"/>
    <cellStyle name="Note 2 6 4 2 4" xfId="28210"/>
    <cellStyle name="Note 2 6 4 2 5" xfId="28211"/>
    <cellStyle name="Note 2 6 4 3" xfId="28212"/>
    <cellStyle name="Note 2 6 4 3 2" xfId="28213"/>
    <cellStyle name="Note 2 6 4 3 3" xfId="28214"/>
    <cellStyle name="Note 2 6 4 4" xfId="28215"/>
    <cellStyle name="Note 2 6 4 4 2" xfId="34148"/>
    <cellStyle name="Note 2 6 4 5" xfId="28216"/>
    <cellStyle name="Note 2 6 4 6" xfId="28217"/>
    <cellStyle name="Note 2 6 5" xfId="28218"/>
    <cellStyle name="Note 2 6 5 2" xfId="28219"/>
    <cellStyle name="Note 2 6 5 3" xfId="28220"/>
    <cellStyle name="Note 2 6 6" xfId="28221"/>
    <cellStyle name="Note 2 6 6 2" xfId="33925"/>
    <cellStyle name="Note 2 6 7" xfId="28222"/>
    <cellStyle name="Note 2 6 8" xfId="28223"/>
    <cellStyle name="Note 2 7" xfId="28224"/>
    <cellStyle name="Note 2 7 2" xfId="28225"/>
    <cellStyle name="Note 2 7 2 2" xfId="28226"/>
    <cellStyle name="Note 2 7 2 3" xfId="28227"/>
    <cellStyle name="Note 2 7 3" xfId="28228"/>
    <cellStyle name="Note 2 7 3 2" xfId="34486"/>
    <cellStyle name="Note 2 7 4" xfId="28229"/>
    <cellStyle name="Note 2 7 5" xfId="28230"/>
    <cellStyle name="Note 2 8" xfId="28231"/>
    <cellStyle name="Note 2 8 2" xfId="28232"/>
    <cellStyle name="Note 2 8 3" xfId="28233"/>
    <cellStyle name="Note 2 9" xfId="28234"/>
    <cellStyle name="Note 2 9 2" xfId="33057"/>
    <cellStyle name="Note 3" xfId="28235"/>
    <cellStyle name="Note 3 10" xfId="28236"/>
    <cellStyle name="Note 3 11" xfId="28237"/>
    <cellStyle name="Note 3 2" xfId="28238"/>
    <cellStyle name="Note 3 2 2" xfId="28239"/>
    <cellStyle name="Note 3 2 2 2" xfId="28240"/>
    <cellStyle name="Note 3 2 2 2 2" xfId="28241"/>
    <cellStyle name="Note 3 2 2 2 2 2" xfId="28242"/>
    <cellStyle name="Note 3 2 2 2 2 3" xfId="28243"/>
    <cellStyle name="Note 3 2 2 2 3" xfId="28244"/>
    <cellStyle name="Note 3 2 2 2 3 2" xfId="34629"/>
    <cellStyle name="Note 3 2 2 2 4" xfId="28245"/>
    <cellStyle name="Note 3 2 2 2 5" xfId="28246"/>
    <cellStyle name="Note 3 2 2 3" xfId="28247"/>
    <cellStyle name="Note 3 2 2 3 2" xfId="28248"/>
    <cellStyle name="Note 3 2 2 3 3" xfId="28249"/>
    <cellStyle name="Note 3 2 2 4" xfId="28250"/>
    <cellStyle name="Note 3 2 2 4 2" xfId="33926"/>
    <cellStyle name="Note 3 2 2 5" xfId="28251"/>
    <cellStyle name="Note 3 2 2 6" xfId="28252"/>
    <cellStyle name="Note 3 2 3" xfId="28253"/>
    <cellStyle name="Note 3 2 3 2" xfId="28254"/>
    <cellStyle name="Note 3 2 3 2 2" xfId="28255"/>
    <cellStyle name="Note 3 2 3 2 3" xfId="28256"/>
    <cellStyle name="Note 3 2 3 3" xfId="28257"/>
    <cellStyle name="Note 3 2 3 3 2" xfId="34305"/>
    <cellStyle name="Note 3 2 3 4" xfId="28258"/>
    <cellStyle name="Note 3 2 3 5" xfId="28259"/>
    <cellStyle name="Note 3 2 4" xfId="28260"/>
    <cellStyle name="Note 3 2 4 2" xfId="28261"/>
    <cellStyle name="Note 3 2 4 3" xfId="28262"/>
    <cellStyle name="Note 3 2 5" xfId="28263"/>
    <cellStyle name="Note 3 2 5 2" xfId="33115"/>
    <cellStyle name="Note 3 2 6" xfId="28264"/>
    <cellStyle name="Note 3 2 7" xfId="28265"/>
    <cellStyle name="Note 3 3" xfId="28266"/>
    <cellStyle name="Note 3 3 10" xfId="28267"/>
    <cellStyle name="Note 3 3 10 2" xfId="28268"/>
    <cellStyle name="Note 3 3 10 2 2" xfId="28269"/>
    <cellStyle name="Note 3 3 10 2 2 2" xfId="28270"/>
    <cellStyle name="Note 3 3 10 2 2 3" xfId="28271"/>
    <cellStyle name="Note 3 3 10 2 3" xfId="28272"/>
    <cellStyle name="Note 3 3 10 2 3 2" xfId="33118"/>
    <cellStyle name="Note 3 3 10 2 4" xfId="28273"/>
    <cellStyle name="Note 3 3 10 2 5" xfId="28274"/>
    <cellStyle name="Note 3 3 10 3" xfId="28275"/>
    <cellStyle name="Note 3 3 10 3 2" xfId="28276"/>
    <cellStyle name="Note 3 3 10 3 3" xfId="28277"/>
    <cellStyle name="Note 3 3 10 4" xfId="28278"/>
    <cellStyle name="Note 3 3 10 4 2" xfId="33117"/>
    <cellStyle name="Note 3 3 10 5" xfId="28279"/>
    <cellStyle name="Note 3 3 10 6" xfId="28280"/>
    <cellStyle name="Note 3 3 11" xfId="28281"/>
    <cellStyle name="Note 3 3 11 2" xfId="28282"/>
    <cellStyle name="Note 3 3 11 2 2" xfId="28283"/>
    <cellStyle name="Note 3 3 11 2 2 2" xfId="28284"/>
    <cellStyle name="Note 3 3 11 2 2 3" xfId="28285"/>
    <cellStyle name="Note 3 3 11 2 3" xfId="28286"/>
    <cellStyle name="Note 3 3 11 2 3 2" xfId="33120"/>
    <cellStyle name="Note 3 3 11 2 4" xfId="28287"/>
    <cellStyle name="Note 3 3 11 2 5" xfId="28288"/>
    <cellStyle name="Note 3 3 11 3" xfId="28289"/>
    <cellStyle name="Note 3 3 11 3 2" xfId="28290"/>
    <cellStyle name="Note 3 3 11 3 3" xfId="28291"/>
    <cellStyle name="Note 3 3 11 4" xfId="28292"/>
    <cellStyle name="Note 3 3 11 4 2" xfId="33119"/>
    <cellStyle name="Note 3 3 11 5" xfId="28293"/>
    <cellStyle name="Note 3 3 11 6" xfId="28294"/>
    <cellStyle name="Note 3 3 12" xfId="28295"/>
    <cellStyle name="Note 3 3 12 2" xfId="28296"/>
    <cellStyle name="Note 3 3 12 2 2" xfId="28297"/>
    <cellStyle name="Note 3 3 12 2 2 2" xfId="28298"/>
    <cellStyle name="Note 3 3 12 2 2 3" xfId="28299"/>
    <cellStyle name="Note 3 3 12 2 3" xfId="28300"/>
    <cellStyle name="Note 3 3 12 2 3 2" xfId="33122"/>
    <cellStyle name="Note 3 3 12 2 4" xfId="28301"/>
    <cellStyle name="Note 3 3 12 2 5" xfId="28302"/>
    <cellStyle name="Note 3 3 12 3" xfId="28303"/>
    <cellStyle name="Note 3 3 12 3 2" xfId="28304"/>
    <cellStyle name="Note 3 3 12 3 3" xfId="28305"/>
    <cellStyle name="Note 3 3 12 4" xfId="28306"/>
    <cellStyle name="Note 3 3 12 4 2" xfId="33121"/>
    <cellStyle name="Note 3 3 12 5" xfId="28307"/>
    <cellStyle name="Note 3 3 12 6" xfId="28308"/>
    <cellStyle name="Note 3 3 13" xfId="28309"/>
    <cellStyle name="Note 3 3 13 2" xfId="28310"/>
    <cellStyle name="Note 3 3 13 2 2" xfId="28311"/>
    <cellStyle name="Note 3 3 13 2 2 2" xfId="28312"/>
    <cellStyle name="Note 3 3 13 2 2 3" xfId="28313"/>
    <cellStyle name="Note 3 3 13 2 3" xfId="28314"/>
    <cellStyle name="Note 3 3 13 2 3 2" xfId="33124"/>
    <cellStyle name="Note 3 3 13 2 4" xfId="28315"/>
    <cellStyle name="Note 3 3 13 2 5" xfId="28316"/>
    <cellStyle name="Note 3 3 13 3" xfId="28317"/>
    <cellStyle name="Note 3 3 13 3 2" xfId="28318"/>
    <cellStyle name="Note 3 3 13 3 3" xfId="28319"/>
    <cellStyle name="Note 3 3 13 4" xfId="28320"/>
    <cellStyle name="Note 3 3 13 4 2" xfId="33123"/>
    <cellStyle name="Note 3 3 13 5" xfId="28321"/>
    <cellStyle name="Note 3 3 13 6" xfId="28322"/>
    <cellStyle name="Note 3 3 14" xfId="28323"/>
    <cellStyle name="Note 3 3 14 2" xfId="28324"/>
    <cellStyle name="Note 3 3 14 2 2" xfId="28325"/>
    <cellStyle name="Note 3 3 14 2 2 2" xfId="28326"/>
    <cellStyle name="Note 3 3 14 2 2 3" xfId="28327"/>
    <cellStyle name="Note 3 3 14 2 3" xfId="28328"/>
    <cellStyle name="Note 3 3 14 2 3 2" xfId="33126"/>
    <cellStyle name="Note 3 3 14 2 4" xfId="28329"/>
    <cellStyle name="Note 3 3 14 2 5" xfId="28330"/>
    <cellStyle name="Note 3 3 14 3" xfId="28331"/>
    <cellStyle name="Note 3 3 14 3 2" xfId="28332"/>
    <cellStyle name="Note 3 3 14 3 3" xfId="28333"/>
    <cellStyle name="Note 3 3 14 4" xfId="28334"/>
    <cellStyle name="Note 3 3 14 4 2" xfId="33125"/>
    <cellStyle name="Note 3 3 14 5" xfId="28335"/>
    <cellStyle name="Note 3 3 14 6" xfId="28336"/>
    <cellStyle name="Note 3 3 15" xfId="28337"/>
    <cellStyle name="Note 3 3 15 2" xfId="28338"/>
    <cellStyle name="Note 3 3 15 2 2" xfId="28339"/>
    <cellStyle name="Note 3 3 15 2 2 2" xfId="28340"/>
    <cellStyle name="Note 3 3 15 2 2 3" xfId="28341"/>
    <cellStyle name="Note 3 3 15 2 3" xfId="28342"/>
    <cellStyle name="Note 3 3 15 2 3 2" xfId="33128"/>
    <cellStyle name="Note 3 3 15 2 4" xfId="28343"/>
    <cellStyle name="Note 3 3 15 2 5" xfId="28344"/>
    <cellStyle name="Note 3 3 15 3" xfId="28345"/>
    <cellStyle name="Note 3 3 15 3 2" xfId="28346"/>
    <cellStyle name="Note 3 3 15 3 3" xfId="28347"/>
    <cellStyle name="Note 3 3 15 4" xfId="28348"/>
    <cellStyle name="Note 3 3 15 4 2" xfId="33127"/>
    <cellStyle name="Note 3 3 15 5" xfId="28349"/>
    <cellStyle name="Note 3 3 15 6" xfId="28350"/>
    <cellStyle name="Note 3 3 16" xfId="28351"/>
    <cellStyle name="Note 3 3 16 2" xfId="28352"/>
    <cellStyle name="Note 3 3 16 2 2" xfId="28353"/>
    <cellStyle name="Note 3 3 16 2 2 2" xfId="28354"/>
    <cellStyle name="Note 3 3 16 2 2 3" xfId="28355"/>
    <cellStyle name="Note 3 3 16 2 3" xfId="28356"/>
    <cellStyle name="Note 3 3 16 2 3 2" xfId="33130"/>
    <cellStyle name="Note 3 3 16 2 4" xfId="28357"/>
    <cellStyle name="Note 3 3 16 2 5" xfId="28358"/>
    <cellStyle name="Note 3 3 16 3" xfId="28359"/>
    <cellStyle name="Note 3 3 16 3 2" xfId="28360"/>
    <cellStyle name="Note 3 3 16 3 3" xfId="28361"/>
    <cellStyle name="Note 3 3 16 4" xfId="28362"/>
    <cellStyle name="Note 3 3 16 4 2" xfId="33129"/>
    <cellStyle name="Note 3 3 16 5" xfId="28363"/>
    <cellStyle name="Note 3 3 16 6" xfId="28364"/>
    <cellStyle name="Note 3 3 17" xfId="28365"/>
    <cellStyle name="Note 3 3 17 2" xfId="28366"/>
    <cellStyle name="Note 3 3 17 2 2" xfId="28367"/>
    <cellStyle name="Note 3 3 17 2 2 2" xfId="28368"/>
    <cellStyle name="Note 3 3 17 2 2 3" xfId="28369"/>
    <cellStyle name="Note 3 3 17 2 3" xfId="28370"/>
    <cellStyle name="Note 3 3 17 2 3 2" xfId="33132"/>
    <cellStyle name="Note 3 3 17 2 4" xfId="28371"/>
    <cellStyle name="Note 3 3 17 2 5" xfId="28372"/>
    <cellStyle name="Note 3 3 17 3" xfId="28373"/>
    <cellStyle name="Note 3 3 17 3 2" xfId="28374"/>
    <cellStyle name="Note 3 3 17 3 3" xfId="28375"/>
    <cellStyle name="Note 3 3 17 4" xfId="28376"/>
    <cellStyle name="Note 3 3 17 4 2" xfId="33131"/>
    <cellStyle name="Note 3 3 17 5" xfId="28377"/>
    <cellStyle name="Note 3 3 17 6" xfId="28378"/>
    <cellStyle name="Note 3 3 18" xfId="28379"/>
    <cellStyle name="Note 3 3 18 2" xfId="28380"/>
    <cellStyle name="Note 3 3 18 2 2" xfId="28381"/>
    <cellStyle name="Note 3 3 18 2 2 2" xfId="28382"/>
    <cellStyle name="Note 3 3 18 2 2 3" xfId="28383"/>
    <cellStyle name="Note 3 3 18 2 3" xfId="28384"/>
    <cellStyle name="Note 3 3 18 2 3 2" xfId="33134"/>
    <cellStyle name="Note 3 3 18 2 4" xfId="28385"/>
    <cellStyle name="Note 3 3 18 2 5" xfId="28386"/>
    <cellStyle name="Note 3 3 18 3" xfId="28387"/>
    <cellStyle name="Note 3 3 18 3 2" xfId="28388"/>
    <cellStyle name="Note 3 3 18 3 3" xfId="28389"/>
    <cellStyle name="Note 3 3 18 4" xfId="28390"/>
    <cellStyle name="Note 3 3 18 4 2" xfId="33133"/>
    <cellStyle name="Note 3 3 18 5" xfId="28391"/>
    <cellStyle name="Note 3 3 18 6" xfId="28392"/>
    <cellStyle name="Note 3 3 19" xfId="28393"/>
    <cellStyle name="Note 3 3 19 2" xfId="28394"/>
    <cellStyle name="Note 3 3 19 2 2" xfId="28395"/>
    <cellStyle name="Note 3 3 19 2 2 2" xfId="28396"/>
    <cellStyle name="Note 3 3 19 2 2 3" xfId="28397"/>
    <cellStyle name="Note 3 3 19 2 3" xfId="28398"/>
    <cellStyle name="Note 3 3 19 2 3 2" xfId="33136"/>
    <cellStyle name="Note 3 3 19 2 4" xfId="28399"/>
    <cellStyle name="Note 3 3 19 2 5" xfId="28400"/>
    <cellStyle name="Note 3 3 19 3" xfId="28401"/>
    <cellStyle name="Note 3 3 19 3 2" xfId="28402"/>
    <cellStyle name="Note 3 3 19 3 3" xfId="28403"/>
    <cellStyle name="Note 3 3 19 4" xfId="28404"/>
    <cellStyle name="Note 3 3 19 4 2" xfId="33135"/>
    <cellStyle name="Note 3 3 19 5" xfId="28405"/>
    <cellStyle name="Note 3 3 19 6" xfId="28406"/>
    <cellStyle name="Note 3 3 2" xfId="28407"/>
    <cellStyle name="Note 3 3 2 10" xfId="28408"/>
    <cellStyle name="Note 3 3 2 10 2" xfId="28409"/>
    <cellStyle name="Note 3 3 2 10 2 2" xfId="28410"/>
    <cellStyle name="Note 3 3 2 10 2 3" xfId="28411"/>
    <cellStyle name="Note 3 3 2 10 3" xfId="28412"/>
    <cellStyle name="Note 3 3 2 10 3 2" xfId="33138"/>
    <cellStyle name="Note 3 3 2 10 4" xfId="28413"/>
    <cellStyle name="Note 3 3 2 10 5" xfId="28414"/>
    <cellStyle name="Note 3 3 2 11" xfId="28415"/>
    <cellStyle name="Note 3 3 2 11 2" xfId="28416"/>
    <cellStyle name="Note 3 3 2 11 2 2" xfId="28417"/>
    <cellStyle name="Note 3 3 2 11 2 3" xfId="28418"/>
    <cellStyle name="Note 3 3 2 11 3" xfId="28419"/>
    <cellStyle name="Note 3 3 2 11 3 2" xfId="33139"/>
    <cellStyle name="Note 3 3 2 11 4" xfId="28420"/>
    <cellStyle name="Note 3 3 2 11 5" xfId="28421"/>
    <cellStyle name="Note 3 3 2 12" xfId="28422"/>
    <cellStyle name="Note 3 3 2 12 2" xfId="28423"/>
    <cellStyle name="Note 3 3 2 12 2 2" xfId="28424"/>
    <cellStyle name="Note 3 3 2 12 2 3" xfId="28425"/>
    <cellStyle name="Note 3 3 2 12 3" xfId="28426"/>
    <cellStyle name="Note 3 3 2 12 3 2" xfId="33140"/>
    <cellStyle name="Note 3 3 2 12 4" xfId="28427"/>
    <cellStyle name="Note 3 3 2 12 5" xfId="28428"/>
    <cellStyle name="Note 3 3 2 13" xfId="28429"/>
    <cellStyle name="Note 3 3 2 13 2" xfId="28430"/>
    <cellStyle name="Note 3 3 2 13 2 2" xfId="28431"/>
    <cellStyle name="Note 3 3 2 13 2 3" xfId="28432"/>
    <cellStyle name="Note 3 3 2 13 3" xfId="28433"/>
    <cellStyle name="Note 3 3 2 13 3 2" xfId="33141"/>
    <cellStyle name="Note 3 3 2 13 4" xfId="28434"/>
    <cellStyle name="Note 3 3 2 13 5" xfId="28435"/>
    <cellStyle name="Note 3 3 2 14" xfId="28436"/>
    <cellStyle name="Note 3 3 2 14 2" xfId="28437"/>
    <cellStyle name="Note 3 3 2 14 2 2" xfId="28438"/>
    <cellStyle name="Note 3 3 2 14 2 3" xfId="28439"/>
    <cellStyle name="Note 3 3 2 14 3" xfId="28440"/>
    <cellStyle name="Note 3 3 2 14 3 2" xfId="33142"/>
    <cellStyle name="Note 3 3 2 14 4" xfId="28441"/>
    <cellStyle name="Note 3 3 2 14 5" xfId="28442"/>
    <cellStyle name="Note 3 3 2 15" xfId="28443"/>
    <cellStyle name="Note 3 3 2 15 2" xfId="28444"/>
    <cellStyle name="Note 3 3 2 15 2 2" xfId="28445"/>
    <cellStyle name="Note 3 3 2 15 2 3" xfId="28446"/>
    <cellStyle name="Note 3 3 2 15 3" xfId="28447"/>
    <cellStyle name="Note 3 3 2 15 3 2" xfId="33143"/>
    <cellStyle name="Note 3 3 2 15 4" xfId="28448"/>
    <cellStyle name="Note 3 3 2 15 5" xfId="28449"/>
    <cellStyle name="Note 3 3 2 16" xfId="28450"/>
    <cellStyle name="Note 3 3 2 16 2" xfId="28451"/>
    <cellStyle name="Note 3 3 2 16 2 2" xfId="28452"/>
    <cellStyle name="Note 3 3 2 16 2 3" xfId="28453"/>
    <cellStyle name="Note 3 3 2 16 3" xfId="28454"/>
    <cellStyle name="Note 3 3 2 16 3 2" xfId="33144"/>
    <cellStyle name="Note 3 3 2 16 4" xfId="28455"/>
    <cellStyle name="Note 3 3 2 16 5" xfId="28456"/>
    <cellStyle name="Note 3 3 2 17" xfId="28457"/>
    <cellStyle name="Note 3 3 2 17 2" xfId="28458"/>
    <cellStyle name="Note 3 3 2 17 2 2" xfId="28459"/>
    <cellStyle name="Note 3 3 2 17 2 3" xfId="28460"/>
    <cellStyle name="Note 3 3 2 17 3" xfId="28461"/>
    <cellStyle name="Note 3 3 2 17 3 2" xfId="33145"/>
    <cellStyle name="Note 3 3 2 17 4" xfId="28462"/>
    <cellStyle name="Note 3 3 2 17 5" xfId="28463"/>
    <cellStyle name="Note 3 3 2 18" xfId="28464"/>
    <cellStyle name="Note 3 3 2 18 2" xfId="28465"/>
    <cellStyle name="Note 3 3 2 18 2 2" xfId="28466"/>
    <cellStyle name="Note 3 3 2 18 2 3" xfId="28467"/>
    <cellStyle name="Note 3 3 2 18 3" xfId="28468"/>
    <cellStyle name="Note 3 3 2 18 3 2" xfId="33146"/>
    <cellStyle name="Note 3 3 2 18 4" xfId="28469"/>
    <cellStyle name="Note 3 3 2 18 5" xfId="28470"/>
    <cellStyle name="Note 3 3 2 19" xfId="28471"/>
    <cellStyle name="Note 3 3 2 19 2" xfId="28472"/>
    <cellStyle name="Note 3 3 2 19 2 2" xfId="28473"/>
    <cellStyle name="Note 3 3 2 19 2 3" xfId="28474"/>
    <cellStyle name="Note 3 3 2 19 3" xfId="28475"/>
    <cellStyle name="Note 3 3 2 19 3 2" xfId="33147"/>
    <cellStyle name="Note 3 3 2 19 4" xfId="28476"/>
    <cellStyle name="Note 3 3 2 19 5" xfId="28477"/>
    <cellStyle name="Note 3 3 2 2" xfId="28478"/>
    <cellStyle name="Note 3 3 2 2 2" xfId="28479"/>
    <cellStyle name="Note 3 3 2 2 2 2" xfId="28480"/>
    <cellStyle name="Note 3 3 2 2 2 3" xfId="28481"/>
    <cellStyle name="Note 3 3 2 2 3" xfId="28482"/>
    <cellStyle name="Note 3 3 2 2 3 2" xfId="33148"/>
    <cellStyle name="Note 3 3 2 2 4" xfId="28483"/>
    <cellStyle name="Note 3 3 2 2 5" xfId="28484"/>
    <cellStyle name="Note 3 3 2 20" xfId="28485"/>
    <cellStyle name="Note 3 3 2 20 2" xfId="28486"/>
    <cellStyle name="Note 3 3 2 20 3" xfId="28487"/>
    <cellStyle name="Note 3 3 2 21" xfId="28488"/>
    <cellStyle name="Note 3 3 2 21 2" xfId="33137"/>
    <cellStyle name="Note 3 3 2 22" xfId="28489"/>
    <cellStyle name="Note 3 3 2 23" xfId="28490"/>
    <cellStyle name="Note 3 3 2 3" xfId="28491"/>
    <cellStyle name="Note 3 3 2 3 2" xfId="28492"/>
    <cellStyle name="Note 3 3 2 3 2 2" xfId="28493"/>
    <cellStyle name="Note 3 3 2 3 2 3" xfId="28494"/>
    <cellStyle name="Note 3 3 2 3 3" xfId="28495"/>
    <cellStyle name="Note 3 3 2 3 3 2" xfId="33149"/>
    <cellStyle name="Note 3 3 2 3 4" xfId="28496"/>
    <cellStyle name="Note 3 3 2 3 5" xfId="28497"/>
    <cellStyle name="Note 3 3 2 4" xfId="28498"/>
    <cellStyle name="Note 3 3 2 4 2" xfId="28499"/>
    <cellStyle name="Note 3 3 2 4 2 2" xfId="28500"/>
    <cellStyle name="Note 3 3 2 4 2 3" xfId="28501"/>
    <cellStyle name="Note 3 3 2 4 3" xfId="28502"/>
    <cellStyle name="Note 3 3 2 4 3 2" xfId="33150"/>
    <cellStyle name="Note 3 3 2 4 4" xfId="28503"/>
    <cellStyle name="Note 3 3 2 4 5" xfId="28504"/>
    <cellStyle name="Note 3 3 2 5" xfId="28505"/>
    <cellStyle name="Note 3 3 2 5 2" xfId="28506"/>
    <cellStyle name="Note 3 3 2 5 2 2" xfId="28507"/>
    <cellStyle name="Note 3 3 2 5 2 3" xfId="28508"/>
    <cellStyle name="Note 3 3 2 5 3" xfId="28509"/>
    <cellStyle name="Note 3 3 2 5 3 2" xfId="33151"/>
    <cellStyle name="Note 3 3 2 5 4" xfId="28510"/>
    <cellStyle name="Note 3 3 2 5 5" xfId="28511"/>
    <cellStyle name="Note 3 3 2 6" xfId="28512"/>
    <cellStyle name="Note 3 3 2 6 2" xfId="28513"/>
    <cellStyle name="Note 3 3 2 6 2 2" xfId="28514"/>
    <cellStyle name="Note 3 3 2 6 2 3" xfId="28515"/>
    <cellStyle name="Note 3 3 2 6 3" xfId="28516"/>
    <cellStyle name="Note 3 3 2 6 3 2" xfId="33152"/>
    <cellStyle name="Note 3 3 2 6 4" xfId="28517"/>
    <cellStyle name="Note 3 3 2 6 5" xfId="28518"/>
    <cellStyle name="Note 3 3 2 7" xfId="28519"/>
    <cellStyle name="Note 3 3 2 7 2" xfId="28520"/>
    <cellStyle name="Note 3 3 2 7 2 2" xfId="28521"/>
    <cellStyle name="Note 3 3 2 7 2 3" xfId="28522"/>
    <cellStyle name="Note 3 3 2 7 3" xfId="28523"/>
    <cellStyle name="Note 3 3 2 7 3 2" xfId="33153"/>
    <cellStyle name="Note 3 3 2 7 4" xfId="28524"/>
    <cellStyle name="Note 3 3 2 7 5" xfId="28525"/>
    <cellStyle name="Note 3 3 2 8" xfId="28526"/>
    <cellStyle name="Note 3 3 2 8 2" xfId="28527"/>
    <cellStyle name="Note 3 3 2 8 2 2" xfId="28528"/>
    <cellStyle name="Note 3 3 2 8 2 3" xfId="28529"/>
    <cellStyle name="Note 3 3 2 8 3" xfId="28530"/>
    <cellStyle name="Note 3 3 2 8 3 2" xfId="33154"/>
    <cellStyle name="Note 3 3 2 8 4" xfId="28531"/>
    <cellStyle name="Note 3 3 2 8 5" xfId="28532"/>
    <cellStyle name="Note 3 3 2 9" xfId="28533"/>
    <cellStyle name="Note 3 3 2 9 2" xfId="28534"/>
    <cellStyle name="Note 3 3 2 9 2 2" xfId="28535"/>
    <cellStyle name="Note 3 3 2 9 2 3" xfId="28536"/>
    <cellStyle name="Note 3 3 2 9 3" xfId="28537"/>
    <cellStyle name="Note 3 3 2 9 3 2" xfId="33155"/>
    <cellStyle name="Note 3 3 2 9 4" xfId="28538"/>
    <cellStyle name="Note 3 3 2 9 5" xfId="28539"/>
    <cellStyle name="Note 3 3 20" xfId="28540"/>
    <cellStyle name="Note 3 3 20 2" xfId="28541"/>
    <cellStyle name="Note 3 3 20 2 2" xfId="28542"/>
    <cellStyle name="Note 3 3 20 2 2 2" xfId="28543"/>
    <cellStyle name="Note 3 3 20 2 2 3" xfId="28544"/>
    <cellStyle name="Note 3 3 20 2 3" xfId="28545"/>
    <cellStyle name="Note 3 3 20 2 3 2" xfId="33157"/>
    <cellStyle name="Note 3 3 20 2 4" xfId="28546"/>
    <cellStyle name="Note 3 3 20 2 5" xfId="28547"/>
    <cellStyle name="Note 3 3 20 3" xfId="28548"/>
    <cellStyle name="Note 3 3 20 3 2" xfId="28549"/>
    <cellStyle name="Note 3 3 20 3 3" xfId="28550"/>
    <cellStyle name="Note 3 3 20 4" xfId="28551"/>
    <cellStyle name="Note 3 3 20 4 2" xfId="33156"/>
    <cellStyle name="Note 3 3 20 5" xfId="28552"/>
    <cellStyle name="Note 3 3 20 6" xfId="28553"/>
    <cellStyle name="Note 3 3 21" xfId="28554"/>
    <cellStyle name="Note 3 3 21 2" xfId="28555"/>
    <cellStyle name="Note 3 3 21 2 2" xfId="28556"/>
    <cellStyle name="Note 3 3 21 2 2 2" xfId="28557"/>
    <cellStyle name="Note 3 3 21 2 2 3" xfId="28558"/>
    <cellStyle name="Note 3 3 21 2 3" xfId="28559"/>
    <cellStyle name="Note 3 3 21 2 3 2" xfId="33159"/>
    <cellStyle name="Note 3 3 21 2 4" xfId="28560"/>
    <cellStyle name="Note 3 3 21 2 5" xfId="28561"/>
    <cellStyle name="Note 3 3 21 3" xfId="28562"/>
    <cellStyle name="Note 3 3 21 3 2" xfId="28563"/>
    <cellStyle name="Note 3 3 21 3 3" xfId="28564"/>
    <cellStyle name="Note 3 3 21 4" xfId="28565"/>
    <cellStyle name="Note 3 3 21 4 2" xfId="33158"/>
    <cellStyle name="Note 3 3 21 5" xfId="28566"/>
    <cellStyle name="Note 3 3 21 6" xfId="28567"/>
    <cellStyle name="Note 3 3 22" xfId="28568"/>
    <cellStyle name="Note 3 3 22 2" xfId="28569"/>
    <cellStyle name="Note 3 3 22 2 2" xfId="28570"/>
    <cellStyle name="Note 3 3 22 2 2 2" xfId="28571"/>
    <cellStyle name="Note 3 3 22 2 2 3" xfId="28572"/>
    <cellStyle name="Note 3 3 22 2 3" xfId="28573"/>
    <cellStyle name="Note 3 3 22 2 3 2" xfId="33161"/>
    <cellStyle name="Note 3 3 22 2 4" xfId="28574"/>
    <cellStyle name="Note 3 3 22 2 5" xfId="28575"/>
    <cellStyle name="Note 3 3 22 3" xfId="28576"/>
    <cellStyle name="Note 3 3 22 3 2" xfId="28577"/>
    <cellStyle name="Note 3 3 22 3 3" xfId="28578"/>
    <cellStyle name="Note 3 3 22 4" xfId="28579"/>
    <cellStyle name="Note 3 3 22 4 2" xfId="33160"/>
    <cellStyle name="Note 3 3 22 5" xfId="28580"/>
    <cellStyle name="Note 3 3 22 6" xfId="28581"/>
    <cellStyle name="Note 3 3 23" xfId="28582"/>
    <cellStyle name="Note 3 3 23 2" xfId="28583"/>
    <cellStyle name="Note 3 3 23 3" xfId="28584"/>
    <cellStyle name="Note 3 3 24" xfId="28585"/>
    <cellStyle name="Note 3 3 24 2" xfId="33116"/>
    <cellStyle name="Note 3 3 25" xfId="28586"/>
    <cellStyle name="Note 3 3 26" xfId="28587"/>
    <cellStyle name="Note 3 3 3" xfId="28588"/>
    <cellStyle name="Note 3 3 3 2" xfId="28589"/>
    <cellStyle name="Note 3 3 3 2 2" xfId="28590"/>
    <cellStyle name="Note 3 3 3 2 3" xfId="28591"/>
    <cellStyle name="Note 3 3 3 3" xfId="28592"/>
    <cellStyle name="Note 3 3 3 3 2" xfId="33162"/>
    <cellStyle name="Note 3 3 3 4" xfId="28593"/>
    <cellStyle name="Note 3 3 3 5" xfId="28594"/>
    <cellStyle name="Note 3 3 4" xfId="28595"/>
    <cellStyle name="Note 3 3 4 2" xfId="28596"/>
    <cellStyle name="Note 3 3 4 2 2" xfId="28597"/>
    <cellStyle name="Note 3 3 4 2 3" xfId="28598"/>
    <cellStyle name="Note 3 3 4 3" xfId="28599"/>
    <cellStyle name="Note 3 3 4 3 2" xfId="33163"/>
    <cellStyle name="Note 3 3 4 4" xfId="28600"/>
    <cellStyle name="Note 3 3 4 5" xfId="28601"/>
    <cellStyle name="Note 3 3 5" xfId="28602"/>
    <cellStyle name="Note 3 3 5 2" xfId="28603"/>
    <cellStyle name="Note 3 3 5 2 2" xfId="28604"/>
    <cellStyle name="Note 3 3 5 2 3" xfId="28605"/>
    <cellStyle name="Note 3 3 5 3" xfId="28606"/>
    <cellStyle name="Note 3 3 5 3 2" xfId="33164"/>
    <cellStyle name="Note 3 3 5 4" xfId="28607"/>
    <cellStyle name="Note 3 3 5 5" xfId="28608"/>
    <cellStyle name="Note 3 3 6" xfId="28609"/>
    <cellStyle name="Note 3 3 6 2" xfId="28610"/>
    <cellStyle name="Note 3 3 6 2 2" xfId="28611"/>
    <cellStyle name="Note 3 3 6 2 3" xfId="28612"/>
    <cellStyle name="Note 3 3 6 3" xfId="28613"/>
    <cellStyle name="Note 3 3 6 3 2" xfId="33165"/>
    <cellStyle name="Note 3 3 6 4" xfId="28614"/>
    <cellStyle name="Note 3 3 6 5" xfId="28615"/>
    <cellStyle name="Note 3 3 7" xfId="28616"/>
    <cellStyle name="Note 3 3 7 2" xfId="28617"/>
    <cellStyle name="Note 3 3 7 2 2" xfId="28618"/>
    <cellStyle name="Note 3 3 7 2 3" xfId="28619"/>
    <cellStyle name="Note 3 3 7 3" xfId="28620"/>
    <cellStyle name="Note 3 3 7 3 2" xfId="33166"/>
    <cellStyle name="Note 3 3 7 4" xfId="28621"/>
    <cellStyle name="Note 3 3 7 5" xfId="28622"/>
    <cellStyle name="Note 3 3 8" xfId="28623"/>
    <cellStyle name="Note 3 3 8 2" xfId="28624"/>
    <cellStyle name="Note 3 3 8 2 2" xfId="28625"/>
    <cellStyle name="Note 3 3 8 2 2 2" xfId="28626"/>
    <cellStyle name="Note 3 3 8 2 2 3" xfId="28627"/>
    <cellStyle name="Note 3 3 8 2 3" xfId="28628"/>
    <cellStyle name="Note 3 3 8 2 3 2" xfId="33168"/>
    <cellStyle name="Note 3 3 8 2 4" xfId="28629"/>
    <cellStyle name="Note 3 3 8 2 5" xfId="28630"/>
    <cellStyle name="Note 3 3 8 3" xfId="28631"/>
    <cellStyle name="Note 3 3 8 3 2" xfId="28632"/>
    <cellStyle name="Note 3 3 8 3 3" xfId="28633"/>
    <cellStyle name="Note 3 3 8 4" xfId="28634"/>
    <cellStyle name="Note 3 3 8 4 2" xfId="33167"/>
    <cellStyle name="Note 3 3 8 5" xfId="28635"/>
    <cellStyle name="Note 3 3 8 6" xfId="28636"/>
    <cellStyle name="Note 3 3 9" xfId="28637"/>
    <cellStyle name="Note 3 3 9 2" xfId="28638"/>
    <cellStyle name="Note 3 3 9 2 2" xfId="28639"/>
    <cellStyle name="Note 3 3 9 2 2 2" xfId="28640"/>
    <cellStyle name="Note 3 3 9 2 2 3" xfId="28641"/>
    <cellStyle name="Note 3 3 9 2 3" xfId="28642"/>
    <cellStyle name="Note 3 3 9 2 3 2" xfId="33170"/>
    <cellStyle name="Note 3 3 9 2 4" xfId="28643"/>
    <cellStyle name="Note 3 3 9 2 5" xfId="28644"/>
    <cellStyle name="Note 3 3 9 3" xfId="28645"/>
    <cellStyle name="Note 3 3 9 3 2" xfId="28646"/>
    <cellStyle name="Note 3 3 9 3 3" xfId="28647"/>
    <cellStyle name="Note 3 3 9 4" xfId="28648"/>
    <cellStyle name="Note 3 3 9 4 2" xfId="33169"/>
    <cellStyle name="Note 3 3 9 5" xfId="28649"/>
    <cellStyle name="Note 3 3 9 6" xfId="28650"/>
    <cellStyle name="Note 3 4" xfId="28651"/>
    <cellStyle name="Note 3 4 2" xfId="28652"/>
    <cellStyle name="Note 3 4 2 2" xfId="28653"/>
    <cellStyle name="Note 3 4 2 2 2" xfId="28654"/>
    <cellStyle name="Note 3 4 2 2 2 2" xfId="28655"/>
    <cellStyle name="Note 3 4 2 2 2 3" xfId="28656"/>
    <cellStyle name="Note 3 4 2 2 3" xfId="28657"/>
    <cellStyle name="Note 3 4 2 2 3 2" xfId="34306"/>
    <cellStyle name="Note 3 4 2 2 4" xfId="28658"/>
    <cellStyle name="Note 3 4 2 2 5" xfId="28659"/>
    <cellStyle name="Note 3 4 2 3" xfId="28660"/>
    <cellStyle name="Note 3 4 2 3 2" xfId="28661"/>
    <cellStyle name="Note 3 4 2 3 3" xfId="28662"/>
    <cellStyle name="Note 3 4 2 4" xfId="28663"/>
    <cellStyle name="Note 3 4 2 4 2" xfId="33928"/>
    <cellStyle name="Note 3 4 2 5" xfId="28664"/>
    <cellStyle name="Note 3 4 2 6" xfId="28665"/>
    <cellStyle name="Note 3 4 3" xfId="28666"/>
    <cellStyle name="Note 3 4 3 2" xfId="28667"/>
    <cellStyle name="Note 3 4 3 2 2" xfId="28668"/>
    <cellStyle name="Note 3 4 3 2 3" xfId="28669"/>
    <cellStyle name="Note 3 4 3 3" xfId="28670"/>
    <cellStyle name="Note 3 4 3 3 2" xfId="34307"/>
    <cellStyle name="Note 3 4 3 4" xfId="28671"/>
    <cellStyle name="Note 3 4 3 5" xfId="28672"/>
    <cellStyle name="Note 3 4 4" xfId="28673"/>
    <cellStyle name="Note 3 4 4 2" xfId="28674"/>
    <cellStyle name="Note 3 4 4 3" xfId="28675"/>
    <cellStyle name="Note 3 4 5" xfId="28676"/>
    <cellStyle name="Note 3 4 5 2" xfId="33927"/>
    <cellStyle name="Note 3 4 6" xfId="28677"/>
    <cellStyle name="Note 3 4 7" xfId="28678"/>
    <cellStyle name="Note 3 5" xfId="28679"/>
    <cellStyle name="Note 3 5 2" xfId="28680"/>
    <cellStyle name="Note 3 5 2 2" xfId="28681"/>
    <cellStyle name="Note 3 5 2 2 2" xfId="28682"/>
    <cellStyle name="Note 3 5 2 2 2 2" xfId="28683"/>
    <cellStyle name="Note 3 5 2 2 2 3" xfId="28684"/>
    <cellStyle name="Note 3 5 2 2 3" xfId="28685"/>
    <cellStyle name="Note 3 5 2 2 3 2" xfId="34308"/>
    <cellStyle name="Note 3 5 2 2 4" xfId="28686"/>
    <cellStyle name="Note 3 5 2 2 5" xfId="28687"/>
    <cellStyle name="Note 3 5 2 3" xfId="28688"/>
    <cellStyle name="Note 3 5 2 3 2" xfId="28689"/>
    <cellStyle name="Note 3 5 2 3 3" xfId="28690"/>
    <cellStyle name="Note 3 5 2 4" xfId="28691"/>
    <cellStyle name="Note 3 5 2 4 2" xfId="33930"/>
    <cellStyle name="Note 3 5 2 5" xfId="28692"/>
    <cellStyle name="Note 3 5 2 6" xfId="28693"/>
    <cellStyle name="Note 3 5 3" xfId="28694"/>
    <cellStyle name="Note 3 5 3 2" xfId="28695"/>
    <cellStyle name="Note 3 5 3 2 2" xfId="28696"/>
    <cellStyle name="Note 3 5 3 2 3" xfId="28697"/>
    <cellStyle name="Note 3 5 3 3" xfId="28698"/>
    <cellStyle name="Note 3 5 3 3 2" xfId="34309"/>
    <cellStyle name="Note 3 5 3 4" xfId="28699"/>
    <cellStyle name="Note 3 5 3 5" xfId="28700"/>
    <cellStyle name="Note 3 5 4" xfId="28701"/>
    <cellStyle name="Note 3 5 4 2" xfId="28702"/>
    <cellStyle name="Note 3 5 4 3" xfId="28703"/>
    <cellStyle name="Note 3 5 5" xfId="28704"/>
    <cellStyle name="Note 3 5 5 2" xfId="33929"/>
    <cellStyle name="Note 3 5 6" xfId="28705"/>
    <cellStyle name="Note 3 5 7" xfId="28706"/>
    <cellStyle name="Note 3 6" xfId="28707"/>
    <cellStyle name="Note 3 6 2" xfId="28708"/>
    <cellStyle name="Note 3 6 2 2" xfId="28709"/>
    <cellStyle name="Note 3 6 2 3" xfId="28710"/>
    <cellStyle name="Note 3 6 3" xfId="28711"/>
    <cellStyle name="Note 3 6 3 2" xfId="34798"/>
    <cellStyle name="Note 3 6 4" xfId="28712"/>
    <cellStyle name="Note 3 6 5" xfId="28713"/>
    <cellStyle name="Note 3 7" xfId="28714"/>
    <cellStyle name="Note 3 7 2" xfId="28715"/>
    <cellStyle name="Note 3 7 3" xfId="28716"/>
    <cellStyle name="Note 3 8" xfId="28717"/>
    <cellStyle name="Note 3 8 2" xfId="33114"/>
    <cellStyle name="Note 3 9" xfId="28718"/>
    <cellStyle name="Note 4" xfId="28719"/>
    <cellStyle name="Note 4 10" xfId="28720"/>
    <cellStyle name="Note 4 2" xfId="28721"/>
    <cellStyle name="Note 4 2 10" xfId="28722"/>
    <cellStyle name="Note 4 2 10 2" xfId="28723"/>
    <cellStyle name="Note 4 2 10 2 2" xfId="28724"/>
    <cellStyle name="Note 4 2 10 2 2 2" xfId="28725"/>
    <cellStyle name="Note 4 2 10 2 2 3" xfId="28726"/>
    <cellStyle name="Note 4 2 10 2 3" xfId="28727"/>
    <cellStyle name="Note 4 2 10 2 3 2" xfId="33174"/>
    <cellStyle name="Note 4 2 10 2 4" xfId="28728"/>
    <cellStyle name="Note 4 2 10 2 5" xfId="28729"/>
    <cellStyle name="Note 4 2 10 3" xfId="28730"/>
    <cellStyle name="Note 4 2 10 3 2" xfId="28731"/>
    <cellStyle name="Note 4 2 10 3 3" xfId="28732"/>
    <cellStyle name="Note 4 2 10 4" xfId="28733"/>
    <cellStyle name="Note 4 2 10 4 2" xfId="33173"/>
    <cellStyle name="Note 4 2 10 5" xfId="28734"/>
    <cellStyle name="Note 4 2 10 6" xfId="28735"/>
    <cellStyle name="Note 4 2 11" xfId="28736"/>
    <cellStyle name="Note 4 2 11 2" xfId="28737"/>
    <cellStyle name="Note 4 2 11 2 2" xfId="28738"/>
    <cellStyle name="Note 4 2 11 2 2 2" xfId="28739"/>
    <cellStyle name="Note 4 2 11 2 2 3" xfId="28740"/>
    <cellStyle name="Note 4 2 11 2 3" xfId="28741"/>
    <cellStyle name="Note 4 2 11 2 3 2" xfId="33176"/>
    <cellStyle name="Note 4 2 11 2 4" xfId="28742"/>
    <cellStyle name="Note 4 2 11 2 5" xfId="28743"/>
    <cellStyle name="Note 4 2 11 3" xfId="28744"/>
    <cellStyle name="Note 4 2 11 3 2" xfId="28745"/>
    <cellStyle name="Note 4 2 11 3 3" xfId="28746"/>
    <cellStyle name="Note 4 2 11 4" xfId="28747"/>
    <cellStyle name="Note 4 2 11 4 2" xfId="33175"/>
    <cellStyle name="Note 4 2 11 5" xfId="28748"/>
    <cellStyle name="Note 4 2 11 6" xfId="28749"/>
    <cellStyle name="Note 4 2 12" xfId="28750"/>
    <cellStyle name="Note 4 2 12 2" xfId="28751"/>
    <cellStyle name="Note 4 2 12 2 2" xfId="28752"/>
    <cellStyle name="Note 4 2 12 2 2 2" xfId="28753"/>
    <cellStyle name="Note 4 2 12 2 2 3" xfId="28754"/>
    <cellStyle name="Note 4 2 12 2 3" xfId="28755"/>
    <cellStyle name="Note 4 2 12 2 3 2" xfId="33178"/>
    <cellStyle name="Note 4 2 12 2 4" xfId="28756"/>
    <cellStyle name="Note 4 2 12 2 5" xfId="28757"/>
    <cellStyle name="Note 4 2 12 3" xfId="28758"/>
    <cellStyle name="Note 4 2 12 3 2" xfId="28759"/>
    <cellStyle name="Note 4 2 12 3 3" xfId="28760"/>
    <cellStyle name="Note 4 2 12 4" xfId="28761"/>
    <cellStyle name="Note 4 2 12 4 2" xfId="33177"/>
    <cellStyle name="Note 4 2 12 5" xfId="28762"/>
    <cellStyle name="Note 4 2 12 6" xfId="28763"/>
    <cellStyle name="Note 4 2 13" xfId="28764"/>
    <cellStyle name="Note 4 2 13 2" xfId="28765"/>
    <cellStyle name="Note 4 2 13 2 2" xfId="28766"/>
    <cellStyle name="Note 4 2 13 2 2 2" xfId="28767"/>
    <cellStyle name="Note 4 2 13 2 2 3" xfId="28768"/>
    <cellStyle name="Note 4 2 13 2 3" xfId="28769"/>
    <cellStyle name="Note 4 2 13 2 3 2" xfId="33180"/>
    <cellStyle name="Note 4 2 13 2 4" xfId="28770"/>
    <cellStyle name="Note 4 2 13 2 5" xfId="28771"/>
    <cellStyle name="Note 4 2 13 3" xfId="28772"/>
    <cellStyle name="Note 4 2 13 3 2" xfId="28773"/>
    <cellStyle name="Note 4 2 13 3 3" xfId="28774"/>
    <cellStyle name="Note 4 2 13 4" xfId="28775"/>
    <cellStyle name="Note 4 2 13 4 2" xfId="33179"/>
    <cellStyle name="Note 4 2 13 5" xfId="28776"/>
    <cellStyle name="Note 4 2 13 6" xfId="28777"/>
    <cellStyle name="Note 4 2 14" xfId="28778"/>
    <cellStyle name="Note 4 2 14 2" xfId="28779"/>
    <cellStyle name="Note 4 2 14 2 2" xfId="28780"/>
    <cellStyle name="Note 4 2 14 2 2 2" xfId="28781"/>
    <cellStyle name="Note 4 2 14 2 2 3" xfId="28782"/>
    <cellStyle name="Note 4 2 14 2 3" xfId="28783"/>
    <cellStyle name="Note 4 2 14 2 3 2" xfId="33182"/>
    <cellStyle name="Note 4 2 14 2 4" xfId="28784"/>
    <cellStyle name="Note 4 2 14 2 5" xfId="28785"/>
    <cellStyle name="Note 4 2 14 3" xfId="28786"/>
    <cellStyle name="Note 4 2 14 3 2" xfId="28787"/>
    <cellStyle name="Note 4 2 14 3 3" xfId="28788"/>
    <cellStyle name="Note 4 2 14 4" xfId="28789"/>
    <cellStyle name="Note 4 2 14 4 2" xfId="33181"/>
    <cellStyle name="Note 4 2 14 5" xfId="28790"/>
    <cellStyle name="Note 4 2 14 6" xfId="28791"/>
    <cellStyle name="Note 4 2 15" xfId="28792"/>
    <cellStyle name="Note 4 2 15 2" xfId="28793"/>
    <cellStyle name="Note 4 2 15 2 2" xfId="28794"/>
    <cellStyle name="Note 4 2 15 2 2 2" xfId="28795"/>
    <cellStyle name="Note 4 2 15 2 2 3" xfId="28796"/>
    <cellStyle name="Note 4 2 15 2 3" xfId="28797"/>
    <cellStyle name="Note 4 2 15 2 3 2" xfId="33184"/>
    <cellStyle name="Note 4 2 15 2 4" xfId="28798"/>
    <cellStyle name="Note 4 2 15 2 5" xfId="28799"/>
    <cellStyle name="Note 4 2 15 3" xfId="28800"/>
    <cellStyle name="Note 4 2 15 3 2" xfId="28801"/>
    <cellStyle name="Note 4 2 15 3 3" xfId="28802"/>
    <cellStyle name="Note 4 2 15 4" xfId="28803"/>
    <cellStyle name="Note 4 2 15 4 2" xfId="33183"/>
    <cellStyle name="Note 4 2 15 5" xfId="28804"/>
    <cellStyle name="Note 4 2 15 6" xfId="28805"/>
    <cellStyle name="Note 4 2 16" xfId="28806"/>
    <cellStyle name="Note 4 2 16 2" xfId="28807"/>
    <cellStyle name="Note 4 2 16 2 2" xfId="28808"/>
    <cellStyle name="Note 4 2 16 2 2 2" xfId="28809"/>
    <cellStyle name="Note 4 2 16 2 2 3" xfId="28810"/>
    <cellStyle name="Note 4 2 16 2 3" xfId="28811"/>
    <cellStyle name="Note 4 2 16 2 3 2" xfId="33186"/>
    <cellStyle name="Note 4 2 16 2 4" xfId="28812"/>
    <cellStyle name="Note 4 2 16 2 5" xfId="28813"/>
    <cellStyle name="Note 4 2 16 3" xfId="28814"/>
    <cellStyle name="Note 4 2 16 3 2" xfId="28815"/>
    <cellStyle name="Note 4 2 16 3 3" xfId="28816"/>
    <cellStyle name="Note 4 2 16 4" xfId="28817"/>
    <cellStyle name="Note 4 2 16 4 2" xfId="33185"/>
    <cellStyle name="Note 4 2 16 5" xfId="28818"/>
    <cellStyle name="Note 4 2 16 6" xfId="28819"/>
    <cellStyle name="Note 4 2 17" xfId="28820"/>
    <cellStyle name="Note 4 2 17 2" xfId="28821"/>
    <cellStyle name="Note 4 2 17 2 2" xfId="28822"/>
    <cellStyle name="Note 4 2 17 2 2 2" xfId="28823"/>
    <cellStyle name="Note 4 2 17 2 2 3" xfId="28824"/>
    <cellStyle name="Note 4 2 17 2 3" xfId="28825"/>
    <cellStyle name="Note 4 2 17 2 3 2" xfId="33188"/>
    <cellStyle name="Note 4 2 17 2 4" xfId="28826"/>
    <cellStyle name="Note 4 2 17 2 5" xfId="28827"/>
    <cellStyle name="Note 4 2 17 3" xfId="28828"/>
    <cellStyle name="Note 4 2 17 3 2" xfId="28829"/>
    <cellStyle name="Note 4 2 17 3 3" xfId="28830"/>
    <cellStyle name="Note 4 2 17 4" xfId="28831"/>
    <cellStyle name="Note 4 2 17 4 2" xfId="33187"/>
    <cellStyle name="Note 4 2 17 5" xfId="28832"/>
    <cellStyle name="Note 4 2 17 6" xfId="28833"/>
    <cellStyle name="Note 4 2 18" xfId="28834"/>
    <cellStyle name="Note 4 2 18 2" xfId="28835"/>
    <cellStyle name="Note 4 2 18 2 2" xfId="28836"/>
    <cellStyle name="Note 4 2 18 2 2 2" xfId="28837"/>
    <cellStyle name="Note 4 2 18 2 2 3" xfId="28838"/>
    <cellStyle name="Note 4 2 18 2 3" xfId="28839"/>
    <cellStyle name="Note 4 2 18 2 3 2" xfId="33190"/>
    <cellStyle name="Note 4 2 18 2 4" xfId="28840"/>
    <cellStyle name="Note 4 2 18 2 5" xfId="28841"/>
    <cellStyle name="Note 4 2 18 3" xfId="28842"/>
    <cellStyle name="Note 4 2 18 3 2" xfId="28843"/>
    <cellStyle name="Note 4 2 18 3 3" xfId="28844"/>
    <cellStyle name="Note 4 2 18 4" xfId="28845"/>
    <cellStyle name="Note 4 2 18 4 2" xfId="33189"/>
    <cellStyle name="Note 4 2 18 5" xfId="28846"/>
    <cellStyle name="Note 4 2 18 6" xfId="28847"/>
    <cellStyle name="Note 4 2 19" xfId="28848"/>
    <cellStyle name="Note 4 2 19 2" xfId="28849"/>
    <cellStyle name="Note 4 2 19 2 2" xfId="28850"/>
    <cellStyle name="Note 4 2 19 2 2 2" xfId="28851"/>
    <cellStyle name="Note 4 2 19 2 2 3" xfId="28852"/>
    <cellStyle name="Note 4 2 19 2 3" xfId="28853"/>
    <cellStyle name="Note 4 2 19 2 3 2" xfId="33192"/>
    <cellStyle name="Note 4 2 19 2 4" xfId="28854"/>
    <cellStyle name="Note 4 2 19 2 5" xfId="28855"/>
    <cellStyle name="Note 4 2 19 3" xfId="28856"/>
    <cellStyle name="Note 4 2 19 3 2" xfId="28857"/>
    <cellStyle name="Note 4 2 19 3 3" xfId="28858"/>
    <cellStyle name="Note 4 2 19 4" xfId="28859"/>
    <cellStyle name="Note 4 2 19 4 2" xfId="33191"/>
    <cellStyle name="Note 4 2 19 5" xfId="28860"/>
    <cellStyle name="Note 4 2 19 6" xfId="28861"/>
    <cellStyle name="Note 4 2 2" xfId="28862"/>
    <cellStyle name="Note 4 2 2 10" xfId="28863"/>
    <cellStyle name="Note 4 2 2 10 2" xfId="28864"/>
    <cellStyle name="Note 4 2 2 10 2 2" xfId="28865"/>
    <cellStyle name="Note 4 2 2 10 2 3" xfId="28866"/>
    <cellStyle name="Note 4 2 2 10 3" xfId="28867"/>
    <cellStyle name="Note 4 2 2 10 3 2" xfId="33194"/>
    <cellStyle name="Note 4 2 2 10 4" xfId="28868"/>
    <cellStyle name="Note 4 2 2 10 5" xfId="28869"/>
    <cellStyle name="Note 4 2 2 11" xfId="28870"/>
    <cellStyle name="Note 4 2 2 11 2" xfId="28871"/>
    <cellStyle name="Note 4 2 2 11 2 2" xfId="28872"/>
    <cellStyle name="Note 4 2 2 11 2 3" xfId="28873"/>
    <cellStyle name="Note 4 2 2 11 3" xfId="28874"/>
    <cellStyle name="Note 4 2 2 11 3 2" xfId="33195"/>
    <cellStyle name="Note 4 2 2 11 4" xfId="28875"/>
    <cellStyle name="Note 4 2 2 11 5" xfId="28876"/>
    <cellStyle name="Note 4 2 2 12" xfId="28877"/>
    <cellStyle name="Note 4 2 2 12 2" xfId="28878"/>
    <cellStyle name="Note 4 2 2 12 2 2" xfId="28879"/>
    <cellStyle name="Note 4 2 2 12 2 3" xfId="28880"/>
    <cellStyle name="Note 4 2 2 12 3" xfId="28881"/>
    <cellStyle name="Note 4 2 2 12 3 2" xfId="33196"/>
    <cellStyle name="Note 4 2 2 12 4" xfId="28882"/>
    <cellStyle name="Note 4 2 2 12 5" xfId="28883"/>
    <cellStyle name="Note 4 2 2 13" xfId="28884"/>
    <cellStyle name="Note 4 2 2 13 2" xfId="28885"/>
    <cellStyle name="Note 4 2 2 13 2 2" xfId="28886"/>
    <cellStyle name="Note 4 2 2 13 2 3" xfId="28887"/>
    <cellStyle name="Note 4 2 2 13 3" xfId="28888"/>
    <cellStyle name="Note 4 2 2 13 3 2" xfId="33197"/>
    <cellStyle name="Note 4 2 2 13 4" xfId="28889"/>
    <cellStyle name="Note 4 2 2 13 5" xfId="28890"/>
    <cellStyle name="Note 4 2 2 14" xfId="28891"/>
    <cellStyle name="Note 4 2 2 14 2" xfId="28892"/>
    <cellStyle name="Note 4 2 2 14 2 2" xfId="28893"/>
    <cellStyle name="Note 4 2 2 14 2 3" xfId="28894"/>
    <cellStyle name="Note 4 2 2 14 3" xfId="28895"/>
    <cellStyle name="Note 4 2 2 14 3 2" xfId="33198"/>
    <cellStyle name="Note 4 2 2 14 4" xfId="28896"/>
    <cellStyle name="Note 4 2 2 14 5" xfId="28897"/>
    <cellStyle name="Note 4 2 2 15" xfId="28898"/>
    <cellStyle name="Note 4 2 2 15 2" xfId="28899"/>
    <cellStyle name="Note 4 2 2 15 2 2" xfId="28900"/>
    <cellStyle name="Note 4 2 2 15 2 3" xfId="28901"/>
    <cellStyle name="Note 4 2 2 15 3" xfId="28902"/>
    <cellStyle name="Note 4 2 2 15 3 2" xfId="33199"/>
    <cellStyle name="Note 4 2 2 15 4" xfId="28903"/>
    <cellStyle name="Note 4 2 2 15 5" xfId="28904"/>
    <cellStyle name="Note 4 2 2 16" xfId="28905"/>
    <cellStyle name="Note 4 2 2 16 2" xfId="28906"/>
    <cellStyle name="Note 4 2 2 16 2 2" xfId="28907"/>
    <cellStyle name="Note 4 2 2 16 2 3" xfId="28908"/>
    <cellStyle name="Note 4 2 2 16 3" xfId="28909"/>
    <cellStyle name="Note 4 2 2 16 3 2" xfId="33200"/>
    <cellStyle name="Note 4 2 2 16 4" xfId="28910"/>
    <cellStyle name="Note 4 2 2 16 5" xfId="28911"/>
    <cellStyle name="Note 4 2 2 17" xfId="28912"/>
    <cellStyle name="Note 4 2 2 17 2" xfId="28913"/>
    <cellStyle name="Note 4 2 2 17 2 2" xfId="28914"/>
    <cellStyle name="Note 4 2 2 17 2 3" xfId="28915"/>
    <cellStyle name="Note 4 2 2 17 3" xfId="28916"/>
    <cellStyle name="Note 4 2 2 17 3 2" xfId="33201"/>
    <cellStyle name="Note 4 2 2 17 4" xfId="28917"/>
    <cellStyle name="Note 4 2 2 17 5" xfId="28918"/>
    <cellStyle name="Note 4 2 2 18" xfId="28919"/>
    <cellStyle name="Note 4 2 2 18 2" xfId="28920"/>
    <cellStyle name="Note 4 2 2 18 2 2" xfId="28921"/>
    <cellStyle name="Note 4 2 2 18 2 3" xfId="28922"/>
    <cellStyle name="Note 4 2 2 18 3" xfId="28923"/>
    <cellStyle name="Note 4 2 2 18 3 2" xfId="33202"/>
    <cellStyle name="Note 4 2 2 18 4" xfId="28924"/>
    <cellStyle name="Note 4 2 2 18 5" xfId="28925"/>
    <cellStyle name="Note 4 2 2 19" xfId="28926"/>
    <cellStyle name="Note 4 2 2 19 2" xfId="28927"/>
    <cellStyle name="Note 4 2 2 19 2 2" xfId="28928"/>
    <cellStyle name="Note 4 2 2 19 2 3" xfId="28929"/>
    <cellStyle name="Note 4 2 2 19 3" xfId="28930"/>
    <cellStyle name="Note 4 2 2 19 3 2" xfId="33203"/>
    <cellStyle name="Note 4 2 2 19 4" xfId="28931"/>
    <cellStyle name="Note 4 2 2 19 5" xfId="28932"/>
    <cellStyle name="Note 4 2 2 2" xfId="28933"/>
    <cellStyle name="Note 4 2 2 2 2" xfId="28934"/>
    <cellStyle name="Note 4 2 2 2 2 2" xfId="28935"/>
    <cellStyle name="Note 4 2 2 2 2 3" xfId="28936"/>
    <cellStyle name="Note 4 2 2 2 3" xfId="28937"/>
    <cellStyle name="Note 4 2 2 2 3 2" xfId="33204"/>
    <cellStyle name="Note 4 2 2 2 4" xfId="28938"/>
    <cellStyle name="Note 4 2 2 2 5" xfId="28939"/>
    <cellStyle name="Note 4 2 2 20" xfId="28940"/>
    <cellStyle name="Note 4 2 2 20 2" xfId="28941"/>
    <cellStyle name="Note 4 2 2 20 3" xfId="28942"/>
    <cellStyle name="Note 4 2 2 21" xfId="28943"/>
    <cellStyle name="Note 4 2 2 21 2" xfId="28944"/>
    <cellStyle name="Note 4 2 2 21 2 2" xfId="28945"/>
    <cellStyle name="Note 4 2 2 21 2 3" xfId="28946"/>
    <cellStyle name="Note 4 2 2 21 3" xfId="28947"/>
    <cellStyle name="Note 4 2 2 21 3 2" xfId="34144"/>
    <cellStyle name="Note 4 2 2 21 4" xfId="28948"/>
    <cellStyle name="Note 4 2 2 21 5" xfId="28949"/>
    <cellStyle name="Note 4 2 2 22" xfId="28950"/>
    <cellStyle name="Note 4 2 2 22 2" xfId="28951"/>
    <cellStyle name="Note 4 2 2 22 2 2" xfId="28952"/>
    <cellStyle name="Note 4 2 2 22 2 3" xfId="28953"/>
    <cellStyle name="Note 4 2 2 22 3" xfId="28954"/>
    <cellStyle name="Note 4 2 2 22 3 2" xfId="34966"/>
    <cellStyle name="Note 4 2 2 22 4" xfId="28955"/>
    <cellStyle name="Note 4 2 2 22 5" xfId="28956"/>
    <cellStyle name="Note 4 2 2 23" xfId="28957"/>
    <cellStyle name="Note 4 2 2 23 2" xfId="33193"/>
    <cellStyle name="Note 4 2 2 24" xfId="28958"/>
    <cellStyle name="Note 4 2 2 25" xfId="28959"/>
    <cellStyle name="Note 4 2 2 3" xfId="28960"/>
    <cellStyle name="Note 4 2 2 3 2" xfId="28961"/>
    <cellStyle name="Note 4 2 2 3 2 2" xfId="28962"/>
    <cellStyle name="Note 4 2 2 3 2 3" xfId="28963"/>
    <cellStyle name="Note 4 2 2 3 3" xfId="28964"/>
    <cellStyle name="Note 4 2 2 3 3 2" xfId="33205"/>
    <cellStyle name="Note 4 2 2 3 4" xfId="28965"/>
    <cellStyle name="Note 4 2 2 3 5" xfId="28966"/>
    <cellStyle name="Note 4 2 2 4" xfId="28967"/>
    <cellStyle name="Note 4 2 2 4 2" xfId="28968"/>
    <cellStyle name="Note 4 2 2 4 2 2" xfId="28969"/>
    <cellStyle name="Note 4 2 2 4 2 3" xfId="28970"/>
    <cellStyle name="Note 4 2 2 4 3" xfId="28971"/>
    <cellStyle name="Note 4 2 2 4 3 2" xfId="33206"/>
    <cellStyle name="Note 4 2 2 4 4" xfId="28972"/>
    <cellStyle name="Note 4 2 2 4 5" xfId="28973"/>
    <cellStyle name="Note 4 2 2 5" xfId="28974"/>
    <cellStyle name="Note 4 2 2 5 2" xfId="28975"/>
    <cellStyle name="Note 4 2 2 5 2 2" xfId="28976"/>
    <cellStyle name="Note 4 2 2 5 2 3" xfId="28977"/>
    <cellStyle name="Note 4 2 2 5 3" xfId="28978"/>
    <cellStyle name="Note 4 2 2 5 3 2" xfId="33207"/>
    <cellStyle name="Note 4 2 2 5 4" xfId="28979"/>
    <cellStyle name="Note 4 2 2 5 5" xfId="28980"/>
    <cellStyle name="Note 4 2 2 6" xfId="28981"/>
    <cellStyle name="Note 4 2 2 6 2" xfId="28982"/>
    <cellStyle name="Note 4 2 2 6 2 2" xfId="28983"/>
    <cellStyle name="Note 4 2 2 6 2 3" xfId="28984"/>
    <cellStyle name="Note 4 2 2 6 3" xfId="28985"/>
    <cellStyle name="Note 4 2 2 6 3 2" xfId="33208"/>
    <cellStyle name="Note 4 2 2 6 4" xfId="28986"/>
    <cellStyle name="Note 4 2 2 6 5" xfId="28987"/>
    <cellStyle name="Note 4 2 2 7" xfId="28988"/>
    <cellStyle name="Note 4 2 2 7 2" xfId="28989"/>
    <cellStyle name="Note 4 2 2 7 2 2" xfId="28990"/>
    <cellStyle name="Note 4 2 2 7 2 3" xfId="28991"/>
    <cellStyle name="Note 4 2 2 7 3" xfId="28992"/>
    <cellStyle name="Note 4 2 2 7 3 2" xfId="33209"/>
    <cellStyle name="Note 4 2 2 7 4" xfId="28993"/>
    <cellStyle name="Note 4 2 2 7 5" xfId="28994"/>
    <cellStyle name="Note 4 2 2 8" xfId="28995"/>
    <cellStyle name="Note 4 2 2 8 2" xfId="28996"/>
    <cellStyle name="Note 4 2 2 8 2 2" xfId="28997"/>
    <cellStyle name="Note 4 2 2 8 2 3" xfId="28998"/>
    <cellStyle name="Note 4 2 2 8 3" xfId="28999"/>
    <cellStyle name="Note 4 2 2 8 3 2" xfId="33210"/>
    <cellStyle name="Note 4 2 2 8 4" xfId="29000"/>
    <cellStyle name="Note 4 2 2 8 5" xfId="29001"/>
    <cellStyle name="Note 4 2 2 9" xfId="29002"/>
    <cellStyle name="Note 4 2 2 9 2" xfId="29003"/>
    <cellStyle name="Note 4 2 2 9 2 2" xfId="29004"/>
    <cellStyle name="Note 4 2 2 9 2 3" xfId="29005"/>
    <cellStyle name="Note 4 2 2 9 3" xfId="29006"/>
    <cellStyle name="Note 4 2 2 9 3 2" xfId="33211"/>
    <cellStyle name="Note 4 2 2 9 4" xfId="29007"/>
    <cellStyle name="Note 4 2 2 9 5" xfId="29008"/>
    <cellStyle name="Note 4 2 20" xfId="29009"/>
    <cellStyle name="Note 4 2 20 2" xfId="29010"/>
    <cellStyle name="Note 4 2 20 2 2" xfId="29011"/>
    <cellStyle name="Note 4 2 20 2 2 2" xfId="29012"/>
    <cellStyle name="Note 4 2 20 2 2 3" xfId="29013"/>
    <cellStyle name="Note 4 2 20 2 3" xfId="29014"/>
    <cellStyle name="Note 4 2 20 2 3 2" xfId="33213"/>
    <cellStyle name="Note 4 2 20 2 4" xfId="29015"/>
    <cellStyle name="Note 4 2 20 2 5" xfId="29016"/>
    <cellStyle name="Note 4 2 20 3" xfId="29017"/>
    <cellStyle name="Note 4 2 20 3 2" xfId="29018"/>
    <cellStyle name="Note 4 2 20 3 3" xfId="29019"/>
    <cellStyle name="Note 4 2 20 4" xfId="29020"/>
    <cellStyle name="Note 4 2 20 4 2" xfId="33212"/>
    <cellStyle name="Note 4 2 20 5" xfId="29021"/>
    <cellStyle name="Note 4 2 20 6" xfId="29022"/>
    <cellStyle name="Note 4 2 21" xfId="29023"/>
    <cellStyle name="Note 4 2 21 2" xfId="29024"/>
    <cellStyle name="Note 4 2 21 2 2" xfId="29025"/>
    <cellStyle name="Note 4 2 21 2 2 2" xfId="29026"/>
    <cellStyle name="Note 4 2 21 2 2 3" xfId="29027"/>
    <cellStyle name="Note 4 2 21 2 3" xfId="29028"/>
    <cellStyle name="Note 4 2 21 2 3 2" xfId="33215"/>
    <cellStyle name="Note 4 2 21 2 4" xfId="29029"/>
    <cellStyle name="Note 4 2 21 2 5" xfId="29030"/>
    <cellStyle name="Note 4 2 21 3" xfId="29031"/>
    <cellStyle name="Note 4 2 21 3 2" xfId="29032"/>
    <cellStyle name="Note 4 2 21 3 3" xfId="29033"/>
    <cellStyle name="Note 4 2 21 4" xfId="29034"/>
    <cellStyle name="Note 4 2 21 4 2" xfId="33214"/>
    <cellStyle name="Note 4 2 21 5" xfId="29035"/>
    <cellStyle name="Note 4 2 21 6" xfId="29036"/>
    <cellStyle name="Note 4 2 22" xfId="29037"/>
    <cellStyle name="Note 4 2 22 2" xfId="29038"/>
    <cellStyle name="Note 4 2 22 2 2" xfId="29039"/>
    <cellStyle name="Note 4 2 22 2 2 2" xfId="29040"/>
    <cellStyle name="Note 4 2 22 2 2 3" xfId="29041"/>
    <cellStyle name="Note 4 2 22 2 3" xfId="29042"/>
    <cellStyle name="Note 4 2 22 2 3 2" xfId="33217"/>
    <cellStyle name="Note 4 2 22 2 4" xfId="29043"/>
    <cellStyle name="Note 4 2 22 2 5" xfId="29044"/>
    <cellStyle name="Note 4 2 22 3" xfId="29045"/>
    <cellStyle name="Note 4 2 22 3 2" xfId="29046"/>
    <cellStyle name="Note 4 2 22 3 3" xfId="29047"/>
    <cellStyle name="Note 4 2 22 4" xfId="29048"/>
    <cellStyle name="Note 4 2 22 4 2" xfId="33216"/>
    <cellStyle name="Note 4 2 22 5" xfId="29049"/>
    <cellStyle name="Note 4 2 22 6" xfId="29050"/>
    <cellStyle name="Note 4 2 23" xfId="29051"/>
    <cellStyle name="Note 4 2 23 2" xfId="29052"/>
    <cellStyle name="Note 4 2 23 2 2" xfId="29053"/>
    <cellStyle name="Note 4 2 23 2 3" xfId="29054"/>
    <cellStyle name="Note 4 2 23 3" xfId="29055"/>
    <cellStyle name="Note 4 2 23 3 2" xfId="34145"/>
    <cellStyle name="Note 4 2 23 4" xfId="29056"/>
    <cellStyle name="Note 4 2 23 5" xfId="29057"/>
    <cellStyle name="Note 4 2 24" xfId="29058"/>
    <cellStyle name="Note 4 2 24 2" xfId="29059"/>
    <cellStyle name="Note 4 2 24 2 2" xfId="29060"/>
    <cellStyle name="Note 4 2 24 2 3" xfId="29061"/>
    <cellStyle name="Note 4 2 24 3" xfId="29062"/>
    <cellStyle name="Note 4 2 24 3 2" xfId="34965"/>
    <cellStyle name="Note 4 2 24 4" xfId="29063"/>
    <cellStyle name="Note 4 2 24 5" xfId="29064"/>
    <cellStyle name="Note 4 2 25" xfId="29065"/>
    <cellStyle name="Note 4 2 25 2" xfId="33172"/>
    <cellStyle name="Note 4 2 26" xfId="29066"/>
    <cellStyle name="Note 4 2 27" xfId="29067"/>
    <cellStyle name="Note 4 2 3" xfId="29068"/>
    <cellStyle name="Note 4 2 3 2" xfId="29069"/>
    <cellStyle name="Note 4 2 3 2 2" xfId="29070"/>
    <cellStyle name="Note 4 2 3 2 3" xfId="29071"/>
    <cellStyle name="Note 4 2 3 3" xfId="29072"/>
    <cellStyle name="Note 4 2 3 3 2" xfId="33218"/>
    <cellStyle name="Note 4 2 3 4" xfId="29073"/>
    <cellStyle name="Note 4 2 3 5" xfId="29074"/>
    <cellStyle name="Note 4 2 4" xfId="29075"/>
    <cellStyle name="Note 4 2 4 2" xfId="29076"/>
    <cellStyle name="Note 4 2 4 2 2" xfId="29077"/>
    <cellStyle name="Note 4 2 4 2 3" xfId="29078"/>
    <cellStyle name="Note 4 2 4 3" xfId="29079"/>
    <cellStyle name="Note 4 2 4 3 2" xfId="33219"/>
    <cellStyle name="Note 4 2 4 4" xfId="29080"/>
    <cellStyle name="Note 4 2 4 5" xfId="29081"/>
    <cellStyle name="Note 4 2 5" xfId="29082"/>
    <cellStyle name="Note 4 2 5 2" xfId="29083"/>
    <cellStyle name="Note 4 2 5 2 2" xfId="29084"/>
    <cellStyle name="Note 4 2 5 2 3" xfId="29085"/>
    <cellStyle name="Note 4 2 5 3" xfId="29086"/>
    <cellStyle name="Note 4 2 5 3 2" xfId="33220"/>
    <cellStyle name="Note 4 2 5 4" xfId="29087"/>
    <cellStyle name="Note 4 2 5 5" xfId="29088"/>
    <cellStyle name="Note 4 2 6" xfId="29089"/>
    <cellStyle name="Note 4 2 6 2" xfId="29090"/>
    <cellStyle name="Note 4 2 6 2 2" xfId="29091"/>
    <cellStyle name="Note 4 2 6 2 3" xfId="29092"/>
    <cellStyle name="Note 4 2 6 3" xfId="29093"/>
    <cellStyle name="Note 4 2 6 3 2" xfId="33221"/>
    <cellStyle name="Note 4 2 6 4" xfId="29094"/>
    <cellStyle name="Note 4 2 6 5" xfId="29095"/>
    <cellStyle name="Note 4 2 7" xfId="29096"/>
    <cellStyle name="Note 4 2 7 2" xfId="29097"/>
    <cellStyle name="Note 4 2 7 2 2" xfId="29098"/>
    <cellStyle name="Note 4 2 7 2 3" xfId="29099"/>
    <cellStyle name="Note 4 2 7 3" xfId="29100"/>
    <cellStyle name="Note 4 2 7 3 2" xfId="33222"/>
    <cellStyle name="Note 4 2 7 4" xfId="29101"/>
    <cellStyle name="Note 4 2 7 5" xfId="29102"/>
    <cellStyle name="Note 4 2 8" xfId="29103"/>
    <cellStyle name="Note 4 2 8 2" xfId="29104"/>
    <cellStyle name="Note 4 2 8 2 2" xfId="29105"/>
    <cellStyle name="Note 4 2 8 2 2 2" xfId="29106"/>
    <cellStyle name="Note 4 2 8 2 2 3" xfId="29107"/>
    <cellStyle name="Note 4 2 8 2 3" xfId="29108"/>
    <cellStyle name="Note 4 2 8 2 3 2" xfId="33224"/>
    <cellStyle name="Note 4 2 8 2 4" xfId="29109"/>
    <cellStyle name="Note 4 2 8 2 5" xfId="29110"/>
    <cellStyle name="Note 4 2 8 3" xfId="29111"/>
    <cellStyle name="Note 4 2 8 3 2" xfId="29112"/>
    <cellStyle name="Note 4 2 8 3 3" xfId="29113"/>
    <cellStyle name="Note 4 2 8 4" xfId="29114"/>
    <cellStyle name="Note 4 2 8 4 2" xfId="33223"/>
    <cellStyle name="Note 4 2 8 5" xfId="29115"/>
    <cellStyle name="Note 4 2 8 6" xfId="29116"/>
    <cellStyle name="Note 4 2 9" xfId="29117"/>
    <cellStyle name="Note 4 2 9 2" xfId="29118"/>
    <cellStyle name="Note 4 2 9 2 2" xfId="29119"/>
    <cellStyle name="Note 4 2 9 2 2 2" xfId="29120"/>
    <cellStyle name="Note 4 2 9 2 2 3" xfId="29121"/>
    <cellStyle name="Note 4 2 9 2 3" xfId="29122"/>
    <cellStyle name="Note 4 2 9 2 3 2" xfId="33226"/>
    <cellStyle name="Note 4 2 9 2 4" xfId="29123"/>
    <cellStyle name="Note 4 2 9 2 5" xfId="29124"/>
    <cellStyle name="Note 4 2 9 3" xfId="29125"/>
    <cellStyle name="Note 4 2 9 3 2" xfId="29126"/>
    <cellStyle name="Note 4 2 9 3 3" xfId="29127"/>
    <cellStyle name="Note 4 2 9 4" xfId="29128"/>
    <cellStyle name="Note 4 2 9 4 2" xfId="33225"/>
    <cellStyle name="Note 4 2 9 5" xfId="29129"/>
    <cellStyle name="Note 4 2 9 6" xfId="29130"/>
    <cellStyle name="Note 4 3" xfId="29131"/>
    <cellStyle name="Note 4 3 2" xfId="29132"/>
    <cellStyle name="Note 4 3 2 2" xfId="29133"/>
    <cellStyle name="Note 4 3 2 2 2" xfId="29134"/>
    <cellStyle name="Note 4 3 2 2 3" xfId="29135"/>
    <cellStyle name="Note 4 3 2 3" xfId="29136"/>
    <cellStyle name="Note 4 3 2 3 2" xfId="34176"/>
    <cellStyle name="Note 4 3 2 4" xfId="29137"/>
    <cellStyle name="Note 4 3 2 5" xfId="29138"/>
    <cellStyle name="Note 4 3 3" xfId="29139"/>
    <cellStyle name="Note 4 3 3 2" xfId="29140"/>
    <cellStyle name="Note 4 3 3 2 2" xfId="29141"/>
    <cellStyle name="Note 4 3 3 2 3" xfId="29142"/>
    <cellStyle name="Note 4 3 3 3" xfId="29143"/>
    <cellStyle name="Note 4 3 3 3 2" xfId="34118"/>
    <cellStyle name="Note 4 3 3 4" xfId="29144"/>
    <cellStyle name="Note 4 3 3 5" xfId="29145"/>
    <cellStyle name="Note 4 3 4" xfId="29146"/>
    <cellStyle name="Note 4 3 4 2" xfId="29147"/>
    <cellStyle name="Note 4 3 4 3" xfId="29148"/>
    <cellStyle name="Note 4 3 5" xfId="29149"/>
    <cellStyle name="Note 4 3 6" xfId="29150"/>
    <cellStyle name="Note 4 4" xfId="29151"/>
    <cellStyle name="Note 4 4 2" xfId="29152"/>
    <cellStyle name="Note 4 4 2 2" xfId="29153"/>
    <cellStyle name="Note 4 4 2 2 2" xfId="29154"/>
    <cellStyle name="Note 4 4 2 2 3" xfId="29155"/>
    <cellStyle name="Note 4 4 2 3" xfId="29156"/>
    <cellStyle name="Note 4 4 2 3 2" xfId="34142"/>
    <cellStyle name="Note 4 4 2 4" xfId="29157"/>
    <cellStyle name="Note 4 4 2 5" xfId="29158"/>
    <cellStyle name="Note 4 4 3" xfId="29159"/>
    <cellStyle name="Note 4 4 3 2" xfId="29160"/>
    <cellStyle name="Note 4 4 3 3" xfId="29161"/>
    <cellStyle name="Note 4 4 4" xfId="29162"/>
    <cellStyle name="Note 4 4 4 2" xfId="34143"/>
    <cellStyle name="Note 4 4 5" xfId="29163"/>
    <cellStyle name="Note 4 4 6" xfId="29164"/>
    <cellStyle name="Note 4 5" xfId="29165"/>
    <cellStyle name="Note 4 5 2" xfId="29166"/>
    <cellStyle name="Note 4 5 2 2" xfId="29167"/>
    <cellStyle name="Note 4 5 2 3" xfId="29168"/>
    <cellStyle name="Note 4 5 3" xfId="29169"/>
    <cellStyle name="Note 4 5 3 2" xfId="34146"/>
    <cellStyle name="Note 4 5 4" xfId="29170"/>
    <cellStyle name="Note 4 5 5" xfId="29171"/>
    <cellStyle name="Note 4 6" xfId="29172"/>
    <cellStyle name="Note 4 6 2" xfId="29173"/>
    <cellStyle name="Note 4 6 2 2" xfId="29174"/>
    <cellStyle name="Note 4 6 2 3" xfId="29175"/>
    <cellStyle name="Note 4 6 3" xfId="29176"/>
    <cellStyle name="Note 4 6 3 2" xfId="34964"/>
    <cellStyle name="Note 4 6 4" xfId="29177"/>
    <cellStyle name="Note 4 6 5" xfId="29178"/>
    <cellStyle name="Note 4 7" xfId="29179"/>
    <cellStyle name="Note 4 7 2" xfId="33171"/>
    <cellStyle name="Note 4 8" xfId="29180"/>
    <cellStyle name="Note 4 9" xfId="29181"/>
    <cellStyle name="Note 5" xfId="29182"/>
    <cellStyle name="Note 5 2" xfId="29183"/>
    <cellStyle name="Note 5 2 2" xfId="29184"/>
    <cellStyle name="Note 5 2 2 2" xfId="29185"/>
    <cellStyle name="Note 5 2 2 2 2" xfId="29186"/>
    <cellStyle name="Note 5 2 2 2 3" xfId="29187"/>
    <cellStyle name="Note 5 2 2 3" xfId="29188"/>
    <cellStyle name="Note 5 2 2 3 2" xfId="34140"/>
    <cellStyle name="Note 5 2 2 4" xfId="29189"/>
    <cellStyle name="Note 5 2 2 5" xfId="29190"/>
    <cellStyle name="Note 5 2 3" xfId="29191"/>
    <cellStyle name="Note 5 2 3 2" xfId="29192"/>
    <cellStyle name="Note 5 2 3 3" xfId="29193"/>
    <cellStyle name="Note 5 2 4" xfId="29194"/>
    <cellStyle name="Note 5 2 4 2" xfId="34141"/>
    <cellStyle name="Note 5 2 5" xfId="29195"/>
    <cellStyle name="Note 5 2 6" xfId="29196"/>
    <cellStyle name="Note 5 3" xfId="29197"/>
    <cellStyle name="Note 5 3 2" xfId="29198"/>
    <cellStyle name="Note 5 3 2 2" xfId="29199"/>
    <cellStyle name="Note 5 3 2 3" xfId="29200"/>
    <cellStyle name="Note 5 3 3" xfId="29201"/>
    <cellStyle name="Note 5 3 3 2" xfId="34139"/>
    <cellStyle name="Note 5 3 4" xfId="29202"/>
    <cellStyle name="Note 5 3 5" xfId="29203"/>
    <cellStyle name="Note 5 4" xfId="29204"/>
    <cellStyle name="Note 5 4 2" xfId="29205"/>
    <cellStyle name="Note 5 4 3" xfId="29206"/>
    <cellStyle name="Note 5 5" xfId="29207"/>
    <cellStyle name="Note 5 5 2" xfId="34117"/>
    <cellStyle name="Note 5 6" xfId="29208"/>
    <cellStyle name="Note 5 7" xfId="29209"/>
    <cellStyle name="Note 5 8" xfId="29210"/>
    <cellStyle name="Note 6" xfId="29211"/>
    <cellStyle name="Note 6 2" xfId="29212"/>
    <cellStyle name="Note 6 2 2" xfId="29213"/>
    <cellStyle name="Note 6 2 2 2" xfId="29214"/>
    <cellStyle name="Note 6 2 2 3" xfId="29215"/>
    <cellStyle name="Note 6 2 3" xfId="29216"/>
    <cellStyle name="Note 6 2 3 2" xfId="34137"/>
    <cellStyle name="Note 6 2 4" xfId="29217"/>
    <cellStyle name="Note 6 2 5" xfId="29218"/>
    <cellStyle name="Note 6 3" xfId="29219"/>
    <cellStyle name="Note 6 3 2" xfId="29220"/>
    <cellStyle name="Note 6 3 3" xfId="29221"/>
    <cellStyle name="Note 6 4" xfId="29222"/>
    <cellStyle name="Note 6 4 2" xfId="34138"/>
    <cellStyle name="Note 6 5" xfId="29223"/>
    <cellStyle name="Note 6 6" xfId="29224"/>
    <cellStyle name="Note 7" xfId="29225"/>
    <cellStyle name="Note 7 2" xfId="29226"/>
    <cellStyle name="Note 7 2 2" xfId="29227"/>
    <cellStyle name="Note 7 2 2 2" xfId="29228"/>
    <cellStyle name="Note 7 2 2 3" xfId="29229"/>
    <cellStyle name="Note 7 2 3" xfId="29230"/>
    <cellStyle name="Note 7 2 3 2" xfId="34135"/>
    <cellStyle name="Note 7 2 4" xfId="29231"/>
    <cellStyle name="Note 7 2 5" xfId="29232"/>
    <cellStyle name="Note 7 3" xfId="29233"/>
    <cellStyle name="Note 7 3 2" xfId="29234"/>
    <cellStyle name="Note 7 3 3" xfId="29235"/>
    <cellStyle name="Note 7 4" xfId="29236"/>
    <cellStyle name="Note 7 4 2" xfId="34136"/>
    <cellStyle name="Note 7 5" xfId="29237"/>
    <cellStyle name="Note 7 6" xfId="29238"/>
    <cellStyle name="Note 8" xfId="29239"/>
    <cellStyle name="Note 8 2" xfId="29240"/>
    <cellStyle name="Note 8 2 2" xfId="29241"/>
    <cellStyle name="Note 8 2 2 2" xfId="29242"/>
    <cellStyle name="Note 8 2 2 3" xfId="29243"/>
    <cellStyle name="Note 8 2 3" xfId="29244"/>
    <cellStyle name="Note 8 2 3 2" xfId="34133"/>
    <cellStyle name="Note 8 2 4" xfId="29245"/>
    <cellStyle name="Note 8 2 5" xfId="29246"/>
    <cellStyle name="Note 8 3" xfId="29247"/>
    <cellStyle name="Note 8 3 2" xfId="29248"/>
    <cellStyle name="Note 8 3 3" xfId="29249"/>
    <cellStyle name="Note 8 4" xfId="29250"/>
    <cellStyle name="Note 8 4 2" xfId="34134"/>
    <cellStyle name="Note 8 5" xfId="29251"/>
    <cellStyle name="Note 8 6" xfId="29252"/>
    <cellStyle name="Note 9" xfId="29253"/>
    <cellStyle name="Note 9 2" xfId="29254"/>
    <cellStyle name="Note 9 2 2" xfId="29255"/>
    <cellStyle name="Note 9 2 3" xfId="29256"/>
    <cellStyle name="Note 9 3" xfId="29257"/>
    <cellStyle name="Note 9 3 2" xfId="34132"/>
    <cellStyle name="Note 9 4" xfId="29258"/>
    <cellStyle name="Note 9 5" xfId="29259"/>
    <cellStyle name="Output" xfId="11" builtinId="21" customBuiltin="1"/>
    <cellStyle name="Output 2" xfId="29260"/>
    <cellStyle name="Output 2 2" xfId="29261"/>
    <cellStyle name="Output 2 2 2" xfId="29262"/>
    <cellStyle name="Output 2 2 2 2" xfId="29263"/>
    <cellStyle name="Output 2 2 2 3" xfId="29264"/>
    <cellStyle name="Output 2 2 3" xfId="29265"/>
    <cellStyle name="Output 2 2 4" xfId="29266"/>
    <cellStyle name="Output 2 2 5" xfId="29267"/>
    <cellStyle name="Output 2 3" xfId="29268"/>
    <cellStyle name="Output 2 3 2" xfId="29269"/>
    <cellStyle name="Output 2 3 3" xfId="29270"/>
    <cellStyle name="Output 2 4" xfId="29271"/>
    <cellStyle name="Output 2 5" xfId="29272"/>
    <cellStyle name="Output 2 6" xfId="29273"/>
    <cellStyle name="Output 3" xfId="29274"/>
    <cellStyle name="Output 3 2" xfId="29275"/>
    <cellStyle name="Output 3 2 2" xfId="29276"/>
    <cellStyle name="Output 3 2 2 2" xfId="29277"/>
    <cellStyle name="Output 3 2 2 3" xfId="29278"/>
    <cellStyle name="Output 3 2 3" xfId="29279"/>
    <cellStyle name="Output 3 2 4" xfId="29280"/>
    <cellStyle name="Output 3 2 5" xfId="29281"/>
    <cellStyle name="Output 3 3" xfId="29282"/>
    <cellStyle name="Output 3 3 2" xfId="29283"/>
    <cellStyle name="Output 3 3 3" xfId="29284"/>
    <cellStyle name="Output 3 4" xfId="29285"/>
    <cellStyle name="Output 3 5" xfId="29286"/>
    <cellStyle name="Output 3 6" xfId="29287"/>
    <cellStyle name="Output 4" xfId="29288"/>
    <cellStyle name="Output 4 2" xfId="29289"/>
    <cellStyle name="Output 4 2 2" xfId="29290"/>
    <cellStyle name="Output 4 2 3" xfId="29291"/>
    <cellStyle name="Output 4 3" xfId="29292"/>
    <cellStyle name="Output 4 4" xfId="29293"/>
    <cellStyle name="Output 4 5" xfId="29294"/>
    <cellStyle name="Output 5" xfId="29295"/>
    <cellStyle name="Output 5 2" xfId="29296"/>
    <cellStyle name="Output 5 3" xfId="29297"/>
    <cellStyle name="Output 6" xfId="29298"/>
    <cellStyle name="Output 6 2" xfId="29299"/>
    <cellStyle name="Output 6 3" xfId="29300"/>
    <cellStyle name="Percent 2" xfId="29301"/>
    <cellStyle name="Percent 2 10" xfId="29302"/>
    <cellStyle name="Percent 2 11" xfId="29303"/>
    <cellStyle name="Percent 2 12" xfId="29304"/>
    <cellStyle name="Percent 2 2" xfId="29305"/>
    <cellStyle name="Percent 2 2 2" xfId="29306"/>
    <cellStyle name="Percent 2 2 2 2" xfId="29307"/>
    <cellStyle name="Percent 2 2 2 3" xfId="29308"/>
    <cellStyle name="Percent 2 2 3" xfId="29309"/>
    <cellStyle name="Percent 2 2 4" xfId="29310"/>
    <cellStyle name="Percent 2 2 5" xfId="29311"/>
    <cellStyle name="Percent 2 2 6" xfId="29312"/>
    <cellStyle name="Percent 2 3" xfId="29313"/>
    <cellStyle name="Percent 2 3 2" xfId="29314"/>
    <cellStyle name="Percent 2 3 2 2" xfId="29315"/>
    <cellStyle name="Percent 2 3 2 3" xfId="29316"/>
    <cellStyle name="Percent 2 3 3" xfId="29317"/>
    <cellStyle name="Percent 2 3 3 2" xfId="35204"/>
    <cellStyle name="Percent 2 3 4" xfId="29318"/>
    <cellStyle name="Percent 2 3 5" xfId="29319"/>
    <cellStyle name="Percent 2 3 6" xfId="29320"/>
    <cellStyle name="Percent 2 4" xfId="29321"/>
    <cellStyle name="Percent 2 4 2" xfId="29322"/>
    <cellStyle name="Percent 2 4 2 2" xfId="29323"/>
    <cellStyle name="Percent 2 4 2 3" xfId="29324"/>
    <cellStyle name="Percent 2 4 3" xfId="29325"/>
    <cellStyle name="Percent 2 4 3 2" xfId="35325"/>
    <cellStyle name="Percent 2 4 4" xfId="29326"/>
    <cellStyle name="Percent 2 4 5" xfId="29327"/>
    <cellStyle name="Percent 2 4 6" xfId="29328"/>
    <cellStyle name="Percent 2 5" xfId="29329"/>
    <cellStyle name="Percent 2 5 2" xfId="29330"/>
    <cellStyle name="Percent 2 5 2 2" xfId="29331"/>
    <cellStyle name="Percent 2 5 2 3" xfId="29332"/>
    <cellStyle name="Percent 2 5 3" xfId="29333"/>
    <cellStyle name="Percent 2 5 3 2" xfId="35069"/>
    <cellStyle name="Percent 2 5 4" xfId="29334"/>
    <cellStyle name="Percent 2 5 5" xfId="29335"/>
    <cellStyle name="Percent 2 5 6" xfId="29336"/>
    <cellStyle name="Percent 2 6" xfId="29337"/>
    <cellStyle name="Percent 2 6 2" xfId="29338"/>
    <cellStyle name="Percent 2 6 2 2" xfId="29339"/>
    <cellStyle name="Percent 2 6 2 3" xfId="29340"/>
    <cellStyle name="Percent 2 6 3" xfId="29341"/>
    <cellStyle name="Percent 2 6 3 2" xfId="29342"/>
    <cellStyle name="Percent 2 6 3 3" xfId="29343"/>
    <cellStyle name="Percent 2 6 4" xfId="29344"/>
    <cellStyle name="Percent 2 6 5" xfId="29345"/>
    <cellStyle name="Percent 2 6 6" xfId="29346"/>
    <cellStyle name="Percent 2 7" xfId="29347"/>
    <cellStyle name="Percent 2 7 2" xfId="29348"/>
    <cellStyle name="Percent 2 7 2 2" xfId="29349"/>
    <cellStyle name="Percent 2 7 2 3" xfId="29350"/>
    <cellStyle name="Percent 2 7 3" xfId="29351"/>
    <cellStyle name="Percent 2 7 3 2" xfId="35068"/>
    <cellStyle name="Percent 2 7 4" xfId="29352"/>
    <cellStyle name="Percent 2 7 5" xfId="29353"/>
    <cellStyle name="Percent 2 8" xfId="29354"/>
    <cellStyle name="Percent 2 8 2" xfId="29355"/>
    <cellStyle name="Percent 2 8 3" xfId="29356"/>
    <cellStyle name="Percent 2 9" xfId="29357"/>
    <cellStyle name="Title" xfId="2" builtinId="15" customBuiltin="1"/>
    <cellStyle name="Title 2" xfId="29358"/>
    <cellStyle name="Title 2 2" xfId="29359"/>
    <cellStyle name="Title 2 2 2" xfId="29360"/>
    <cellStyle name="Title 2 2 2 2" xfId="29361"/>
    <cellStyle name="Title 2 2 2 3" xfId="29362"/>
    <cellStyle name="Title 2 2 3" xfId="29363"/>
    <cellStyle name="Title 2 2 4" xfId="29364"/>
    <cellStyle name="Title 2 2 5" xfId="29365"/>
    <cellStyle name="Title 2 3" xfId="29366"/>
    <cellStyle name="Title 2 3 2" xfId="29367"/>
    <cellStyle name="Title 2 3 3" xfId="29368"/>
    <cellStyle name="Title 2 4" xfId="29369"/>
    <cellStyle name="Title 2 5" xfId="29370"/>
    <cellStyle name="Title 2 6" xfId="29371"/>
    <cellStyle name="Title 3" xfId="29372"/>
    <cellStyle name="Title 3 2" xfId="29373"/>
    <cellStyle name="Title 3 2 2" xfId="29374"/>
    <cellStyle name="Title 3 2 2 2" xfId="29375"/>
    <cellStyle name="Title 3 2 2 3" xfId="29376"/>
    <cellStyle name="Title 3 2 3" xfId="29377"/>
    <cellStyle name="Title 3 2 4" xfId="29378"/>
    <cellStyle name="Title 3 2 5" xfId="29379"/>
    <cellStyle name="Title 3 3" xfId="29380"/>
    <cellStyle name="Title 3 3 2" xfId="29381"/>
    <cellStyle name="Title 3 3 3" xfId="29382"/>
    <cellStyle name="Title 3 4" xfId="29383"/>
    <cellStyle name="Title 3 5" xfId="29384"/>
    <cellStyle name="Title 3 6" xfId="29385"/>
    <cellStyle name="Title 4" xfId="29386"/>
    <cellStyle name="Title 4 2" xfId="29387"/>
    <cellStyle name="Title 4 2 2" xfId="29388"/>
    <cellStyle name="Title 4 2 3" xfId="29389"/>
    <cellStyle name="Title 4 3" xfId="29390"/>
    <cellStyle name="Title 4 3 2" xfId="29391"/>
    <cellStyle name="Title 4 3 3" xfId="29392"/>
    <cellStyle name="Title 4 4" xfId="29393"/>
    <cellStyle name="Title 4 4 2" xfId="29394"/>
    <cellStyle name="Title 4 4 2 2" xfId="29395"/>
    <cellStyle name="Title 4 4 2 3" xfId="29396"/>
    <cellStyle name="Title 4 4 3" xfId="29397"/>
    <cellStyle name="Title 4 4 4" xfId="29398"/>
    <cellStyle name="Title 4 4 5" xfId="29399"/>
    <cellStyle name="Title 4 5" xfId="29400"/>
    <cellStyle name="Title 4 5 2" xfId="29401"/>
    <cellStyle name="Title 4 5 2 2" xfId="29402"/>
    <cellStyle name="Title 4 5 2 3" xfId="29403"/>
    <cellStyle name="Title 4 5 3" xfId="29404"/>
    <cellStyle name="Title 4 5 4" xfId="29405"/>
    <cellStyle name="Title 4 5 5" xfId="29406"/>
    <cellStyle name="Title 4 6" xfId="29407"/>
    <cellStyle name="Title 4 7" xfId="29408"/>
    <cellStyle name="Title 4 8" xfId="29409"/>
    <cellStyle name="Title 5" xfId="29410"/>
    <cellStyle name="Title 5 2" xfId="29411"/>
    <cellStyle name="Title 5 3" xfId="29412"/>
    <cellStyle name="Total" xfId="17" builtinId="25" customBuiltin="1"/>
    <cellStyle name="Total 2" xfId="29413"/>
    <cellStyle name="Total 2 2" xfId="29414"/>
    <cellStyle name="Total 2 2 2" xfId="29415"/>
    <cellStyle name="Total 2 2 2 2" xfId="29416"/>
    <cellStyle name="Total 2 2 2 3" xfId="29417"/>
    <cellStyle name="Total 2 2 3" xfId="29418"/>
    <cellStyle name="Total 2 2 4" xfId="29419"/>
    <cellStyle name="Total 2 2 5" xfId="29420"/>
    <cellStyle name="Total 2 3" xfId="29421"/>
    <cellStyle name="Total 2 3 2" xfId="29422"/>
    <cellStyle name="Total 2 3 3" xfId="29423"/>
    <cellStyle name="Total 2 4" xfId="29424"/>
    <cellStyle name="Total 2 5" xfId="29425"/>
    <cellStyle name="Total 2 6" xfId="29426"/>
    <cellStyle name="Total 3" xfId="29427"/>
    <cellStyle name="Total 3 2" xfId="29428"/>
    <cellStyle name="Total 3 2 2" xfId="29429"/>
    <cellStyle name="Total 3 2 2 2" xfId="29430"/>
    <cellStyle name="Total 3 2 2 3" xfId="29431"/>
    <cellStyle name="Total 3 2 3" xfId="29432"/>
    <cellStyle name="Total 3 2 4" xfId="29433"/>
    <cellStyle name="Total 3 2 5" xfId="29434"/>
    <cellStyle name="Total 3 3" xfId="29435"/>
    <cellStyle name="Total 3 3 2" xfId="29436"/>
    <cellStyle name="Total 3 3 3" xfId="29437"/>
    <cellStyle name="Total 3 4" xfId="29438"/>
    <cellStyle name="Total 3 5" xfId="29439"/>
    <cellStyle name="Total 3 6" xfId="29440"/>
    <cellStyle name="Total 4" xfId="29441"/>
    <cellStyle name="Total 4 2" xfId="29442"/>
    <cellStyle name="Total 4 2 2" xfId="29443"/>
    <cellStyle name="Total 4 2 3" xfId="29444"/>
    <cellStyle name="Total 4 3" xfId="29445"/>
    <cellStyle name="Total 4 3 2" xfId="29446"/>
    <cellStyle name="Total 4 3 3" xfId="29447"/>
    <cellStyle name="Total 4 4" xfId="29448"/>
    <cellStyle name="Total 4 4 2" xfId="29449"/>
    <cellStyle name="Total 4 4 2 2" xfId="29450"/>
    <cellStyle name="Total 4 4 2 3" xfId="29451"/>
    <cellStyle name="Total 4 4 3" xfId="29452"/>
    <cellStyle name="Total 4 4 4" xfId="29453"/>
    <cellStyle name="Total 4 4 5" xfId="29454"/>
    <cellStyle name="Total 4 5" xfId="29455"/>
    <cellStyle name="Total 4 5 2" xfId="29456"/>
    <cellStyle name="Total 4 5 2 2" xfId="29457"/>
    <cellStyle name="Total 4 5 2 3" xfId="29458"/>
    <cellStyle name="Total 4 5 3" xfId="29459"/>
    <cellStyle name="Total 4 5 4" xfId="29460"/>
    <cellStyle name="Total 4 5 5" xfId="29461"/>
    <cellStyle name="Total 4 6" xfId="29462"/>
    <cellStyle name="Total 4 7" xfId="29463"/>
    <cellStyle name="Total 4 8" xfId="29464"/>
    <cellStyle name="Total 5" xfId="29465"/>
    <cellStyle name="Total 5 2" xfId="29466"/>
    <cellStyle name="Total 5 3" xfId="29467"/>
    <cellStyle name="Warning Text" xfId="15" builtinId="11" customBuiltin="1"/>
    <cellStyle name="Warning Text 2" xfId="29468"/>
    <cellStyle name="Warning Text 2 2" xfId="29469"/>
    <cellStyle name="Warning Text 2 2 2" xfId="29470"/>
    <cellStyle name="Warning Text 2 2 2 2" xfId="29471"/>
    <cellStyle name="Warning Text 2 2 2 3" xfId="29472"/>
    <cellStyle name="Warning Text 2 2 3" xfId="29473"/>
    <cellStyle name="Warning Text 2 2 4" xfId="29474"/>
    <cellStyle name="Warning Text 2 2 5" xfId="29475"/>
    <cellStyle name="Warning Text 2 3" xfId="29476"/>
    <cellStyle name="Warning Text 2 3 2" xfId="29477"/>
    <cellStyle name="Warning Text 2 3 3" xfId="29478"/>
    <cellStyle name="Warning Text 2 4" xfId="29479"/>
    <cellStyle name="Warning Text 2 5" xfId="29480"/>
    <cellStyle name="Warning Text 2 6" xfId="29481"/>
    <cellStyle name="Warning Text 3" xfId="29482"/>
    <cellStyle name="Warning Text 3 2" xfId="29483"/>
    <cellStyle name="Warning Text 3 2 2" xfId="29484"/>
    <cellStyle name="Warning Text 3 2 2 2" xfId="29485"/>
    <cellStyle name="Warning Text 3 2 2 3" xfId="29486"/>
    <cellStyle name="Warning Text 3 2 3" xfId="29487"/>
    <cellStyle name="Warning Text 3 2 4" xfId="29488"/>
    <cellStyle name="Warning Text 3 2 5" xfId="29489"/>
    <cellStyle name="Warning Text 3 3" xfId="29490"/>
    <cellStyle name="Warning Text 3 3 2" xfId="29491"/>
    <cellStyle name="Warning Text 3 3 3" xfId="29492"/>
    <cellStyle name="Warning Text 3 4" xfId="29493"/>
    <cellStyle name="Warning Text 3 5" xfId="29494"/>
    <cellStyle name="Warning Text 3 6" xfId="29495"/>
    <cellStyle name="Warning Text 4" xfId="29496"/>
    <cellStyle name="Warning Text 4 2" xfId="29497"/>
    <cellStyle name="Warning Text 4 2 2" xfId="29498"/>
    <cellStyle name="Warning Text 4 2 3" xfId="29499"/>
    <cellStyle name="Warning Text 4 3" xfId="29500"/>
    <cellStyle name="Warning Text 4 3 2" xfId="29501"/>
    <cellStyle name="Warning Text 4 3 3" xfId="29502"/>
    <cellStyle name="Warning Text 4 4" xfId="29503"/>
    <cellStyle name="Warning Text 4 4 2" xfId="29504"/>
    <cellStyle name="Warning Text 4 4 2 2" xfId="29505"/>
    <cellStyle name="Warning Text 4 4 2 3" xfId="29506"/>
    <cellStyle name="Warning Text 4 4 3" xfId="29507"/>
    <cellStyle name="Warning Text 4 4 4" xfId="29508"/>
    <cellStyle name="Warning Text 4 4 5" xfId="29509"/>
    <cellStyle name="Warning Text 4 5" xfId="29510"/>
    <cellStyle name="Warning Text 4 5 2" xfId="29511"/>
    <cellStyle name="Warning Text 4 5 2 2" xfId="29512"/>
    <cellStyle name="Warning Text 4 5 2 3" xfId="29513"/>
    <cellStyle name="Warning Text 4 5 3" xfId="29514"/>
    <cellStyle name="Warning Text 4 5 4" xfId="29515"/>
    <cellStyle name="Warning Text 4 5 5" xfId="29516"/>
    <cellStyle name="Warning Text 4 6" xfId="29517"/>
    <cellStyle name="Warning Text 4 7" xfId="29518"/>
    <cellStyle name="Warning Text 4 8" xfId="29519"/>
    <cellStyle name="Warning Text 5" xfId="29520"/>
    <cellStyle name="Warning Text 5 2" xfId="29521"/>
    <cellStyle name="Warning Text 5 3" xfId="295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tabSelected="1" zoomScale="120" zoomScaleNormal="120" workbookViewId="0">
      <pane ySplit="1" topLeftCell="A2" activePane="bottomLeft" state="frozen"/>
      <selection pane="bottomLeft" sqref="A1:B1"/>
    </sheetView>
  </sheetViews>
  <sheetFormatPr defaultColWidth="9.44140625" defaultRowHeight="14.4"/>
  <cols>
    <col min="1" max="1" width="57.109375" style="22" customWidth="1"/>
    <col min="2" max="2" width="21.109375" style="32" bestFit="1" customWidth="1"/>
    <col min="3" max="3" width="16" style="31" bestFit="1" customWidth="1"/>
    <col min="4" max="4" width="13.33203125" style="32" bestFit="1" customWidth="1"/>
    <col min="5" max="16384" width="9.44140625" style="32"/>
  </cols>
  <sheetData>
    <row r="1" spans="1:3" ht="15.6">
      <c r="A1" s="130" t="s">
        <v>796</v>
      </c>
      <c r="B1" s="130"/>
    </row>
    <row r="2" spans="1:3" ht="15.6">
      <c r="A2" s="30"/>
      <c r="B2" s="31"/>
    </row>
    <row r="3" spans="1:3">
      <c r="B3" s="35"/>
      <c r="C3" s="35"/>
    </row>
    <row r="4" spans="1:3">
      <c r="A4" s="33" t="s">
        <v>798</v>
      </c>
      <c r="B4" s="35"/>
      <c r="C4" s="35"/>
    </row>
    <row r="5" spans="1:3" ht="21.9" customHeight="1">
      <c r="A5" s="34" t="s">
        <v>713</v>
      </c>
      <c r="B5" s="31">
        <f>'HCLS Adjustment'!F676+'SVS Adjustment'!E677</f>
        <v>567293316</v>
      </c>
    </row>
    <row r="6" spans="1:3">
      <c r="A6" s="34" t="s">
        <v>694</v>
      </c>
      <c r="B6" s="31">
        <f>'CAF BLS Adjustment'!J658</f>
        <v>990211145.91434753</v>
      </c>
      <c r="C6" s="32"/>
    </row>
    <row r="7" spans="1:3" ht="17.25" customHeight="1">
      <c r="A7" s="34" t="s">
        <v>799</v>
      </c>
      <c r="B7" s="31">
        <f>SUM(B5:B6)</f>
        <v>1557504461.9143476</v>
      </c>
    </row>
    <row r="8" spans="1:3">
      <c r="A8" s="34" t="s">
        <v>698</v>
      </c>
      <c r="B8" s="31">
        <f>1422964377*1.019198*1.07</f>
        <v>1551802218.4073215</v>
      </c>
    </row>
    <row r="9" spans="1:3">
      <c r="A9" s="34" t="s">
        <v>797</v>
      </c>
      <c r="B9" s="121">
        <f>B8/B7</f>
        <v>0.99633885895901864</v>
      </c>
    </row>
    <row r="10" spans="1:3">
      <c r="A10" s="34" t="s">
        <v>812</v>
      </c>
      <c r="B10" s="121">
        <f>MIN(B9,1)</f>
        <v>0.99633885895901864</v>
      </c>
    </row>
    <row r="11" spans="1:3">
      <c r="A11" s="34"/>
    </row>
    <row r="12" spans="1:3">
      <c r="A12" s="40" t="s">
        <v>804</v>
      </c>
      <c r="B12" s="31">
        <f>B10*B7</f>
        <v>1551802218.4073215</v>
      </c>
    </row>
    <row r="13" spans="1:3">
      <c r="A13" s="40" t="s">
        <v>805</v>
      </c>
      <c r="B13" s="31">
        <f>Main!$O659</f>
        <v>1552128509.7921386</v>
      </c>
    </row>
    <row r="15" spans="1:3">
      <c r="A15" s="40" t="s">
        <v>800</v>
      </c>
    </row>
    <row r="16" spans="1:3" ht="20.100000000000001" customHeight="1">
      <c r="A16" s="34" t="s">
        <v>832</v>
      </c>
    </row>
    <row r="17" spans="1:2">
      <c r="A17" s="34"/>
    </row>
    <row r="18" spans="1:2">
      <c r="A18" s="40" t="s">
        <v>801</v>
      </c>
    </row>
    <row r="19" spans="1:2" ht="18" customHeight="1">
      <c r="A19" s="34" t="s">
        <v>833</v>
      </c>
      <c r="B19" s="34"/>
    </row>
    <row r="20" spans="1:2" ht="18" customHeight="1">
      <c r="A20" s="41" t="s">
        <v>802</v>
      </c>
      <c r="B20" s="34"/>
    </row>
    <row r="21" spans="1:2">
      <c r="A21" s="38"/>
      <c r="B21" s="38"/>
    </row>
    <row r="22" spans="1:2">
      <c r="A22" s="34"/>
    </row>
    <row r="25" spans="1:2">
      <c r="A25" s="32"/>
      <c r="B25" s="37"/>
    </row>
    <row r="26" spans="1:2">
      <c r="A26" s="38"/>
      <c r="B26" s="39"/>
    </row>
  </sheetData>
  <mergeCells count="1">
    <mergeCell ref="A1:B1"/>
  </mergeCells>
  <printOptions horizontalCentered="1"/>
  <pageMargins left="0.95" right="0.9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670"/>
  <sheetViews>
    <sheetView zoomScale="70" zoomScaleNormal="70" workbookViewId="0">
      <pane ySplit="3" topLeftCell="A4" activePane="bottomLeft" state="frozen"/>
      <selection activeCell="J4" sqref="J4"/>
      <selection pane="bottomLeft" sqref="A1:R1"/>
    </sheetView>
  </sheetViews>
  <sheetFormatPr defaultColWidth="9.109375" defaultRowHeight="14.4"/>
  <cols>
    <col min="1" max="1" width="15.44140625" style="29" customWidth="1"/>
    <col min="2" max="2" width="28.88671875" style="29" customWidth="1"/>
    <col min="3" max="3" width="10.109375" style="29" customWidth="1"/>
    <col min="4" max="4" width="11.6640625" style="29" customWidth="1"/>
    <col min="5" max="5" width="11.109375" style="29" customWidth="1"/>
    <col min="6" max="6" width="17" style="29" customWidth="1"/>
    <col min="7" max="7" width="16.6640625" style="29" customWidth="1"/>
    <col min="8" max="8" width="12.5546875" style="29" customWidth="1"/>
    <col min="9" max="9" width="17.5546875" style="29" bestFit="1" customWidth="1"/>
    <col min="10" max="10" width="17.6640625" style="48" customWidth="1"/>
    <col min="11" max="11" width="16.33203125" style="51" customWidth="1"/>
    <col min="12" max="12" width="18.5546875" style="48" customWidth="1"/>
    <col min="13" max="13" width="15.6640625" style="29" customWidth="1"/>
    <col min="14" max="14" width="13.44140625" style="29" customWidth="1"/>
    <col min="15" max="15" width="17.5546875" style="50" bestFit="1" customWidth="1"/>
    <col min="16" max="16" width="17.5546875" style="50" customWidth="1"/>
    <col min="17" max="18" width="17.5546875" style="65" customWidth="1"/>
    <col min="19" max="19" width="12.109375" style="29" bestFit="1" customWidth="1"/>
    <col min="20" max="16384" width="9.109375" style="29"/>
  </cols>
  <sheetData>
    <row r="1" spans="1:19" s="14" customFormat="1" ht="45.6" customHeight="1">
      <c r="A1" s="123" t="s">
        <v>816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9" s="14" customFormat="1" ht="45.6" customHeight="1">
      <c r="A2" s="86"/>
      <c r="B2" s="87"/>
      <c r="C2" s="87"/>
      <c r="D2" s="92" t="s">
        <v>825</v>
      </c>
      <c r="E2" s="89"/>
      <c r="F2" s="91"/>
      <c r="G2" s="90"/>
      <c r="H2" s="89"/>
      <c r="I2" s="89"/>
      <c r="J2" s="90"/>
      <c r="K2" s="89"/>
      <c r="L2" s="89"/>
      <c r="M2" s="89"/>
      <c r="N2" s="90"/>
      <c r="O2" s="93"/>
      <c r="P2" s="92" t="s">
        <v>828</v>
      </c>
      <c r="Q2" s="99"/>
      <c r="R2" s="100"/>
    </row>
    <row r="3" spans="1:19" s="46" customFormat="1" ht="99" customHeight="1">
      <c r="A3" s="54" t="s">
        <v>1</v>
      </c>
      <c r="B3" s="55" t="s">
        <v>2</v>
      </c>
      <c r="C3" s="55" t="s">
        <v>817</v>
      </c>
      <c r="D3" s="55" t="s">
        <v>690</v>
      </c>
      <c r="E3" s="55" t="s">
        <v>711</v>
      </c>
      <c r="F3" s="78" t="s">
        <v>818</v>
      </c>
      <c r="G3" s="78" t="s">
        <v>809</v>
      </c>
      <c r="H3" s="56" t="s">
        <v>810</v>
      </c>
      <c r="I3" s="56" t="s">
        <v>813</v>
      </c>
      <c r="J3" s="75" t="s">
        <v>814</v>
      </c>
      <c r="K3" s="58" t="s">
        <v>811</v>
      </c>
      <c r="L3" s="57" t="s">
        <v>826</v>
      </c>
      <c r="M3" s="62" t="s">
        <v>815</v>
      </c>
      <c r="N3" s="75" t="s">
        <v>822</v>
      </c>
      <c r="O3" s="94" t="s">
        <v>827</v>
      </c>
      <c r="P3" s="57" t="s">
        <v>829</v>
      </c>
      <c r="Q3" s="102" t="s">
        <v>830</v>
      </c>
      <c r="R3" s="103" t="s">
        <v>831</v>
      </c>
    </row>
    <row r="4" spans="1:19" s="52" customFormat="1" ht="14.4" customHeight="1">
      <c r="A4" s="118">
        <v>100002</v>
      </c>
      <c r="B4" s="108" t="s">
        <v>4</v>
      </c>
      <c r="C4" s="109" t="s">
        <v>3</v>
      </c>
      <c r="D4" s="109" t="s">
        <v>691</v>
      </c>
      <c r="E4" s="110" t="s">
        <v>708</v>
      </c>
      <c r="F4" s="65">
        <f>VLOOKUP($A4,'CAF BLS Adjustment'!$B:$H,7,FALSE)</f>
        <v>502805</v>
      </c>
      <c r="G4" s="115">
        <f>SUMIFS('HCLS Adjustment'!$F:$F,'HCLS Adjustment'!$B:$B,Main!$A4)</f>
        <v>0</v>
      </c>
      <c r="H4" s="116">
        <f>VLOOKUP(A4,'SVS Adjustment'!$B$3:$E$675,4,FALSE)</f>
        <v>0</v>
      </c>
      <c r="I4" s="116">
        <f>SUM(F4:H4)</f>
        <v>502805</v>
      </c>
      <c r="J4" s="117">
        <f>IFERROR(VLOOKUP($A4,'NECA 5 year Projections'!$A:$C,3,FALSE),0)</f>
        <v>466180.93088590901</v>
      </c>
      <c r="K4" s="111">
        <f>G$663</f>
        <v>0.9963388589590193</v>
      </c>
      <c r="L4" s="116">
        <f>IF(I4&lt;J4,I4,MAX(I4*K4,J4))</f>
        <v>500964.15997888969</v>
      </c>
      <c r="M4" s="112">
        <v>-534510</v>
      </c>
      <c r="N4" s="65">
        <f>IF(M4&lt;0,M4,M4*K4)</f>
        <v>-534510</v>
      </c>
      <c r="O4" s="113">
        <f>IF(M4&lt;0,L4+M4,L4+M4*K4)</f>
        <v>-33545.840021110314</v>
      </c>
      <c r="P4" s="114">
        <f>(F4/I4)*L4+N4</f>
        <v>-33545.840021110314</v>
      </c>
      <c r="Q4" s="101">
        <f>((G4)/I4)*L4</f>
        <v>0</v>
      </c>
      <c r="R4" s="101">
        <f>((H4)/I4)*L4</f>
        <v>0</v>
      </c>
    </row>
    <row r="5" spans="1:19" ht="14.4" customHeight="1">
      <c r="A5" s="63">
        <v>100003</v>
      </c>
      <c r="B5" s="59" t="s">
        <v>5</v>
      </c>
      <c r="C5" s="25" t="s">
        <v>3</v>
      </c>
      <c r="D5" s="25" t="s">
        <v>691</v>
      </c>
      <c r="E5" s="60" t="s">
        <v>708</v>
      </c>
      <c r="F5" s="36">
        <f>VLOOKUP($A5,'CAF BLS Adjustment'!$B:$H,7,FALSE)</f>
        <v>797215</v>
      </c>
      <c r="G5" s="5">
        <f>SUMIFS('HCLS Adjustment'!$F:$F,'HCLS Adjustment'!$B:$B,Main!$A5)</f>
        <v>0</v>
      </c>
      <c r="H5" s="31">
        <f>VLOOKUP(A5,'SVS Adjustment'!$B$3:$E$675,4,FALSE)</f>
        <v>0</v>
      </c>
      <c r="I5" s="31">
        <f t="shared" ref="I5:I68" si="0">SUM(F5:H5)</f>
        <v>797215</v>
      </c>
      <c r="J5" s="31">
        <f>IFERROR(VLOOKUP($A5,'NECA 5 year Projections'!$A:$C,3,FALSE),0)</f>
        <v>836000</v>
      </c>
      <c r="K5" s="64">
        <f t="shared" ref="K5:K68" si="1">G$663</f>
        <v>0.9963388589590193</v>
      </c>
      <c r="L5" s="31">
        <f t="shared" ref="L5:L68" si="2">IF(I5&lt;J5,I5,MAX(I5*K5,J5))</f>
        <v>797215</v>
      </c>
      <c r="M5" s="61">
        <v>111954</v>
      </c>
      <c r="N5" s="36">
        <f t="shared" ref="N5:N68" si="3">IF(M5&lt;0,M5,M5*K5)</f>
        <v>111544.12061589805</v>
      </c>
      <c r="O5" s="95">
        <f t="shared" ref="O5:O68" si="4">IF(M5&lt;0,L5+M5,L5+M5*K5)</f>
        <v>908759.12061589805</v>
      </c>
      <c r="P5" s="36">
        <f t="shared" ref="P5:P68" si="5">(F5/I5)*L5+N5</f>
        <v>908759.12061589805</v>
      </c>
      <c r="Q5" s="101">
        <f t="shared" ref="Q5:Q68" si="6">((G5)/I5)*L5</f>
        <v>0</v>
      </c>
      <c r="R5" s="101">
        <f t="shared" ref="R5:R68" si="7">((H5)/I5)*L5</f>
        <v>0</v>
      </c>
      <c r="S5" s="47"/>
    </row>
    <row r="6" spans="1:19" ht="14.4" customHeight="1">
      <c r="A6" s="63">
        <v>100019</v>
      </c>
      <c r="B6" s="59" t="s">
        <v>6</v>
      </c>
      <c r="C6" s="25" t="s">
        <v>3</v>
      </c>
      <c r="D6" s="25" t="s">
        <v>691</v>
      </c>
      <c r="E6" s="60" t="s">
        <v>708</v>
      </c>
      <c r="F6" s="36">
        <f>VLOOKUP($A6,'CAF BLS Adjustment'!$B:$H,7,FALSE)</f>
        <v>1196232</v>
      </c>
      <c r="G6" s="5">
        <f>SUMIFS('HCLS Adjustment'!$F:$F,'HCLS Adjustment'!$B:$B,Main!$A6)</f>
        <v>272544</v>
      </c>
      <c r="H6" s="31">
        <f>VLOOKUP(A6,'SVS Adjustment'!$B$3:$E$675,4,FALSE)</f>
        <v>0</v>
      </c>
      <c r="I6" s="31">
        <f t="shared" si="0"/>
        <v>1468776</v>
      </c>
      <c r="J6" s="31">
        <f>IFERROR(VLOOKUP($A6,'NECA 5 year Projections'!$A:$C,3,FALSE),0)</f>
        <v>1551818.8435507</v>
      </c>
      <c r="K6" s="64">
        <f t="shared" si="1"/>
        <v>0.9963388589590193</v>
      </c>
      <c r="L6" s="31">
        <f t="shared" si="2"/>
        <v>1468776</v>
      </c>
      <c r="M6" s="61">
        <v>221652</v>
      </c>
      <c r="N6" s="36">
        <f t="shared" si="3"/>
        <v>220840.50076598456</v>
      </c>
      <c r="O6" s="95">
        <f t="shared" si="4"/>
        <v>1689616.5007659846</v>
      </c>
      <c r="P6" s="36">
        <f t="shared" si="5"/>
        <v>1417072.5007659846</v>
      </c>
      <c r="Q6" s="101">
        <f t="shared" si="6"/>
        <v>272544</v>
      </c>
      <c r="R6" s="101">
        <f t="shared" si="7"/>
        <v>0</v>
      </c>
    </row>
    <row r="7" spans="1:19" ht="14.4" customHeight="1">
      <c r="A7" s="63">
        <v>100027</v>
      </c>
      <c r="B7" s="59" t="s">
        <v>7</v>
      </c>
      <c r="C7" s="25" t="s">
        <v>3</v>
      </c>
      <c r="D7" s="25" t="s">
        <v>691</v>
      </c>
      <c r="E7" s="60" t="s">
        <v>708</v>
      </c>
      <c r="F7" s="36">
        <f>VLOOKUP($A7,'CAF BLS Adjustment'!$B:$H,7,FALSE)</f>
        <v>403357</v>
      </c>
      <c r="G7" s="5">
        <f>SUMIFS('HCLS Adjustment'!$F:$F,'HCLS Adjustment'!$B:$B,Main!$A7)</f>
        <v>264108</v>
      </c>
      <c r="H7" s="31">
        <f>VLOOKUP(A7,'SVS Adjustment'!$B$3:$E$675,4,FALSE)</f>
        <v>0</v>
      </c>
      <c r="I7" s="31">
        <f t="shared" si="0"/>
        <v>667465</v>
      </c>
      <c r="J7" s="31">
        <f>IFERROR(VLOOKUP($A7,'NECA 5 year Projections'!$A:$C,3,FALSE),0)</f>
        <v>457987.09269202698</v>
      </c>
      <c r="K7" s="64">
        <f t="shared" si="1"/>
        <v>0.9963388589590193</v>
      </c>
      <c r="L7" s="31">
        <f t="shared" si="2"/>
        <v>665021.31649508188</v>
      </c>
      <c r="M7" s="61">
        <v>24252</v>
      </c>
      <c r="N7" s="36">
        <f t="shared" si="3"/>
        <v>24163.210007474136</v>
      </c>
      <c r="O7" s="95">
        <f t="shared" si="4"/>
        <v>689184.52650255605</v>
      </c>
      <c r="P7" s="36">
        <f t="shared" si="5"/>
        <v>426043.46314060735</v>
      </c>
      <c r="Q7" s="101">
        <f t="shared" si="6"/>
        <v>263141.06336194871</v>
      </c>
      <c r="R7" s="101">
        <f t="shared" si="7"/>
        <v>0</v>
      </c>
    </row>
    <row r="8" spans="1:19" ht="14.4" customHeight="1">
      <c r="A8" s="63">
        <v>100029</v>
      </c>
      <c r="B8" s="59" t="s">
        <v>8</v>
      </c>
      <c r="C8" s="25" t="s">
        <v>3</v>
      </c>
      <c r="D8" s="25" t="s">
        <v>691</v>
      </c>
      <c r="E8" s="60" t="s">
        <v>708</v>
      </c>
      <c r="F8" s="36">
        <f>VLOOKUP($A8,'CAF BLS Adjustment'!$B:$H,7,FALSE)</f>
        <v>815104</v>
      </c>
      <c r="G8" s="5">
        <f>SUMIFS('HCLS Adjustment'!$F:$F,'HCLS Adjustment'!$B:$B,Main!$A8)</f>
        <v>310044</v>
      </c>
      <c r="H8" s="31">
        <f>VLOOKUP(A8,'SVS Adjustment'!$B$3:$E$675,4,FALSE)</f>
        <v>0</v>
      </c>
      <c r="I8" s="31">
        <f t="shared" si="0"/>
        <v>1125148</v>
      </c>
      <c r="J8" s="31">
        <f>IFERROR(VLOOKUP($A8,'NECA 5 year Projections'!$A:$C,3,FALSE),0)</f>
        <v>867657.03591775196</v>
      </c>
      <c r="K8" s="64">
        <f t="shared" si="1"/>
        <v>0.9963388589590193</v>
      </c>
      <c r="L8" s="31">
        <f t="shared" si="2"/>
        <v>1121028.6744800226</v>
      </c>
      <c r="M8" s="61">
        <v>194976</v>
      </c>
      <c r="N8" s="36">
        <f t="shared" si="3"/>
        <v>194262.16536439376</v>
      </c>
      <c r="O8" s="95">
        <f t="shared" si="4"/>
        <v>1315290.8398444164</v>
      </c>
      <c r="P8" s="36">
        <f t="shared" si="5"/>
        <v>1006381.9546573262</v>
      </c>
      <c r="Q8" s="101">
        <f t="shared" si="6"/>
        <v>308908.8851870902</v>
      </c>
      <c r="R8" s="101">
        <f t="shared" si="7"/>
        <v>0</v>
      </c>
    </row>
    <row r="9" spans="1:19" ht="14.4" customHeight="1">
      <c r="A9" s="63">
        <v>120038</v>
      </c>
      <c r="B9" s="59" t="s">
        <v>10</v>
      </c>
      <c r="C9" s="25" t="s">
        <v>9</v>
      </c>
      <c r="D9" s="25" t="s">
        <v>691</v>
      </c>
      <c r="E9" s="60" t="s">
        <v>708</v>
      </c>
      <c r="F9" s="36">
        <f>VLOOKUP($A9,'CAF BLS Adjustment'!$B:$H,7,FALSE)</f>
        <v>222896</v>
      </c>
      <c r="G9" s="5">
        <f>SUMIFS('HCLS Adjustment'!$F:$F,'HCLS Adjustment'!$B:$B,Main!$A9)</f>
        <v>9192</v>
      </c>
      <c r="H9" s="31">
        <f>VLOOKUP(A9,'SVS Adjustment'!$B$3:$E$675,4,FALSE)</f>
        <v>0</v>
      </c>
      <c r="I9" s="31">
        <f t="shared" si="0"/>
        <v>232088</v>
      </c>
      <c r="J9" s="31">
        <f>IFERROR(VLOOKUP($A9,'NECA 5 year Projections'!$A:$C,3,FALSE),0)</f>
        <v>226980.153806141</v>
      </c>
      <c r="K9" s="64">
        <f t="shared" si="1"/>
        <v>0.9963388589590193</v>
      </c>
      <c r="L9" s="31">
        <f t="shared" si="2"/>
        <v>231238.29309808087</v>
      </c>
      <c r="M9" s="61">
        <v>-2658</v>
      </c>
      <c r="N9" s="36">
        <f t="shared" si="3"/>
        <v>-2658</v>
      </c>
      <c r="O9" s="95">
        <f t="shared" si="4"/>
        <v>228580.29309808087</v>
      </c>
      <c r="P9" s="36">
        <f t="shared" si="5"/>
        <v>219421.94630652957</v>
      </c>
      <c r="Q9" s="101">
        <f t="shared" si="6"/>
        <v>9158.3467915513065</v>
      </c>
      <c r="R9" s="101">
        <f t="shared" si="7"/>
        <v>0</v>
      </c>
    </row>
    <row r="10" spans="1:19" ht="14.4" customHeight="1">
      <c r="A10" s="63">
        <v>120039</v>
      </c>
      <c r="B10" s="59" t="s">
        <v>11</v>
      </c>
      <c r="C10" s="25" t="s">
        <v>9</v>
      </c>
      <c r="D10" s="25" t="s">
        <v>691</v>
      </c>
      <c r="E10" s="60" t="s">
        <v>708</v>
      </c>
      <c r="F10" s="36">
        <f>VLOOKUP($A10,'CAF BLS Adjustment'!$B:$H,7,FALSE)</f>
        <v>1222034</v>
      </c>
      <c r="G10" s="5">
        <f>SUMIFS('HCLS Adjustment'!$F:$F,'HCLS Adjustment'!$B:$B,Main!$A10)</f>
        <v>0</v>
      </c>
      <c r="H10" s="31">
        <f>VLOOKUP(A10,'SVS Adjustment'!$B$3:$E$675,4,FALSE)</f>
        <v>0</v>
      </c>
      <c r="I10" s="31">
        <f t="shared" si="0"/>
        <v>1222034</v>
      </c>
      <c r="J10" s="31">
        <f>IFERROR(VLOOKUP($A10,'NECA 5 year Projections'!$A:$C,3,FALSE),0)</f>
        <v>892687.59704781102</v>
      </c>
      <c r="K10" s="64">
        <f t="shared" si="1"/>
        <v>0.9963388589590193</v>
      </c>
      <c r="L10" s="31">
        <f t="shared" si="2"/>
        <v>1217559.9611691262</v>
      </c>
      <c r="M10" s="61">
        <v>78654</v>
      </c>
      <c r="N10" s="36">
        <f t="shared" si="3"/>
        <v>78366.036612562704</v>
      </c>
      <c r="O10" s="95">
        <f t="shared" si="4"/>
        <v>1295925.9977816888</v>
      </c>
      <c r="P10" s="36">
        <f t="shared" si="5"/>
        <v>1295925.9977816888</v>
      </c>
      <c r="Q10" s="101">
        <f t="shared" si="6"/>
        <v>0</v>
      </c>
      <c r="R10" s="101">
        <f t="shared" si="7"/>
        <v>0</v>
      </c>
    </row>
    <row r="11" spans="1:19" ht="14.4" customHeight="1">
      <c r="A11" s="63">
        <v>120042</v>
      </c>
      <c r="B11" s="59" t="s">
        <v>12</v>
      </c>
      <c r="C11" s="25" t="s">
        <v>9</v>
      </c>
      <c r="D11" s="25" t="s">
        <v>691</v>
      </c>
      <c r="E11" s="60" t="s">
        <v>708</v>
      </c>
      <c r="F11" s="36">
        <f>VLOOKUP($A11,'CAF BLS Adjustment'!$B:$H,7,FALSE)</f>
        <v>19035</v>
      </c>
      <c r="G11" s="5">
        <f>SUMIFS('HCLS Adjustment'!$F:$F,'HCLS Adjustment'!$B:$B,Main!$A11)</f>
        <v>4932</v>
      </c>
      <c r="H11" s="31">
        <f>VLOOKUP(A11,'SVS Adjustment'!$B$3:$E$675,4,FALSE)</f>
        <v>0</v>
      </c>
      <c r="I11" s="31">
        <f t="shared" si="0"/>
        <v>23967</v>
      </c>
      <c r="J11" s="31">
        <f>IFERROR(VLOOKUP($A11,'NECA 5 year Projections'!$A:$C,3,FALSE),0)</f>
        <v>21778.823812103001</v>
      </c>
      <c r="K11" s="64">
        <f t="shared" si="1"/>
        <v>0.9963388589590193</v>
      </c>
      <c r="L11" s="31">
        <f t="shared" si="2"/>
        <v>23879.253432670816</v>
      </c>
      <c r="M11" s="61">
        <v>494</v>
      </c>
      <c r="N11" s="36">
        <f t="shared" si="3"/>
        <v>492.19139632575553</v>
      </c>
      <c r="O11" s="95">
        <f t="shared" si="4"/>
        <v>24371.444828996569</v>
      </c>
      <c r="P11" s="36">
        <f t="shared" si="5"/>
        <v>19457.501576610688</v>
      </c>
      <c r="Q11" s="101">
        <f t="shared" si="6"/>
        <v>4913.9432523858832</v>
      </c>
      <c r="R11" s="101">
        <f t="shared" si="7"/>
        <v>0</v>
      </c>
    </row>
    <row r="12" spans="1:19" ht="14.4" customHeight="1">
      <c r="A12" s="63">
        <v>120043</v>
      </c>
      <c r="B12" s="59" t="s">
        <v>13</v>
      </c>
      <c r="C12" s="25" t="s">
        <v>9</v>
      </c>
      <c r="D12" s="25" t="s">
        <v>691</v>
      </c>
      <c r="E12" s="60" t="s">
        <v>708</v>
      </c>
      <c r="F12" s="36">
        <f>VLOOKUP($A12,'CAF BLS Adjustment'!$B:$H,7,FALSE)</f>
        <v>330542</v>
      </c>
      <c r="G12" s="5">
        <f>SUMIFS('HCLS Adjustment'!$F:$F,'HCLS Adjustment'!$B:$B,Main!$A12)</f>
        <v>0</v>
      </c>
      <c r="H12" s="31">
        <f>VLOOKUP(A12,'SVS Adjustment'!$B$3:$E$675,4,FALSE)</f>
        <v>0</v>
      </c>
      <c r="I12" s="31">
        <f t="shared" si="0"/>
        <v>330542</v>
      </c>
      <c r="J12" s="31">
        <f>IFERROR(VLOOKUP($A12,'NECA 5 year Projections'!$A:$C,3,FALSE),0)</f>
        <v>331475.86252015003</v>
      </c>
      <c r="K12" s="64">
        <f t="shared" si="1"/>
        <v>0.9963388589590193</v>
      </c>
      <c r="L12" s="31">
        <f t="shared" si="2"/>
        <v>330542</v>
      </c>
      <c r="M12" s="61">
        <v>17016</v>
      </c>
      <c r="N12" s="36">
        <f t="shared" si="3"/>
        <v>16953.702024046674</v>
      </c>
      <c r="O12" s="95">
        <f t="shared" si="4"/>
        <v>347495.70202404668</v>
      </c>
      <c r="P12" s="36">
        <f t="shared" si="5"/>
        <v>347495.70202404668</v>
      </c>
      <c r="Q12" s="101">
        <f t="shared" si="6"/>
        <v>0</v>
      </c>
      <c r="R12" s="101">
        <f t="shared" si="7"/>
        <v>0</v>
      </c>
    </row>
    <row r="13" spans="1:19" ht="14.4" customHeight="1">
      <c r="A13" s="63">
        <v>140053</v>
      </c>
      <c r="B13" s="59" t="s">
        <v>15</v>
      </c>
      <c r="C13" s="25" t="s">
        <v>14</v>
      </c>
      <c r="D13" s="25" t="s">
        <v>691</v>
      </c>
      <c r="E13" s="60" t="s">
        <v>708</v>
      </c>
      <c r="F13" s="36">
        <f>VLOOKUP($A13,'CAF BLS Adjustment'!$B:$H,7,FALSE)</f>
        <v>200184</v>
      </c>
      <c r="G13" s="5">
        <f>SUMIFS('HCLS Adjustment'!$F:$F,'HCLS Adjustment'!$B:$B,Main!$A13)</f>
        <v>3048</v>
      </c>
      <c r="H13" s="31">
        <f>VLOOKUP(A13,'SVS Adjustment'!$B$3:$E$675,4,FALSE)</f>
        <v>0</v>
      </c>
      <c r="I13" s="31">
        <f t="shared" si="0"/>
        <v>203232</v>
      </c>
      <c r="J13" s="31">
        <f>IFERROR(VLOOKUP($A13,'NECA 5 year Projections'!$A:$C,3,FALSE),0)</f>
        <v>205304.784534128</v>
      </c>
      <c r="K13" s="64">
        <f t="shared" si="1"/>
        <v>0.9963388589590193</v>
      </c>
      <c r="L13" s="31">
        <f t="shared" si="2"/>
        <v>203232</v>
      </c>
      <c r="M13" s="61">
        <v>11310</v>
      </c>
      <c r="N13" s="36">
        <f t="shared" si="3"/>
        <v>11268.592494826509</v>
      </c>
      <c r="O13" s="95">
        <f t="shared" si="4"/>
        <v>214500.5924948265</v>
      </c>
      <c r="P13" s="36">
        <f t="shared" si="5"/>
        <v>211452.5924948265</v>
      </c>
      <c r="Q13" s="101">
        <f t="shared" si="6"/>
        <v>3048</v>
      </c>
      <c r="R13" s="101">
        <f t="shared" si="7"/>
        <v>0</v>
      </c>
      <c r="S13" s="47"/>
    </row>
    <row r="14" spans="1:19" ht="14.4" customHeight="1">
      <c r="A14" s="63">
        <v>140064</v>
      </c>
      <c r="B14" s="59" t="s">
        <v>16</v>
      </c>
      <c r="C14" s="25" t="s">
        <v>14</v>
      </c>
      <c r="D14" s="25" t="s">
        <v>691</v>
      </c>
      <c r="E14" s="60" t="s">
        <v>708</v>
      </c>
      <c r="F14" s="36">
        <f>VLOOKUP($A14,'CAF BLS Adjustment'!$B:$H,7,FALSE)</f>
        <v>1026417</v>
      </c>
      <c r="G14" s="5">
        <f>SUMIFS('HCLS Adjustment'!$F:$F,'HCLS Adjustment'!$B:$B,Main!$A14)</f>
        <v>267660</v>
      </c>
      <c r="H14" s="31">
        <f>VLOOKUP(A14,'SVS Adjustment'!$B$3:$E$675,4,FALSE)</f>
        <v>0</v>
      </c>
      <c r="I14" s="31">
        <f t="shared" si="0"/>
        <v>1294077</v>
      </c>
      <c r="J14" s="31">
        <f>IFERROR(VLOOKUP($A14,'NECA 5 year Projections'!$A:$C,3,FALSE),0)</f>
        <v>1276116.55176286</v>
      </c>
      <c r="K14" s="64">
        <f t="shared" si="1"/>
        <v>0.9963388589590193</v>
      </c>
      <c r="L14" s="31">
        <f t="shared" si="2"/>
        <v>1289339.2015851107</v>
      </c>
      <c r="M14" s="61">
        <v>65532</v>
      </c>
      <c r="N14" s="36">
        <f t="shared" si="3"/>
        <v>65292.078105302455</v>
      </c>
      <c r="O14" s="95">
        <f t="shared" si="4"/>
        <v>1354631.2796904133</v>
      </c>
      <c r="P14" s="36">
        <f t="shared" si="5"/>
        <v>1087951.2207014421</v>
      </c>
      <c r="Q14" s="101">
        <f t="shared" si="6"/>
        <v>266680.05898897111</v>
      </c>
      <c r="R14" s="101">
        <f t="shared" si="7"/>
        <v>0</v>
      </c>
      <c r="S14" s="52"/>
    </row>
    <row r="15" spans="1:19" ht="14.4" customHeight="1">
      <c r="A15" s="63">
        <v>140068</v>
      </c>
      <c r="B15" s="59" t="s">
        <v>17</v>
      </c>
      <c r="C15" s="25" t="s">
        <v>14</v>
      </c>
      <c r="D15" s="25" t="s">
        <v>691</v>
      </c>
      <c r="E15" s="60" t="s">
        <v>708</v>
      </c>
      <c r="F15" s="36">
        <f>VLOOKUP($A15,'CAF BLS Adjustment'!$B:$H,7,FALSE)</f>
        <v>455778</v>
      </c>
      <c r="G15" s="5">
        <f>SUMIFS('HCLS Adjustment'!$F:$F,'HCLS Adjustment'!$B:$B,Main!$A15)</f>
        <v>398196</v>
      </c>
      <c r="H15" s="31">
        <f>VLOOKUP(A15,'SVS Adjustment'!$B$3:$E$675,4,FALSE)</f>
        <v>0</v>
      </c>
      <c r="I15" s="31">
        <f t="shared" si="0"/>
        <v>853974</v>
      </c>
      <c r="J15" s="31">
        <f>IFERROR(VLOOKUP($A15,'NECA 5 year Projections'!$A:$C,3,FALSE),0)</f>
        <v>513471.73821711302</v>
      </c>
      <c r="K15" s="64">
        <f t="shared" si="1"/>
        <v>0.9963388589590193</v>
      </c>
      <c r="L15" s="31">
        <f t="shared" si="2"/>
        <v>850847.48074066953</v>
      </c>
      <c r="M15" s="61">
        <v>64086</v>
      </c>
      <c r="N15" s="36">
        <f t="shared" si="3"/>
        <v>63851.372115247708</v>
      </c>
      <c r="O15" s="95">
        <f t="shared" si="4"/>
        <v>914698.8528559173</v>
      </c>
      <c r="P15" s="36">
        <f t="shared" si="5"/>
        <v>517960.70457387157</v>
      </c>
      <c r="Q15" s="101">
        <f t="shared" si="6"/>
        <v>396738.14828204561</v>
      </c>
      <c r="R15" s="101">
        <f t="shared" si="7"/>
        <v>0</v>
      </c>
      <c r="S15" s="52"/>
    </row>
    <row r="16" spans="1:19" ht="14.4" customHeight="1">
      <c r="A16" s="63">
        <v>140069</v>
      </c>
      <c r="B16" s="59" t="s">
        <v>18</v>
      </c>
      <c r="C16" s="25" t="s">
        <v>14</v>
      </c>
      <c r="D16" s="25" t="s">
        <v>691</v>
      </c>
      <c r="E16" s="60" t="s">
        <v>708</v>
      </c>
      <c r="F16" s="36">
        <f>VLOOKUP($A16,'CAF BLS Adjustment'!$B:$H,7,FALSE)</f>
        <v>2891341</v>
      </c>
      <c r="G16" s="5">
        <f>SUMIFS('HCLS Adjustment'!$F:$F,'HCLS Adjustment'!$B:$B,Main!$A16)</f>
        <v>0</v>
      </c>
      <c r="H16" s="31">
        <f>VLOOKUP(A16,'SVS Adjustment'!$B$3:$E$675,4,FALSE)</f>
        <v>0</v>
      </c>
      <c r="I16" s="31">
        <f t="shared" si="0"/>
        <v>2891341</v>
      </c>
      <c r="J16" s="31">
        <f>IFERROR(VLOOKUP($A16,'NECA 5 year Projections'!$A:$C,3,FALSE),0)</f>
        <v>2294437.8726816</v>
      </c>
      <c r="K16" s="64">
        <f t="shared" si="1"/>
        <v>0.9963388589590193</v>
      </c>
      <c r="L16" s="31">
        <f t="shared" si="2"/>
        <v>2880755.3928014296</v>
      </c>
      <c r="M16" s="61">
        <v>5561</v>
      </c>
      <c r="N16" s="36">
        <f t="shared" si="3"/>
        <v>5540.6403946711062</v>
      </c>
      <c r="O16" s="95">
        <f t="shared" si="4"/>
        <v>2886296.0331961005</v>
      </c>
      <c r="P16" s="36">
        <f t="shared" si="5"/>
        <v>2886296.0331961005</v>
      </c>
      <c r="Q16" s="101">
        <f t="shared" si="6"/>
        <v>0</v>
      </c>
      <c r="R16" s="101">
        <f t="shared" si="7"/>
        <v>0</v>
      </c>
    </row>
    <row r="17" spans="1:18" ht="14.4" customHeight="1">
      <c r="A17" s="63">
        <v>147332</v>
      </c>
      <c r="B17" s="59" t="s">
        <v>19</v>
      </c>
      <c r="C17" s="25" t="s">
        <v>14</v>
      </c>
      <c r="D17" s="25" t="s">
        <v>691</v>
      </c>
      <c r="E17" s="60" t="s">
        <v>708</v>
      </c>
      <c r="F17" s="36">
        <f>VLOOKUP($A17,'CAF BLS Adjustment'!$B:$H,7,FALSE)</f>
        <v>2380202</v>
      </c>
      <c r="G17" s="5">
        <f>SUMIFS('HCLS Adjustment'!$F:$F,'HCLS Adjustment'!$B:$B,Main!$A17)</f>
        <v>0</v>
      </c>
      <c r="H17" s="31">
        <f>VLOOKUP(A17,'SVS Adjustment'!$B$3:$E$675,4,FALSE)</f>
        <v>0</v>
      </c>
      <c r="I17" s="31">
        <f t="shared" si="0"/>
        <v>2380202</v>
      </c>
      <c r="J17" s="31">
        <f>IFERROR(VLOOKUP($A17,'NECA 5 year Projections'!$A:$C,3,FALSE),0)</f>
        <v>2519375.4515591501</v>
      </c>
      <c r="K17" s="64">
        <f t="shared" si="1"/>
        <v>0.9963388589590193</v>
      </c>
      <c r="L17" s="31">
        <f t="shared" si="2"/>
        <v>2380202</v>
      </c>
      <c r="M17" s="61">
        <v>396306</v>
      </c>
      <c r="N17" s="36">
        <f t="shared" si="3"/>
        <v>394855.06783861312</v>
      </c>
      <c r="O17" s="95">
        <f t="shared" si="4"/>
        <v>2775057.0678386129</v>
      </c>
      <c r="P17" s="36">
        <f t="shared" si="5"/>
        <v>2775057.0678386129</v>
      </c>
      <c r="Q17" s="101">
        <f t="shared" si="6"/>
        <v>0</v>
      </c>
      <c r="R17" s="101">
        <f t="shared" si="7"/>
        <v>0</v>
      </c>
    </row>
    <row r="18" spans="1:18" ht="14.4" customHeight="1">
      <c r="A18" s="63">
        <v>150076</v>
      </c>
      <c r="B18" s="59" t="s">
        <v>21</v>
      </c>
      <c r="C18" s="25" t="s">
        <v>20</v>
      </c>
      <c r="D18" s="25" t="s">
        <v>691</v>
      </c>
      <c r="E18" s="60" t="s">
        <v>708</v>
      </c>
      <c r="F18" s="36">
        <f>VLOOKUP($A18,'CAF BLS Adjustment'!$B:$H,7,FALSE)</f>
        <v>163030</v>
      </c>
      <c r="G18" s="5">
        <f>SUMIFS('HCLS Adjustment'!$F:$F,'HCLS Adjustment'!$B:$B,Main!$A18)</f>
        <v>16800</v>
      </c>
      <c r="H18" s="31">
        <f>VLOOKUP(A18,'SVS Adjustment'!$B$3:$E$675,4,FALSE)</f>
        <v>0</v>
      </c>
      <c r="I18" s="31">
        <f t="shared" si="0"/>
        <v>179830</v>
      </c>
      <c r="J18" s="31">
        <f>IFERROR(VLOOKUP($A18,'NECA 5 year Projections'!$A:$C,3,FALSE),0)</f>
        <v>184980.32385761201</v>
      </c>
      <c r="K18" s="64">
        <f t="shared" si="1"/>
        <v>0.9963388589590193</v>
      </c>
      <c r="L18" s="31">
        <f t="shared" si="2"/>
        <v>179830</v>
      </c>
      <c r="M18" s="61">
        <v>13698</v>
      </c>
      <c r="N18" s="36">
        <f t="shared" si="3"/>
        <v>13647.849690020646</v>
      </c>
      <c r="O18" s="95">
        <f t="shared" si="4"/>
        <v>193477.84969002064</v>
      </c>
      <c r="P18" s="36">
        <f t="shared" si="5"/>
        <v>176677.84969002064</v>
      </c>
      <c r="Q18" s="101">
        <f t="shared" si="6"/>
        <v>16800</v>
      </c>
      <c r="R18" s="101">
        <f t="shared" si="7"/>
        <v>0</v>
      </c>
    </row>
    <row r="19" spans="1:18" ht="14.4" customHeight="1">
      <c r="A19" s="63">
        <v>150077</v>
      </c>
      <c r="B19" s="59" t="s">
        <v>22</v>
      </c>
      <c r="C19" s="25" t="s">
        <v>20</v>
      </c>
      <c r="D19" s="25" t="s">
        <v>691</v>
      </c>
      <c r="E19" s="60" t="s">
        <v>708</v>
      </c>
      <c r="F19" s="36">
        <f>VLOOKUP($A19,'CAF BLS Adjustment'!$B:$H,7,FALSE)</f>
        <v>563308</v>
      </c>
      <c r="G19" s="5">
        <f>SUMIFS('HCLS Adjustment'!$F:$F,'HCLS Adjustment'!$B:$B,Main!$A19)</f>
        <v>0</v>
      </c>
      <c r="H19" s="31">
        <f>VLOOKUP(A19,'SVS Adjustment'!$B$3:$E$675,4,FALSE)</f>
        <v>0</v>
      </c>
      <c r="I19" s="31">
        <f t="shared" si="0"/>
        <v>563308</v>
      </c>
      <c r="J19" s="31">
        <f>IFERROR(VLOOKUP($A19,'NECA 5 year Projections'!$A:$C,3,FALSE),0)</f>
        <v>533569.30837377498</v>
      </c>
      <c r="K19" s="64">
        <f t="shared" si="1"/>
        <v>0.9963388589590193</v>
      </c>
      <c r="L19" s="31">
        <f t="shared" si="2"/>
        <v>561245.64996248728</v>
      </c>
      <c r="M19" s="61">
        <v>-47832</v>
      </c>
      <c r="N19" s="36">
        <f t="shared" si="3"/>
        <v>-47832</v>
      </c>
      <c r="O19" s="95">
        <f t="shared" si="4"/>
        <v>513413.64996248728</v>
      </c>
      <c r="P19" s="36">
        <f t="shared" si="5"/>
        <v>513413.64996248728</v>
      </c>
      <c r="Q19" s="101">
        <f t="shared" si="6"/>
        <v>0</v>
      </c>
      <c r="R19" s="101">
        <f t="shared" si="7"/>
        <v>0</v>
      </c>
    </row>
    <row r="20" spans="1:18" ht="14.4" customHeight="1">
      <c r="A20" s="63">
        <v>150085</v>
      </c>
      <c r="B20" s="59" t="s">
        <v>23</v>
      </c>
      <c r="C20" s="25" t="s">
        <v>20</v>
      </c>
      <c r="D20" s="25" t="s">
        <v>691</v>
      </c>
      <c r="E20" s="60" t="s">
        <v>708</v>
      </c>
      <c r="F20" s="36">
        <f>VLOOKUP($A20,'CAF BLS Adjustment'!$B:$H,7,FALSE)</f>
        <v>203005</v>
      </c>
      <c r="G20" s="5">
        <f>SUMIFS('HCLS Adjustment'!$F:$F,'HCLS Adjustment'!$B:$B,Main!$A20)</f>
        <v>74880</v>
      </c>
      <c r="H20" s="31">
        <f>VLOOKUP(A20,'SVS Adjustment'!$B$3:$E$675,4,FALSE)</f>
        <v>0</v>
      </c>
      <c r="I20" s="31">
        <f t="shared" si="0"/>
        <v>277885</v>
      </c>
      <c r="J20" s="31">
        <f>IFERROR(VLOOKUP($A20,'NECA 5 year Projections'!$A:$C,3,FALSE),0)</f>
        <v>198634.35331728999</v>
      </c>
      <c r="K20" s="64">
        <f t="shared" si="1"/>
        <v>0.9963388589590193</v>
      </c>
      <c r="L20" s="31">
        <f t="shared" si="2"/>
        <v>276867.62382182706</v>
      </c>
      <c r="M20" s="61">
        <v>-38598</v>
      </c>
      <c r="N20" s="36">
        <f t="shared" si="3"/>
        <v>-38598</v>
      </c>
      <c r="O20" s="95">
        <f t="shared" si="4"/>
        <v>238269.62382182706</v>
      </c>
      <c r="P20" s="36">
        <f t="shared" si="5"/>
        <v>163663.7700629757</v>
      </c>
      <c r="Q20" s="101">
        <f t="shared" si="6"/>
        <v>74605.853758851372</v>
      </c>
      <c r="R20" s="101">
        <f t="shared" si="7"/>
        <v>0</v>
      </c>
    </row>
    <row r="21" spans="1:18" ht="14.4" customHeight="1">
      <c r="A21" s="63">
        <v>150091</v>
      </c>
      <c r="B21" s="59" t="s">
        <v>24</v>
      </c>
      <c r="C21" s="25" t="s">
        <v>20</v>
      </c>
      <c r="D21" s="25" t="s">
        <v>691</v>
      </c>
      <c r="E21" s="60" t="s">
        <v>708</v>
      </c>
      <c r="F21" s="36">
        <f>VLOOKUP($A21,'CAF BLS Adjustment'!$B:$H,7,FALSE)</f>
        <v>474945</v>
      </c>
      <c r="G21" s="5">
        <f>SUMIFS('HCLS Adjustment'!$F:$F,'HCLS Adjustment'!$B:$B,Main!$A21)</f>
        <v>0</v>
      </c>
      <c r="H21" s="31">
        <f>VLOOKUP(A21,'SVS Adjustment'!$B$3:$E$675,4,FALSE)</f>
        <v>0</v>
      </c>
      <c r="I21" s="31">
        <f t="shared" si="0"/>
        <v>474945</v>
      </c>
      <c r="J21" s="31">
        <f>IFERROR(VLOOKUP($A21,'NECA 5 year Projections'!$A:$C,3,FALSE),0)</f>
        <v>516221.11819105601</v>
      </c>
      <c r="K21" s="64">
        <f t="shared" si="1"/>
        <v>0.9963388589590193</v>
      </c>
      <c r="L21" s="31">
        <f t="shared" si="2"/>
        <v>474945</v>
      </c>
      <c r="M21" s="61">
        <v>58926</v>
      </c>
      <c r="N21" s="36">
        <f t="shared" si="3"/>
        <v>58710.263603019172</v>
      </c>
      <c r="O21" s="95">
        <f t="shared" si="4"/>
        <v>533655.26360301918</v>
      </c>
      <c r="P21" s="36">
        <f t="shared" si="5"/>
        <v>533655.26360301918</v>
      </c>
      <c r="Q21" s="101">
        <f t="shared" si="6"/>
        <v>0</v>
      </c>
      <c r="R21" s="101">
        <f t="shared" si="7"/>
        <v>0</v>
      </c>
    </row>
    <row r="22" spans="1:18" ht="14.4" customHeight="1">
      <c r="A22" s="63">
        <v>150097</v>
      </c>
      <c r="B22" s="59" t="s">
        <v>25</v>
      </c>
      <c r="C22" s="25" t="s">
        <v>20</v>
      </c>
      <c r="D22" s="25" t="s">
        <v>691</v>
      </c>
      <c r="E22" s="60" t="s">
        <v>708</v>
      </c>
      <c r="F22" s="36">
        <f>VLOOKUP($A22,'CAF BLS Adjustment'!$B:$H,7,FALSE)</f>
        <v>520295</v>
      </c>
      <c r="G22" s="5">
        <f>SUMIFS('HCLS Adjustment'!$F:$F,'HCLS Adjustment'!$B:$B,Main!$A22)</f>
        <v>0</v>
      </c>
      <c r="H22" s="31">
        <f>VLOOKUP(A22,'SVS Adjustment'!$B$3:$E$675,4,FALSE)</f>
        <v>0</v>
      </c>
      <c r="I22" s="31">
        <f t="shared" si="0"/>
        <v>520295</v>
      </c>
      <c r="J22" s="31">
        <f>IFERROR(VLOOKUP($A22,'NECA 5 year Projections'!$A:$C,3,FALSE),0)</f>
        <v>472896.026103665</v>
      </c>
      <c r="K22" s="64">
        <f t="shared" si="1"/>
        <v>0.9963388589590193</v>
      </c>
      <c r="L22" s="31">
        <f t="shared" si="2"/>
        <v>518390.12662208296</v>
      </c>
      <c r="M22" s="61">
        <v>46236</v>
      </c>
      <c r="N22" s="36">
        <f t="shared" si="3"/>
        <v>46066.723482829213</v>
      </c>
      <c r="O22" s="95">
        <f t="shared" si="4"/>
        <v>564456.85010491218</v>
      </c>
      <c r="P22" s="36">
        <f t="shared" si="5"/>
        <v>564456.85010491218</v>
      </c>
      <c r="Q22" s="101">
        <f t="shared" si="6"/>
        <v>0</v>
      </c>
      <c r="R22" s="101">
        <f t="shared" si="7"/>
        <v>0</v>
      </c>
    </row>
    <row r="23" spans="1:18" ht="14.4" customHeight="1">
      <c r="A23" s="63">
        <v>150099</v>
      </c>
      <c r="B23" s="59" t="s">
        <v>26</v>
      </c>
      <c r="C23" s="25" t="s">
        <v>20</v>
      </c>
      <c r="D23" s="25" t="s">
        <v>691</v>
      </c>
      <c r="E23" s="60" t="s">
        <v>708</v>
      </c>
      <c r="F23" s="36">
        <f>VLOOKUP($A23,'CAF BLS Adjustment'!$B:$H,7,FALSE)</f>
        <v>223894</v>
      </c>
      <c r="G23" s="5">
        <f>SUMIFS('HCLS Adjustment'!$F:$F,'HCLS Adjustment'!$B:$B,Main!$A23)</f>
        <v>0</v>
      </c>
      <c r="H23" s="31">
        <f>VLOOKUP(A23,'SVS Adjustment'!$B$3:$E$675,4,FALSE)</f>
        <v>0</v>
      </c>
      <c r="I23" s="31">
        <f t="shared" si="0"/>
        <v>223894</v>
      </c>
      <c r="J23" s="31">
        <f>IFERROR(VLOOKUP($A23,'NECA 5 year Projections'!$A:$C,3,FALSE),0)</f>
        <v>201321</v>
      </c>
      <c r="K23" s="64">
        <f t="shared" si="1"/>
        <v>0.9963388589590193</v>
      </c>
      <c r="L23" s="31">
        <f t="shared" si="2"/>
        <v>223074.29248777067</v>
      </c>
      <c r="M23" s="61">
        <v>6138</v>
      </c>
      <c r="N23" s="36">
        <f t="shared" si="3"/>
        <v>6115.5279162904608</v>
      </c>
      <c r="O23" s="95">
        <f t="shared" si="4"/>
        <v>229189.82040406112</v>
      </c>
      <c r="P23" s="36">
        <f t="shared" si="5"/>
        <v>229189.82040406112</v>
      </c>
      <c r="Q23" s="101">
        <f t="shared" si="6"/>
        <v>0</v>
      </c>
      <c r="R23" s="101">
        <f t="shared" si="7"/>
        <v>0</v>
      </c>
    </row>
    <row r="24" spans="1:18" ht="14.4" customHeight="1">
      <c r="A24" s="63">
        <v>150111</v>
      </c>
      <c r="B24" s="59" t="s">
        <v>27</v>
      </c>
      <c r="C24" s="25" t="s">
        <v>20</v>
      </c>
      <c r="D24" s="25" t="s">
        <v>691</v>
      </c>
      <c r="E24" s="60" t="s">
        <v>708</v>
      </c>
      <c r="F24" s="36">
        <f>VLOOKUP($A24,'CAF BLS Adjustment'!$B:$H,7,FALSE)</f>
        <v>518962</v>
      </c>
      <c r="G24" s="5">
        <f>SUMIFS('HCLS Adjustment'!$F:$F,'HCLS Adjustment'!$B:$B,Main!$A24)</f>
        <v>18180</v>
      </c>
      <c r="H24" s="31">
        <f>VLOOKUP(A24,'SVS Adjustment'!$B$3:$E$675,4,FALSE)</f>
        <v>0</v>
      </c>
      <c r="I24" s="31">
        <f t="shared" si="0"/>
        <v>537142</v>
      </c>
      <c r="J24" s="31">
        <f>IFERROR(VLOOKUP($A24,'NECA 5 year Projections'!$A:$C,3,FALSE),0)</f>
        <v>555969.94086731505</v>
      </c>
      <c r="K24" s="64">
        <f t="shared" si="1"/>
        <v>0.9963388589590193</v>
      </c>
      <c r="L24" s="31">
        <f t="shared" si="2"/>
        <v>537142</v>
      </c>
      <c r="M24" s="61">
        <v>63756</v>
      </c>
      <c r="N24" s="36">
        <f t="shared" si="3"/>
        <v>63522.580291791237</v>
      </c>
      <c r="O24" s="95">
        <f t="shared" si="4"/>
        <v>600664.58029179124</v>
      </c>
      <c r="P24" s="36">
        <f t="shared" si="5"/>
        <v>582484.58029179124</v>
      </c>
      <c r="Q24" s="101">
        <f t="shared" si="6"/>
        <v>18180</v>
      </c>
      <c r="R24" s="101">
        <f t="shared" si="7"/>
        <v>0</v>
      </c>
    </row>
    <row r="25" spans="1:18" ht="14.4" customHeight="1">
      <c r="A25" s="63">
        <v>150112</v>
      </c>
      <c r="B25" s="59" t="s">
        <v>28</v>
      </c>
      <c r="C25" s="25" t="s">
        <v>20</v>
      </c>
      <c r="D25" s="25" t="s">
        <v>691</v>
      </c>
      <c r="E25" s="60" t="s">
        <v>708</v>
      </c>
      <c r="F25" s="36">
        <f>VLOOKUP($A25,'CAF BLS Adjustment'!$B:$H,7,FALSE)</f>
        <v>852278</v>
      </c>
      <c r="G25" s="5">
        <f>SUMIFS('HCLS Adjustment'!$F:$F,'HCLS Adjustment'!$B:$B,Main!$A25)</f>
        <v>303912</v>
      </c>
      <c r="H25" s="31">
        <f>VLOOKUP(A25,'SVS Adjustment'!$B$3:$E$675,4,FALSE)</f>
        <v>0</v>
      </c>
      <c r="I25" s="31">
        <f t="shared" si="0"/>
        <v>1156190</v>
      </c>
      <c r="J25" s="31">
        <f>IFERROR(VLOOKUP($A25,'NECA 5 year Projections'!$A:$C,3,FALSE),0)</f>
        <v>773798.45107007795</v>
      </c>
      <c r="K25" s="64">
        <f t="shared" si="1"/>
        <v>0.9963388589590193</v>
      </c>
      <c r="L25" s="31">
        <f t="shared" si="2"/>
        <v>1151957.0253398286</v>
      </c>
      <c r="M25" s="61">
        <v>65256</v>
      </c>
      <c r="N25" s="36">
        <f t="shared" si="3"/>
        <v>65017.088580229763</v>
      </c>
      <c r="O25" s="95">
        <f t="shared" si="4"/>
        <v>1216974.1139200584</v>
      </c>
      <c r="P25" s="36">
        <f t="shared" si="5"/>
        <v>914174.77861610486</v>
      </c>
      <c r="Q25" s="101">
        <f t="shared" si="6"/>
        <v>302799.33530395344</v>
      </c>
      <c r="R25" s="101">
        <f t="shared" si="7"/>
        <v>0</v>
      </c>
    </row>
    <row r="26" spans="1:18" ht="14.4" customHeight="1">
      <c r="A26" s="63">
        <v>150125</v>
      </c>
      <c r="B26" s="59" t="s">
        <v>29</v>
      </c>
      <c r="C26" s="25" t="s">
        <v>20</v>
      </c>
      <c r="D26" s="25" t="s">
        <v>691</v>
      </c>
      <c r="E26" s="60" t="s">
        <v>708</v>
      </c>
      <c r="F26" s="36">
        <f>VLOOKUP($A26,'CAF BLS Adjustment'!$B:$H,7,FALSE)</f>
        <v>1433998</v>
      </c>
      <c r="G26" s="5">
        <f>SUMIFS('HCLS Adjustment'!$F:$F,'HCLS Adjustment'!$B:$B,Main!$A26)</f>
        <v>0</v>
      </c>
      <c r="H26" s="31">
        <f>VLOOKUP(A26,'SVS Adjustment'!$B$3:$E$675,4,FALSE)</f>
        <v>0</v>
      </c>
      <c r="I26" s="31">
        <f t="shared" si="0"/>
        <v>1433998</v>
      </c>
      <c r="J26" s="31">
        <f>IFERROR(VLOOKUP($A26,'NECA 5 year Projections'!$A:$C,3,FALSE),0)</f>
        <v>1328690.45492404</v>
      </c>
      <c r="K26" s="64">
        <f t="shared" si="1"/>
        <v>0.9963388589590193</v>
      </c>
      <c r="L26" s="31">
        <f t="shared" si="2"/>
        <v>1428747.9310695156</v>
      </c>
      <c r="M26" s="61">
        <v>154278</v>
      </c>
      <c r="N26" s="36">
        <f t="shared" si="3"/>
        <v>153713.16648247957</v>
      </c>
      <c r="O26" s="95">
        <f t="shared" si="4"/>
        <v>1582461.0975519952</v>
      </c>
      <c r="P26" s="36">
        <f t="shared" si="5"/>
        <v>1582461.0975519952</v>
      </c>
      <c r="Q26" s="101">
        <f t="shared" si="6"/>
        <v>0</v>
      </c>
      <c r="R26" s="101">
        <f t="shared" si="7"/>
        <v>0</v>
      </c>
    </row>
    <row r="27" spans="1:18" ht="14.4" customHeight="1">
      <c r="A27" s="63">
        <v>150131</v>
      </c>
      <c r="B27" s="59" t="s">
        <v>30</v>
      </c>
      <c r="C27" s="25" t="s">
        <v>20</v>
      </c>
      <c r="D27" s="25" t="s">
        <v>691</v>
      </c>
      <c r="E27" s="60" t="s">
        <v>708</v>
      </c>
      <c r="F27" s="36">
        <f>VLOOKUP($A27,'CAF BLS Adjustment'!$B:$H,7,FALSE)</f>
        <v>1181456</v>
      </c>
      <c r="G27" s="5">
        <f>SUMIFS('HCLS Adjustment'!$F:$F,'HCLS Adjustment'!$B:$B,Main!$A27)</f>
        <v>221400</v>
      </c>
      <c r="H27" s="31">
        <f>VLOOKUP(A27,'SVS Adjustment'!$B$3:$E$675,4,FALSE)</f>
        <v>0</v>
      </c>
      <c r="I27" s="31">
        <f t="shared" si="0"/>
        <v>1402856</v>
      </c>
      <c r="J27" s="31">
        <f>IFERROR(VLOOKUP($A27,'NECA 5 year Projections'!$A:$C,3,FALSE),0)</f>
        <v>1136533.13735619</v>
      </c>
      <c r="K27" s="64">
        <f t="shared" si="1"/>
        <v>0.9963388589590193</v>
      </c>
      <c r="L27" s="31">
        <f t="shared" si="2"/>
        <v>1397719.9463238139</v>
      </c>
      <c r="M27" s="61">
        <v>187872</v>
      </c>
      <c r="N27" s="36">
        <f t="shared" si="3"/>
        <v>187184.17411034886</v>
      </c>
      <c r="O27" s="95">
        <f t="shared" si="4"/>
        <v>1584904.1204341627</v>
      </c>
      <c r="P27" s="36">
        <f t="shared" si="5"/>
        <v>1364314.6970606358</v>
      </c>
      <c r="Q27" s="101">
        <f t="shared" si="6"/>
        <v>220589.42337352686</v>
      </c>
      <c r="R27" s="101">
        <f t="shared" si="7"/>
        <v>0</v>
      </c>
    </row>
    <row r="28" spans="1:18" ht="14.4" customHeight="1">
      <c r="A28" s="63">
        <v>160135</v>
      </c>
      <c r="B28" s="59" t="s">
        <v>32</v>
      </c>
      <c r="C28" s="25" t="s">
        <v>31</v>
      </c>
      <c r="D28" s="25" t="s">
        <v>691</v>
      </c>
      <c r="E28" s="60" t="s">
        <v>708</v>
      </c>
      <c r="F28" s="36">
        <f>VLOOKUP($A28,'CAF BLS Adjustment'!$B:$H,7,FALSE)</f>
        <v>168838</v>
      </c>
      <c r="G28" s="5">
        <f>SUMIFS('HCLS Adjustment'!$F:$F,'HCLS Adjustment'!$B:$B,Main!$A28)</f>
        <v>0</v>
      </c>
      <c r="H28" s="31">
        <f>VLOOKUP(A28,'SVS Adjustment'!$B$3:$E$675,4,FALSE)</f>
        <v>0</v>
      </c>
      <c r="I28" s="31">
        <f t="shared" si="0"/>
        <v>168838</v>
      </c>
      <c r="J28" s="31">
        <f>IFERROR(VLOOKUP($A28,'NECA 5 year Projections'!$A:$C,3,FALSE),0)</f>
        <v>223240</v>
      </c>
      <c r="K28" s="64">
        <f t="shared" si="1"/>
        <v>0.9963388589590193</v>
      </c>
      <c r="L28" s="31">
        <f t="shared" si="2"/>
        <v>168838</v>
      </c>
      <c r="M28" s="61">
        <v>21330</v>
      </c>
      <c r="N28" s="36">
        <f t="shared" si="3"/>
        <v>21251.907861595882</v>
      </c>
      <c r="O28" s="95">
        <f t="shared" si="4"/>
        <v>190089.90786159589</v>
      </c>
      <c r="P28" s="36">
        <f t="shared" si="5"/>
        <v>190089.90786159589</v>
      </c>
      <c r="Q28" s="101">
        <f t="shared" si="6"/>
        <v>0</v>
      </c>
      <c r="R28" s="101">
        <f t="shared" si="7"/>
        <v>0</v>
      </c>
    </row>
    <row r="29" spans="1:18" ht="14.4" customHeight="1">
      <c r="A29" s="63">
        <v>170156</v>
      </c>
      <c r="B29" s="59" t="s">
        <v>34</v>
      </c>
      <c r="C29" s="25" t="s">
        <v>33</v>
      </c>
      <c r="D29" s="25" t="s">
        <v>691</v>
      </c>
      <c r="E29" s="60" t="s">
        <v>708</v>
      </c>
      <c r="F29" s="36">
        <f>VLOOKUP($A29,'CAF BLS Adjustment'!$B:$H,7,FALSE)</f>
        <v>534392</v>
      </c>
      <c r="G29" s="5">
        <f>SUMIFS('HCLS Adjustment'!$F:$F,'HCLS Adjustment'!$B:$B,Main!$A29)</f>
        <v>0</v>
      </c>
      <c r="H29" s="31">
        <f>VLOOKUP(A29,'SVS Adjustment'!$B$3:$E$675,4,FALSE)</f>
        <v>0</v>
      </c>
      <c r="I29" s="31">
        <f t="shared" si="0"/>
        <v>534392</v>
      </c>
      <c r="J29" s="31">
        <f>IFERROR(VLOOKUP($A29,'NECA 5 year Projections'!$A:$C,3,FALSE),0)</f>
        <v>519204.94806391699</v>
      </c>
      <c r="K29" s="64">
        <f t="shared" si="1"/>
        <v>0.9963388589590193</v>
      </c>
      <c r="L29" s="31">
        <f t="shared" si="2"/>
        <v>532435.51551682828</v>
      </c>
      <c r="M29" s="61">
        <v>41550</v>
      </c>
      <c r="N29" s="36">
        <f t="shared" si="3"/>
        <v>41397.879589747252</v>
      </c>
      <c r="O29" s="95">
        <f t="shared" si="4"/>
        <v>573833.39510657557</v>
      </c>
      <c r="P29" s="36">
        <f t="shared" si="5"/>
        <v>573833.39510657557</v>
      </c>
      <c r="Q29" s="101">
        <f t="shared" si="6"/>
        <v>0</v>
      </c>
      <c r="R29" s="101">
        <f t="shared" si="7"/>
        <v>0</v>
      </c>
    </row>
    <row r="30" spans="1:18" ht="14.4" customHeight="1">
      <c r="A30" s="63">
        <v>170171</v>
      </c>
      <c r="B30" s="59" t="s">
        <v>35</v>
      </c>
      <c r="C30" s="25" t="s">
        <v>33</v>
      </c>
      <c r="D30" s="25" t="s">
        <v>691</v>
      </c>
      <c r="E30" s="60" t="s">
        <v>708</v>
      </c>
      <c r="F30" s="36">
        <f>VLOOKUP($A30,'CAF BLS Adjustment'!$B:$H,7,FALSE)</f>
        <v>216557</v>
      </c>
      <c r="G30" s="5">
        <f>SUMIFS('HCLS Adjustment'!$F:$F,'HCLS Adjustment'!$B:$B,Main!$A30)</f>
        <v>0</v>
      </c>
      <c r="H30" s="31">
        <f>VLOOKUP(A30,'SVS Adjustment'!$B$3:$E$675,4,FALSE)</f>
        <v>0</v>
      </c>
      <c r="I30" s="31">
        <f t="shared" si="0"/>
        <v>216557</v>
      </c>
      <c r="J30" s="31">
        <f>IFERROR(VLOOKUP($A30,'NECA 5 year Projections'!$A:$C,3,FALSE),0)</f>
        <v>310207.41932857502</v>
      </c>
      <c r="K30" s="64">
        <f t="shared" si="1"/>
        <v>0.9963388589590193</v>
      </c>
      <c r="L30" s="31">
        <f t="shared" si="2"/>
        <v>216557</v>
      </c>
      <c r="M30" s="61">
        <v>-11928</v>
      </c>
      <c r="N30" s="36">
        <f t="shared" si="3"/>
        <v>-11928</v>
      </c>
      <c r="O30" s="95">
        <f t="shared" si="4"/>
        <v>204629</v>
      </c>
      <c r="P30" s="36">
        <f t="shared" si="5"/>
        <v>204629</v>
      </c>
      <c r="Q30" s="101">
        <f t="shared" si="6"/>
        <v>0</v>
      </c>
      <c r="R30" s="101">
        <f t="shared" si="7"/>
        <v>0</v>
      </c>
    </row>
    <row r="31" spans="1:18">
      <c r="A31" s="63">
        <v>170175</v>
      </c>
      <c r="B31" s="59" t="s">
        <v>36</v>
      </c>
      <c r="C31" s="25" t="s">
        <v>33</v>
      </c>
      <c r="D31" s="25" t="s">
        <v>691</v>
      </c>
      <c r="E31" s="60" t="s">
        <v>708</v>
      </c>
      <c r="F31" s="36">
        <f>VLOOKUP($A31,'CAF BLS Adjustment'!$B:$H,7,FALSE)</f>
        <v>589742</v>
      </c>
      <c r="G31" s="5">
        <f>SUMIFS('HCLS Adjustment'!$F:$F,'HCLS Adjustment'!$B:$B,Main!$A31)</f>
        <v>0</v>
      </c>
      <c r="H31" s="31">
        <f>VLOOKUP(A31,'SVS Adjustment'!$B$3:$E$675,4,FALSE)</f>
        <v>0</v>
      </c>
      <c r="I31" s="31">
        <f t="shared" si="0"/>
        <v>589742</v>
      </c>
      <c r="J31" s="31">
        <f>IFERROR(VLOOKUP($A31,'NECA 5 year Projections'!$A:$C,3,FALSE),0)</f>
        <v>601712.40897446906</v>
      </c>
      <c r="K31" s="64">
        <f t="shared" si="1"/>
        <v>0.9963388589590193</v>
      </c>
      <c r="L31" s="31">
        <f t="shared" si="2"/>
        <v>589742</v>
      </c>
      <c r="M31" s="61">
        <v>32268</v>
      </c>
      <c r="N31" s="36">
        <f t="shared" si="3"/>
        <v>32149.862300889636</v>
      </c>
      <c r="O31" s="95">
        <f t="shared" si="4"/>
        <v>621891.86230088968</v>
      </c>
      <c r="P31" s="36">
        <f t="shared" si="5"/>
        <v>621891.86230088968</v>
      </c>
      <c r="Q31" s="101">
        <f t="shared" si="6"/>
        <v>0</v>
      </c>
      <c r="R31" s="101">
        <f t="shared" si="7"/>
        <v>0</v>
      </c>
    </row>
    <row r="32" spans="1:18" ht="14.4" customHeight="1">
      <c r="A32" s="63">
        <v>170177</v>
      </c>
      <c r="B32" s="59" t="s">
        <v>37</v>
      </c>
      <c r="C32" s="25" t="s">
        <v>33</v>
      </c>
      <c r="D32" s="25" t="s">
        <v>691</v>
      </c>
      <c r="E32" s="60" t="s">
        <v>708</v>
      </c>
      <c r="F32" s="36">
        <f>VLOOKUP($A32,'CAF BLS Adjustment'!$B:$H,7,FALSE)</f>
        <v>285882</v>
      </c>
      <c r="G32" s="5">
        <f>SUMIFS('HCLS Adjustment'!$F:$F,'HCLS Adjustment'!$B:$B,Main!$A32)</f>
        <v>0</v>
      </c>
      <c r="H32" s="31">
        <f>VLOOKUP(A32,'SVS Adjustment'!$B$3:$E$675,4,FALSE)</f>
        <v>0</v>
      </c>
      <c r="I32" s="31">
        <f t="shared" si="0"/>
        <v>285882</v>
      </c>
      <c r="J32" s="31">
        <f>IFERROR(VLOOKUP($A32,'NECA 5 year Projections'!$A:$C,3,FALSE),0)</f>
        <v>365640.25868533802</v>
      </c>
      <c r="K32" s="64">
        <f t="shared" si="1"/>
        <v>0.9963388589590193</v>
      </c>
      <c r="L32" s="31">
        <f t="shared" si="2"/>
        <v>285882</v>
      </c>
      <c r="M32" s="61">
        <v>74040</v>
      </c>
      <c r="N32" s="36">
        <f t="shared" si="3"/>
        <v>73768.929117325795</v>
      </c>
      <c r="O32" s="95">
        <f t="shared" si="4"/>
        <v>359650.92911732581</v>
      </c>
      <c r="P32" s="36">
        <f t="shared" si="5"/>
        <v>359650.92911732581</v>
      </c>
      <c r="Q32" s="101">
        <f t="shared" si="6"/>
        <v>0</v>
      </c>
      <c r="R32" s="101">
        <f t="shared" si="7"/>
        <v>0</v>
      </c>
    </row>
    <row r="33" spans="1:18" ht="14.4" customHeight="1">
      <c r="A33" s="63">
        <v>170179</v>
      </c>
      <c r="B33" s="59" t="s">
        <v>38</v>
      </c>
      <c r="C33" s="25" t="s">
        <v>33</v>
      </c>
      <c r="D33" s="25" t="s">
        <v>691</v>
      </c>
      <c r="E33" s="60" t="s">
        <v>708</v>
      </c>
      <c r="F33" s="36">
        <f>VLOOKUP($A33,'CAF BLS Adjustment'!$B:$H,7,FALSE)</f>
        <v>784191</v>
      </c>
      <c r="G33" s="5">
        <f>SUMIFS('HCLS Adjustment'!$F:$F,'HCLS Adjustment'!$B:$B,Main!$A33)</f>
        <v>0</v>
      </c>
      <c r="H33" s="31">
        <f>VLOOKUP(A33,'SVS Adjustment'!$B$3:$E$675,4,FALSE)</f>
        <v>0</v>
      </c>
      <c r="I33" s="31">
        <f t="shared" si="0"/>
        <v>784191</v>
      </c>
      <c r="J33" s="31">
        <f>IFERROR(VLOOKUP($A33,'NECA 5 year Projections'!$A:$C,3,FALSE),0)</f>
        <v>830353.20691227296</v>
      </c>
      <c r="K33" s="64">
        <f t="shared" si="1"/>
        <v>0.9963388589590193</v>
      </c>
      <c r="L33" s="31">
        <f t="shared" si="2"/>
        <v>784191</v>
      </c>
      <c r="M33" s="61">
        <v>-51198</v>
      </c>
      <c r="N33" s="36">
        <f t="shared" si="3"/>
        <v>-51198</v>
      </c>
      <c r="O33" s="95">
        <f t="shared" si="4"/>
        <v>732993</v>
      </c>
      <c r="P33" s="36">
        <f t="shared" si="5"/>
        <v>732993</v>
      </c>
      <c r="Q33" s="101">
        <f t="shared" si="6"/>
        <v>0</v>
      </c>
      <c r="R33" s="101">
        <f t="shared" si="7"/>
        <v>0</v>
      </c>
    </row>
    <row r="34" spans="1:18" ht="14.4" customHeight="1">
      <c r="A34" s="63">
        <v>170189</v>
      </c>
      <c r="B34" s="59" t="s">
        <v>39</v>
      </c>
      <c r="C34" s="25" t="s">
        <v>33</v>
      </c>
      <c r="D34" s="25" t="s">
        <v>691</v>
      </c>
      <c r="E34" s="60" t="s">
        <v>708</v>
      </c>
      <c r="F34" s="36">
        <f>VLOOKUP($A34,'CAF BLS Adjustment'!$B:$H,7,FALSE)</f>
        <v>653425</v>
      </c>
      <c r="G34" s="5">
        <f>SUMIFS('HCLS Adjustment'!$F:$F,'HCLS Adjustment'!$B:$B,Main!$A34)</f>
        <v>220200</v>
      </c>
      <c r="H34" s="31">
        <f>VLOOKUP(A34,'SVS Adjustment'!$B$3:$E$675,4,FALSE)</f>
        <v>0</v>
      </c>
      <c r="I34" s="31">
        <f t="shared" si="0"/>
        <v>873625</v>
      </c>
      <c r="J34" s="31">
        <f>IFERROR(VLOOKUP($A34,'NECA 5 year Projections'!$A:$C,3,FALSE),0)</f>
        <v>567580.59568663803</v>
      </c>
      <c r="K34" s="64">
        <f t="shared" si="1"/>
        <v>0.9963388589590193</v>
      </c>
      <c r="L34" s="31">
        <f t="shared" si="2"/>
        <v>870426.53565807326</v>
      </c>
      <c r="M34" s="61">
        <v>110490</v>
      </c>
      <c r="N34" s="36">
        <f t="shared" si="3"/>
        <v>110085.48052638205</v>
      </c>
      <c r="O34" s="95">
        <f t="shared" si="4"/>
        <v>980512.01618445525</v>
      </c>
      <c r="P34" s="36">
        <f t="shared" si="5"/>
        <v>761118.19944167929</v>
      </c>
      <c r="Q34" s="101">
        <f t="shared" si="6"/>
        <v>219393.81674277605</v>
      </c>
      <c r="R34" s="101">
        <f t="shared" si="7"/>
        <v>0</v>
      </c>
    </row>
    <row r="35" spans="1:18" ht="14.4" customHeight="1">
      <c r="A35" s="63">
        <v>170195</v>
      </c>
      <c r="B35" s="59" t="s">
        <v>40</v>
      </c>
      <c r="C35" s="25" t="s">
        <v>33</v>
      </c>
      <c r="D35" s="25" t="s">
        <v>691</v>
      </c>
      <c r="E35" s="60" t="s">
        <v>708</v>
      </c>
      <c r="F35" s="36">
        <f>VLOOKUP($A35,'CAF BLS Adjustment'!$B:$H,7,FALSE)</f>
        <v>115486</v>
      </c>
      <c r="G35" s="5">
        <f>SUMIFS('HCLS Adjustment'!$F:$F,'HCLS Adjustment'!$B:$B,Main!$A35)</f>
        <v>46152</v>
      </c>
      <c r="H35" s="31">
        <f>VLOOKUP(A35,'SVS Adjustment'!$B$3:$E$675,4,FALSE)</f>
        <v>0</v>
      </c>
      <c r="I35" s="31">
        <f t="shared" si="0"/>
        <v>161638</v>
      </c>
      <c r="J35" s="31">
        <f>IFERROR(VLOOKUP($A35,'NECA 5 year Projections'!$A:$C,3,FALSE),0)</f>
        <v>139345.78330609301</v>
      </c>
      <c r="K35" s="64">
        <f t="shared" si="1"/>
        <v>0.9963388589590193</v>
      </c>
      <c r="L35" s="31">
        <f t="shared" si="2"/>
        <v>161046.22048441795</v>
      </c>
      <c r="M35" s="61">
        <v>4698</v>
      </c>
      <c r="N35" s="36">
        <f t="shared" si="3"/>
        <v>4680.7999593894729</v>
      </c>
      <c r="O35" s="95">
        <f t="shared" si="4"/>
        <v>165727.02044380741</v>
      </c>
      <c r="P35" s="36">
        <f t="shared" si="5"/>
        <v>119743.98942513077</v>
      </c>
      <c r="Q35" s="101">
        <f t="shared" si="6"/>
        <v>45983.031018676651</v>
      </c>
      <c r="R35" s="101">
        <f t="shared" si="7"/>
        <v>0</v>
      </c>
    </row>
    <row r="36" spans="1:18" ht="14.4" customHeight="1">
      <c r="A36" s="63">
        <v>170196</v>
      </c>
      <c r="B36" s="59" t="s">
        <v>41</v>
      </c>
      <c r="C36" s="25" t="s">
        <v>33</v>
      </c>
      <c r="D36" s="25" t="s">
        <v>691</v>
      </c>
      <c r="E36" s="60" t="s">
        <v>708</v>
      </c>
      <c r="F36" s="36">
        <f>VLOOKUP($A36,'CAF BLS Adjustment'!$B:$H,7,FALSE)</f>
        <v>897897</v>
      </c>
      <c r="G36" s="5">
        <f>SUMIFS('HCLS Adjustment'!$F:$F,'HCLS Adjustment'!$B:$B,Main!$A36)</f>
        <v>0</v>
      </c>
      <c r="H36" s="31">
        <f>VLOOKUP(A36,'SVS Adjustment'!$B$3:$E$675,4,FALSE)</f>
        <v>0</v>
      </c>
      <c r="I36" s="31">
        <f t="shared" si="0"/>
        <v>897897</v>
      </c>
      <c r="J36" s="31">
        <f>IFERROR(VLOOKUP($A36,'NECA 5 year Projections'!$A:$C,3,FALSE),0)</f>
        <v>1091504.8648431001</v>
      </c>
      <c r="K36" s="64">
        <f t="shared" si="1"/>
        <v>0.9963388589590193</v>
      </c>
      <c r="L36" s="31">
        <f t="shared" si="2"/>
        <v>897897</v>
      </c>
      <c r="M36" s="61">
        <v>27072</v>
      </c>
      <c r="N36" s="36">
        <f t="shared" si="3"/>
        <v>26972.885589738569</v>
      </c>
      <c r="O36" s="95">
        <f t="shared" si="4"/>
        <v>924869.88558973861</v>
      </c>
      <c r="P36" s="36">
        <f t="shared" si="5"/>
        <v>924869.88558973861</v>
      </c>
      <c r="Q36" s="101">
        <f t="shared" si="6"/>
        <v>0</v>
      </c>
      <c r="R36" s="101">
        <f t="shared" si="7"/>
        <v>0</v>
      </c>
    </row>
    <row r="37" spans="1:18" ht="14.4" customHeight="1">
      <c r="A37" s="63">
        <v>170197</v>
      </c>
      <c r="B37" s="59" t="s">
        <v>42</v>
      </c>
      <c r="C37" s="25" t="s">
        <v>33</v>
      </c>
      <c r="D37" s="25" t="s">
        <v>691</v>
      </c>
      <c r="E37" s="60" t="s">
        <v>708</v>
      </c>
      <c r="F37" s="36">
        <f>VLOOKUP($A37,'CAF BLS Adjustment'!$B:$H,7,FALSE)</f>
        <v>258579</v>
      </c>
      <c r="G37" s="5">
        <f>SUMIFS('HCLS Adjustment'!$F:$F,'HCLS Adjustment'!$B:$B,Main!$A37)</f>
        <v>0</v>
      </c>
      <c r="H37" s="31">
        <f>VLOOKUP(A37,'SVS Adjustment'!$B$3:$E$675,4,FALSE)</f>
        <v>0</v>
      </c>
      <c r="I37" s="31">
        <f t="shared" si="0"/>
        <v>258579</v>
      </c>
      <c r="J37" s="31">
        <f>IFERROR(VLOOKUP($A37,'NECA 5 year Projections'!$A:$C,3,FALSE),0)</f>
        <v>284426.83668402798</v>
      </c>
      <c r="K37" s="64">
        <f t="shared" si="1"/>
        <v>0.9963388589590193</v>
      </c>
      <c r="L37" s="31">
        <f t="shared" si="2"/>
        <v>258579</v>
      </c>
      <c r="M37" s="61">
        <v>33144</v>
      </c>
      <c r="N37" s="36">
        <f t="shared" si="3"/>
        <v>33022.655141337738</v>
      </c>
      <c r="O37" s="95">
        <f t="shared" si="4"/>
        <v>291601.65514133772</v>
      </c>
      <c r="P37" s="36">
        <f t="shared" si="5"/>
        <v>291601.65514133772</v>
      </c>
      <c r="Q37" s="101">
        <f t="shared" si="6"/>
        <v>0</v>
      </c>
      <c r="R37" s="101">
        <f t="shared" si="7"/>
        <v>0</v>
      </c>
    </row>
    <row r="38" spans="1:18" ht="14.4" customHeight="1">
      <c r="A38" s="63">
        <v>170205</v>
      </c>
      <c r="B38" s="59" t="s">
        <v>43</v>
      </c>
      <c r="C38" s="25" t="s">
        <v>33</v>
      </c>
      <c r="D38" s="25" t="s">
        <v>691</v>
      </c>
      <c r="E38" s="60" t="s">
        <v>708</v>
      </c>
      <c r="F38" s="36">
        <f>VLOOKUP($A38,'CAF BLS Adjustment'!$B:$H,7,FALSE)</f>
        <v>392045</v>
      </c>
      <c r="G38" s="5">
        <f>SUMIFS('HCLS Adjustment'!$F:$F,'HCLS Adjustment'!$B:$B,Main!$A38)</f>
        <v>10824</v>
      </c>
      <c r="H38" s="31">
        <f>VLOOKUP(A38,'SVS Adjustment'!$B$3:$E$675,4,FALSE)</f>
        <v>0</v>
      </c>
      <c r="I38" s="31">
        <f t="shared" si="0"/>
        <v>402869</v>
      </c>
      <c r="J38" s="31">
        <f>IFERROR(VLOOKUP($A38,'NECA 5 year Projections'!$A:$C,3,FALSE),0)</f>
        <v>500417.05015585897</v>
      </c>
      <c r="K38" s="64">
        <f t="shared" si="1"/>
        <v>0.9963388589590193</v>
      </c>
      <c r="L38" s="31">
        <f t="shared" si="2"/>
        <v>402869</v>
      </c>
      <c r="M38" s="61">
        <v>8676</v>
      </c>
      <c r="N38" s="36">
        <f t="shared" si="3"/>
        <v>8644.2359403284518</v>
      </c>
      <c r="O38" s="95">
        <f t="shared" si="4"/>
        <v>411513.23594032845</v>
      </c>
      <c r="P38" s="36">
        <f t="shared" si="5"/>
        <v>400689.23594032845</v>
      </c>
      <c r="Q38" s="101">
        <f t="shared" si="6"/>
        <v>10824</v>
      </c>
      <c r="R38" s="101">
        <f t="shared" si="7"/>
        <v>0</v>
      </c>
    </row>
    <row r="39" spans="1:18" ht="14.4" customHeight="1">
      <c r="A39" s="63">
        <v>170210</v>
      </c>
      <c r="B39" s="59" t="s">
        <v>44</v>
      </c>
      <c r="C39" s="25" t="s">
        <v>33</v>
      </c>
      <c r="D39" s="25" t="s">
        <v>691</v>
      </c>
      <c r="E39" s="60" t="s">
        <v>708</v>
      </c>
      <c r="F39" s="36">
        <f>VLOOKUP($A39,'CAF BLS Adjustment'!$B:$H,7,FALSE)</f>
        <v>313952</v>
      </c>
      <c r="G39" s="5">
        <f>SUMIFS('HCLS Adjustment'!$F:$F,'HCLS Adjustment'!$B:$B,Main!$A39)</f>
        <v>0</v>
      </c>
      <c r="H39" s="31">
        <f>VLOOKUP(A39,'SVS Adjustment'!$B$3:$E$675,4,FALSE)</f>
        <v>0</v>
      </c>
      <c r="I39" s="31">
        <f t="shared" si="0"/>
        <v>313952</v>
      </c>
      <c r="J39" s="31">
        <f>IFERROR(VLOOKUP($A39,'NECA 5 year Projections'!$A:$C,3,FALSE),0)</f>
        <v>310419.50655074301</v>
      </c>
      <c r="K39" s="64">
        <f t="shared" si="1"/>
        <v>0.9963388589590193</v>
      </c>
      <c r="L39" s="31">
        <f t="shared" si="2"/>
        <v>312802.577447902</v>
      </c>
      <c r="M39" s="61">
        <v>-1482</v>
      </c>
      <c r="N39" s="36">
        <f t="shared" si="3"/>
        <v>-1482</v>
      </c>
      <c r="O39" s="95">
        <f t="shared" si="4"/>
        <v>311320.577447902</v>
      </c>
      <c r="P39" s="36">
        <f t="shared" si="5"/>
        <v>311320.577447902</v>
      </c>
      <c r="Q39" s="101">
        <f t="shared" si="6"/>
        <v>0</v>
      </c>
      <c r="R39" s="101">
        <f t="shared" si="7"/>
        <v>0</v>
      </c>
    </row>
    <row r="40" spans="1:18" ht="14.4" customHeight="1">
      <c r="A40" s="63">
        <v>170215</v>
      </c>
      <c r="B40" s="59" t="s">
        <v>45</v>
      </c>
      <c r="C40" s="25" t="s">
        <v>33</v>
      </c>
      <c r="D40" s="25" t="s">
        <v>691</v>
      </c>
      <c r="E40" s="60" t="s">
        <v>708</v>
      </c>
      <c r="F40" s="36">
        <f>VLOOKUP($A40,'CAF BLS Adjustment'!$B:$H,7,FALSE)</f>
        <v>173580</v>
      </c>
      <c r="G40" s="5">
        <f>SUMIFS('HCLS Adjustment'!$F:$F,'HCLS Adjustment'!$B:$B,Main!$A40)</f>
        <v>0</v>
      </c>
      <c r="H40" s="31">
        <f>VLOOKUP(A40,'SVS Adjustment'!$B$3:$E$675,4,FALSE)</f>
        <v>0</v>
      </c>
      <c r="I40" s="31">
        <f t="shared" si="0"/>
        <v>173580</v>
      </c>
      <c r="J40" s="31">
        <f>IFERROR(VLOOKUP($A40,'NECA 5 year Projections'!$A:$C,3,FALSE),0)</f>
        <v>166413.04652793601</v>
      </c>
      <c r="K40" s="64">
        <f t="shared" si="1"/>
        <v>0.9963388589590193</v>
      </c>
      <c r="L40" s="31">
        <f t="shared" si="2"/>
        <v>172944.49913810656</v>
      </c>
      <c r="M40" s="61">
        <v>57276</v>
      </c>
      <c r="N40" s="36">
        <f t="shared" si="3"/>
        <v>57066.304485736793</v>
      </c>
      <c r="O40" s="95">
        <f t="shared" si="4"/>
        <v>230010.80362384336</v>
      </c>
      <c r="P40" s="36">
        <f t="shared" si="5"/>
        <v>230010.80362384336</v>
      </c>
      <c r="Q40" s="101">
        <f t="shared" si="6"/>
        <v>0</v>
      </c>
      <c r="R40" s="101">
        <f t="shared" si="7"/>
        <v>0</v>
      </c>
    </row>
    <row r="41" spans="1:18" ht="14.4" customHeight="1">
      <c r="A41" s="63">
        <v>180216</v>
      </c>
      <c r="B41" s="59" t="s">
        <v>47</v>
      </c>
      <c r="C41" s="25" t="s">
        <v>46</v>
      </c>
      <c r="D41" s="25" t="s">
        <v>691</v>
      </c>
      <c r="E41" s="60" t="s">
        <v>708</v>
      </c>
      <c r="F41" s="36">
        <f>VLOOKUP($A41,'CAF BLS Adjustment'!$B:$H,7,FALSE)</f>
        <v>922477</v>
      </c>
      <c r="G41" s="5">
        <f>SUMIFS('HCLS Adjustment'!$F:$F,'HCLS Adjustment'!$B:$B,Main!$A41)</f>
        <v>0</v>
      </c>
      <c r="H41" s="31">
        <f>VLOOKUP(A41,'SVS Adjustment'!$B$3:$E$675,4,FALSE)</f>
        <v>0</v>
      </c>
      <c r="I41" s="31">
        <f t="shared" si="0"/>
        <v>922477</v>
      </c>
      <c r="J41" s="31">
        <f>IFERROR(VLOOKUP($A41,'NECA 5 year Projections'!$A:$C,3,FALSE),0)</f>
        <v>1080885.2261600799</v>
      </c>
      <c r="K41" s="64">
        <f t="shared" si="1"/>
        <v>0.9963388589590193</v>
      </c>
      <c r="L41" s="31">
        <f t="shared" si="2"/>
        <v>922477</v>
      </c>
      <c r="M41" s="61">
        <v>46062</v>
      </c>
      <c r="N41" s="36">
        <f t="shared" si="3"/>
        <v>45893.360521370349</v>
      </c>
      <c r="O41" s="95">
        <f t="shared" si="4"/>
        <v>968370.36052137031</v>
      </c>
      <c r="P41" s="36">
        <f t="shared" si="5"/>
        <v>968370.36052137031</v>
      </c>
      <c r="Q41" s="101">
        <f t="shared" si="6"/>
        <v>0</v>
      </c>
      <c r="R41" s="101">
        <f t="shared" si="7"/>
        <v>0</v>
      </c>
    </row>
    <row r="42" spans="1:18" ht="14.4" customHeight="1">
      <c r="A42" s="63">
        <v>190219</v>
      </c>
      <c r="B42" s="59" t="s">
        <v>49</v>
      </c>
      <c r="C42" s="25" t="s">
        <v>48</v>
      </c>
      <c r="D42" s="25" t="s">
        <v>691</v>
      </c>
      <c r="E42" s="60" t="s">
        <v>708</v>
      </c>
      <c r="F42" s="36">
        <f>VLOOKUP($A42,'CAF BLS Adjustment'!$B:$H,7,FALSE)</f>
        <v>226057</v>
      </c>
      <c r="G42" s="5">
        <f>SUMIFS('HCLS Adjustment'!$F:$F,'HCLS Adjustment'!$B:$B,Main!$A42)</f>
        <v>0</v>
      </c>
      <c r="H42" s="31">
        <f>VLOOKUP(A42,'SVS Adjustment'!$B$3:$E$675,4,FALSE)</f>
        <v>0</v>
      </c>
      <c r="I42" s="31">
        <f t="shared" si="0"/>
        <v>226057</v>
      </c>
      <c r="J42" s="31">
        <f>IFERROR(VLOOKUP($A42,'NECA 5 year Projections'!$A:$C,3,FALSE),0)</f>
        <v>231886.17250846201</v>
      </c>
      <c r="K42" s="64">
        <f t="shared" si="1"/>
        <v>0.9963388589590193</v>
      </c>
      <c r="L42" s="31">
        <f t="shared" si="2"/>
        <v>226057</v>
      </c>
      <c r="M42" s="61">
        <v>12774</v>
      </c>
      <c r="N42" s="36">
        <f t="shared" si="3"/>
        <v>12727.232584342513</v>
      </c>
      <c r="O42" s="95">
        <f t="shared" si="4"/>
        <v>238784.23258434251</v>
      </c>
      <c r="P42" s="36">
        <f t="shared" si="5"/>
        <v>238784.23258434251</v>
      </c>
      <c r="Q42" s="101">
        <f t="shared" si="6"/>
        <v>0</v>
      </c>
      <c r="R42" s="101">
        <f t="shared" si="7"/>
        <v>0</v>
      </c>
    </row>
    <row r="43" spans="1:18" ht="14.4" customHeight="1">
      <c r="A43" s="63">
        <v>190220</v>
      </c>
      <c r="B43" s="59" t="s">
        <v>50</v>
      </c>
      <c r="C43" s="25" t="s">
        <v>48</v>
      </c>
      <c r="D43" s="25" t="s">
        <v>691</v>
      </c>
      <c r="E43" s="60" t="s">
        <v>708</v>
      </c>
      <c r="F43" s="36">
        <f>VLOOKUP($A43,'CAF BLS Adjustment'!$B:$H,7,FALSE)</f>
        <v>64323</v>
      </c>
      <c r="G43" s="5">
        <f>SUMIFS('HCLS Adjustment'!$F:$F,'HCLS Adjustment'!$B:$B,Main!$A43)</f>
        <v>31452</v>
      </c>
      <c r="H43" s="31">
        <f>VLOOKUP(A43,'SVS Adjustment'!$B$3:$E$675,4,FALSE)</f>
        <v>0</v>
      </c>
      <c r="I43" s="31">
        <f t="shared" si="0"/>
        <v>95775</v>
      </c>
      <c r="J43" s="31">
        <f>IFERROR(VLOOKUP($A43,'NECA 5 year Projections'!$A:$C,3,FALSE),0)</f>
        <v>68344.438344361202</v>
      </c>
      <c r="K43" s="64">
        <f t="shared" si="1"/>
        <v>0.9963388589590193</v>
      </c>
      <c r="L43" s="31">
        <f t="shared" si="2"/>
        <v>95424.354216800071</v>
      </c>
      <c r="M43" s="61">
        <v>3108</v>
      </c>
      <c r="N43" s="36">
        <f t="shared" si="3"/>
        <v>3096.6211736446321</v>
      </c>
      <c r="O43" s="95">
        <f t="shared" si="4"/>
        <v>98520.975390444699</v>
      </c>
      <c r="P43" s="36">
        <f t="shared" si="5"/>
        <v>67184.125598465631</v>
      </c>
      <c r="Q43" s="101">
        <f t="shared" si="6"/>
        <v>31336.849791979075</v>
      </c>
      <c r="R43" s="101">
        <f t="shared" si="7"/>
        <v>0</v>
      </c>
    </row>
    <row r="44" spans="1:18" ht="14.4" customHeight="1">
      <c r="A44" s="63">
        <v>190239</v>
      </c>
      <c r="B44" s="59" t="s">
        <v>51</v>
      </c>
      <c r="C44" s="25" t="s">
        <v>48</v>
      </c>
      <c r="D44" s="25" t="s">
        <v>691</v>
      </c>
      <c r="E44" s="60" t="s">
        <v>708</v>
      </c>
      <c r="F44" s="36">
        <f>VLOOKUP($A44,'CAF BLS Adjustment'!$B:$H,7,FALSE)</f>
        <v>263770</v>
      </c>
      <c r="G44" s="5">
        <f>SUMIFS('HCLS Adjustment'!$F:$F,'HCLS Adjustment'!$B:$B,Main!$A44)</f>
        <v>27552</v>
      </c>
      <c r="H44" s="31">
        <f>VLOOKUP(A44,'SVS Adjustment'!$B$3:$E$675,4,FALSE)</f>
        <v>0</v>
      </c>
      <c r="I44" s="31">
        <f t="shared" si="0"/>
        <v>291322</v>
      </c>
      <c r="J44" s="31">
        <f>IFERROR(VLOOKUP($A44,'NECA 5 year Projections'!$A:$C,3,FALSE),0)</f>
        <v>170090.39944342899</v>
      </c>
      <c r="K44" s="64">
        <f t="shared" si="1"/>
        <v>0.9963388589590193</v>
      </c>
      <c r="L44" s="31">
        <f t="shared" si="2"/>
        <v>290255.42906965944</v>
      </c>
      <c r="M44" s="61">
        <v>6852</v>
      </c>
      <c r="N44" s="36">
        <f t="shared" si="3"/>
        <v>6826.9138615872007</v>
      </c>
      <c r="O44" s="95">
        <f t="shared" si="4"/>
        <v>297082.34293124662</v>
      </c>
      <c r="P44" s="36">
        <f t="shared" si="5"/>
        <v>269631.21468920773</v>
      </c>
      <c r="Q44" s="101">
        <f t="shared" si="6"/>
        <v>27451.128242038903</v>
      </c>
      <c r="R44" s="101">
        <f t="shared" si="7"/>
        <v>0</v>
      </c>
    </row>
    <row r="45" spans="1:18" ht="14.4" customHeight="1">
      <c r="A45" s="63">
        <v>190243</v>
      </c>
      <c r="B45" s="59" t="s">
        <v>52</v>
      </c>
      <c r="C45" s="25" t="s">
        <v>48</v>
      </c>
      <c r="D45" s="25" t="s">
        <v>691</v>
      </c>
      <c r="E45" s="60" t="s">
        <v>708</v>
      </c>
      <c r="F45" s="36">
        <f>VLOOKUP($A45,'CAF BLS Adjustment'!$B:$H,7,FALSE)</f>
        <v>462990</v>
      </c>
      <c r="G45" s="5">
        <f>SUMIFS('HCLS Adjustment'!$F:$F,'HCLS Adjustment'!$B:$B,Main!$A45)</f>
        <v>0</v>
      </c>
      <c r="H45" s="31">
        <f>VLOOKUP(A45,'SVS Adjustment'!$B$3:$E$675,4,FALSE)</f>
        <v>0</v>
      </c>
      <c r="I45" s="31">
        <f t="shared" si="0"/>
        <v>462990</v>
      </c>
      <c r="J45" s="31">
        <f>IFERROR(VLOOKUP($A45,'NECA 5 year Projections'!$A:$C,3,FALSE),0)</f>
        <v>510204.071376651</v>
      </c>
      <c r="K45" s="64">
        <f t="shared" si="1"/>
        <v>0.9963388589590193</v>
      </c>
      <c r="L45" s="31">
        <f t="shared" si="2"/>
        <v>462990</v>
      </c>
      <c r="M45" s="61">
        <v>24642</v>
      </c>
      <c r="N45" s="36">
        <f t="shared" si="3"/>
        <v>24551.782162468153</v>
      </c>
      <c r="O45" s="95">
        <f t="shared" si="4"/>
        <v>487541.78216246818</v>
      </c>
      <c r="P45" s="36">
        <f t="shared" si="5"/>
        <v>487541.78216246818</v>
      </c>
      <c r="Q45" s="101">
        <f t="shared" si="6"/>
        <v>0</v>
      </c>
      <c r="R45" s="101">
        <f t="shared" si="7"/>
        <v>0</v>
      </c>
    </row>
    <row r="46" spans="1:18" ht="14.4" customHeight="1">
      <c r="A46" s="63">
        <v>190248</v>
      </c>
      <c r="B46" s="59" t="s">
        <v>53</v>
      </c>
      <c r="C46" s="25" t="s">
        <v>48</v>
      </c>
      <c r="D46" s="25" t="s">
        <v>691</v>
      </c>
      <c r="E46" s="60" t="s">
        <v>708</v>
      </c>
      <c r="F46" s="36">
        <f>VLOOKUP($A46,'CAF BLS Adjustment'!$B:$H,7,FALSE)</f>
        <v>970212</v>
      </c>
      <c r="G46" s="5">
        <f>SUMIFS('HCLS Adjustment'!$F:$F,'HCLS Adjustment'!$B:$B,Main!$A46)</f>
        <v>236532</v>
      </c>
      <c r="H46" s="31">
        <f>VLOOKUP(A46,'SVS Adjustment'!$B$3:$E$675,4,FALSE)</f>
        <v>0</v>
      </c>
      <c r="I46" s="31">
        <f t="shared" si="0"/>
        <v>1206744</v>
      </c>
      <c r="J46" s="31">
        <f>IFERROR(VLOOKUP($A46,'NECA 5 year Projections'!$A:$C,3,FALSE),0)</f>
        <v>1052391.98415031</v>
      </c>
      <c r="K46" s="64">
        <f t="shared" si="1"/>
        <v>0.9963388589590193</v>
      </c>
      <c r="L46" s="31">
        <f t="shared" si="2"/>
        <v>1202325.9400156429</v>
      </c>
      <c r="M46" s="61">
        <v>-17400</v>
      </c>
      <c r="N46" s="36">
        <f t="shared" si="3"/>
        <v>-17400</v>
      </c>
      <c r="O46" s="95">
        <f t="shared" si="4"/>
        <v>1184925.9400156429</v>
      </c>
      <c r="P46" s="36">
        <f t="shared" si="5"/>
        <v>949259.91702834808</v>
      </c>
      <c r="Q46" s="101">
        <f t="shared" si="6"/>
        <v>235666.02298729477</v>
      </c>
      <c r="R46" s="101">
        <f t="shared" si="7"/>
        <v>0</v>
      </c>
    </row>
    <row r="47" spans="1:18" ht="14.4" customHeight="1">
      <c r="A47" s="63">
        <v>190250</v>
      </c>
      <c r="B47" s="59" t="s">
        <v>54</v>
      </c>
      <c r="C47" s="25" t="s">
        <v>48</v>
      </c>
      <c r="D47" s="25" t="s">
        <v>691</v>
      </c>
      <c r="E47" s="60" t="s">
        <v>708</v>
      </c>
      <c r="F47" s="36">
        <f>VLOOKUP($A47,'CAF BLS Adjustment'!$B:$H,7,FALSE)</f>
        <v>3822395</v>
      </c>
      <c r="G47" s="5">
        <f>SUMIFS('HCLS Adjustment'!$F:$F,'HCLS Adjustment'!$B:$B,Main!$A47)</f>
        <v>0</v>
      </c>
      <c r="H47" s="31">
        <f>VLOOKUP(A47,'SVS Adjustment'!$B$3:$E$675,4,FALSE)</f>
        <v>0</v>
      </c>
      <c r="I47" s="31">
        <f t="shared" si="0"/>
        <v>3822395</v>
      </c>
      <c r="J47" s="31">
        <f>IFERROR(VLOOKUP($A47,'NECA 5 year Projections'!$A:$C,3,FALSE),0)</f>
        <v>4849654.7300679302</v>
      </c>
      <c r="K47" s="64">
        <f t="shared" si="1"/>
        <v>0.9963388589590193</v>
      </c>
      <c r="L47" s="31">
        <f t="shared" si="2"/>
        <v>3822395</v>
      </c>
      <c r="M47" s="61">
        <v>2940</v>
      </c>
      <c r="N47" s="36">
        <f t="shared" si="3"/>
        <v>2929.2362453395167</v>
      </c>
      <c r="O47" s="95">
        <f t="shared" si="4"/>
        <v>3825324.2362453397</v>
      </c>
      <c r="P47" s="36">
        <f t="shared" si="5"/>
        <v>3825324.2362453397</v>
      </c>
      <c r="Q47" s="101">
        <f t="shared" si="6"/>
        <v>0</v>
      </c>
      <c r="R47" s="101">
        <f t="shared" si="7"/>
        <v>0</v>
      </c>
    </row>
    <row r="48" spans="1:18" ht="14.4" customHeight="1">
      <c r="A48" s="63">
        <v>197251</v>
      </c>
      <c r="B48" s="59" t="s">
        <v>55</v>
      </c>
      <c r="C48" s="25" t="s">
        <v>48</v>
      </c>
      <c r="D48" s="25" t="s">
        <v>691</v>
      </c>
      <c r="E48" s="60" t="s">
        <v>708</v>
      </c>
      <c r="F48" s="36">
        <f>VLOOKUP($A48,'CAF BLS Adjustment'!$B:$H,7,FALSE)</f>
        <v>234237</v>
      </c>
      <c r="G48" s="5">
        <f>SUMIFS('HCLS Adjustment'!$F:$F,'HCLS Adjustment'!$B:$B,Main!$A48)</f>
        <v>37500</v>
      </c>
      <c r="H48" s="31">
        <f>VLOOKUP(A48,'SVS Adjustment'!$B$3:$E$675,4,FALSE)</f>
        <v>0</v>
      </c>
      <c r="I48" s="31">
        <f t="shared" si="0"/>
        <v>271737</v>
      </c>
      <c r="J48" s="31">
        <f>IFERROR(VLOOKUP($A48,'NECA 5 year Projections'!$A:$C,3,FALSE),0)</f>
        <v>250508.29592991201</v>
      </c>
      <c r="K48" s="64">
        <f t="shared" si="1"/>
        <v>0.9963388589590193</v>
      </c>
      <c r="L48" s="31">
        <f t="shared" si="2"/>
        <v>270742.13251694705</v>
      </c>
      <c r="M48" s="61">
        <v>-6786</v>
      </c>
      <c r="N48" s="36">
        <f t="shared" si="3"/>
        <v>-6786</v>
      </c>
      <c r="O48" s="95">
        <f t="shared" si="4"/>
        <v>263956.13251694705</v>
      </c>
      <c r="P48" s="36">
        <f t="shared" si="5"/>
        <v>226593.42530598381</v>
      </c>
      <c r="Q48" s="101">
        <f t="shared" si="6"/>
        <v>37362.707210963228</v>
      </c>
      <c r="R48" s="101">
        <f t="shared" si="7"/>
        <v>0</v>
      </c>
    </row>
    <row r="49" spans="1:18" ht="14.4" customHeight="1">
      <c r="A49" s="63">
        <v>200257</v>
      </c>
      <c r="B49" s="59" t="s">
        <v>57</v>
      </c>
      <c r="C49" s="25" t="s">
        <v>56</v>
      </c>
      <c r="D49" s="25" t="s">
        <v>691</v>
      </c>
      <c r="E49" s="60" t="s">
        <v>708</v>
      </c>
      <c r="F49" s="36">
        <f>VLOOKUP($A49,'CAF BLS Adjustment'!$B:$H,7,FALSE)</f>
        <v>490476</v>
      </c>
      <c r="G49" s="5">
        <f>SUMIFS('HCLS Adjustment'!$F:$F,'HCLS Adjustment'!$B:$B,Main!$A49)</f>
        <v>412020</v>
      </c>
      <c r="H49" s="31">
        <f>VLOOKUP(A49,'SVS Adjustment'!$B$3:$E$675,4,FALSE)</f>
        <v>0</v>
      </c>
      <c r="I49" s="31">
        <f t="shared" si="0"/>
        <v>902496</v>
      </c>
      <c r="J49" s="31">
        <f>IFERROR(VLOOKUP($A49,'NECA 5 year Projections'!$A:$C,3,FALSE),0)</f>
        <v>463031.15006868902</v>
      </c>
      <c r="K49" s="64">
        <f t="shared" si="1"/>
        <v>0.9963388589590193</v>
      </c>
      <c r="L49" s="31">
        <f t="shared" si="2"/>
        <v>899191.83485507907</v>
      </c>
      <c r="M49" s="61">
        <v>-37218</v>
      </c>
      <c r="N49" s="36">
        <f t="shared" si="3"/>
        <v>-37218</v>
      </c>
      <c r="O49" s="95">
        <f t="shared" si="4"/>
        <v>861973.83485507907</v>
      </c>
      <c r="P49" s="36">
        <f t="shared" si="5"/>
        <v>451462.29818678397</v>
      </c>
      <c r="Q49" s="101">
        <f t="shared" si="6"/>
        <v>410511.5366682951</v>
      </c>
      <c r="R49" s="101">
        <f t="shared" si="7"/>
        <v>0</v>
      </c>
    </row>
    <row r="50" spans="1:18" ht="14.4" customHeight="1">
      <c r="A50" s="63">
        <v>200259</v>
      </c>
      <c r="B50" s="59" t="s">
        <v>58</v>
      </c>
      <c r="C50" s="25" t="s">
        <v>56</v>
      </c>
      <c r="D50" s="25" t="s">
        <v>691</v>
      </c>
      <c r="E50" s="60" t="s">
        <v>708</v>
      </c>
      <c r="F50" s="36">
        <f>VLOOKUP($A50,'CAF BLS Adjustment'!$B:$H,7,FALSE)</f>
        <v>1542309</v>
      </c>
      <c r="G50" s="5">
        <f>SUMIFS('HCLS Adjustment'!$F:$F,'HCLS Adjustment'!$B:$B,Main!$A50)</f>
        <v>1457988</v>
      </c>
      <c r="H50" s="31">
        <f>VLOOKUP(A50,'SVS Adjustment'!$B$3:$E$675,4,FALSE)</f>
        <v>0</v>
      </c>
      <c r="I50" s="31">
        <f t="shared" si="0"/>
        <v>3000297</v>
      </c>
      <c r="J50" s="31">
        <f>IFERROR(VLOOKUP($A50,'NECA 5 year Projections'!$A:$C,3,FALSE),0)</f>
        <v>1688112.6427653199</v>
      </c>
      <c r="K50" s="64">
        <f t="shared" si="1"/>
        <v>0.9963388589590193</v>
      </c>
      <c r="L50" s="31">
        <f t="shared" si="2"/>
        <v>2989312.4895181688</v>
      </c>
      <c r="M50" s="61">
        <v>318228</v>
      </c>
      <c r="N50" s="36">
        <f t="shared" si="3"/>
        <v>317062.92240881082</v>
      </c>
      <c r="O50" s="95">
        <f t="shared" si="4"/>
        <v>3306375.4119269797</v>
      </c>
      <c r="P50" s="36">
        <f t="shared" si="5"/>
        <v>1853725.3116310372</v>
      </c>
      <c r="Q50" s="101">
        <f t="shared" si="6"/>
        <v>1452650.1002959427</v>
      </c>
      <c r="R50" s="101">
        <f t="shared" si="7"/>
        <v>0</v>
      </c>
    </row>
    <row r="51" spans="1:18" ht="14.4" customHeight="1">
      <c r="A51" s="63">
        <v>210331</v>
      </c>
      <c r="B51" s="59" t="s">
        <v>60</v>
      </c>
      <c r="C51" s="25" t="s">
        <v>59</v>
      </c>
      <c r="D51" s="25" t="s">
        <v>691</v>
      </c>
      <c r="E51" s="60" t="s">
        <v>708</v>
      </c>
      <c r="F51" s="36">
        <f>VLOOKUP($A51,'CAF BLS Adjustment'!$B:$H,7,FALSE)</f>
        <v>1002062</v>
      </c>
      <c r="G51" s="5">
        <f>SUMIFS('HCLS Adjustment'!$F:$F,'HCLS Adjustment'!$B:$B,Main!$A51)</f>
        <v>1023912</v>
      </c>
      <c r="H51" s="31">
        <f>VLOOKUP(A51,'SVS Adjustment'!$B$3:$E$675,4,FALSE)</f>
        <v>0</v>
      </c>
      <c r="I51" s="31">
        <f t="shared" si="0"/>
        <v>2025974</v>
      </c>
      <c r="J51" s="31">
        <f>IFERROR(VLOOKUP($A51,'NECA 5 year Projections'!$A:$C,3,FALSE),0)</f>
        <v>1029023.09718984</v>
      </c>
      <c r="K51" s="64">
        <f t="shared" si="1"/>
        <v>0.9963388589590193</v>
      </c>
      <c r="L51" s="31">
        <f t="shared" si="2"/>
        <v>2018556.6234406403</v>
      </c>
      <c r="M51" s="61">
        <v>52410</v>
      </c>
      <c r="N51" s="36">
        <f t="shared" si="3"/>
        <v>52218.119598042198</v>
      </c>
      <c r="O51" s="95">
        <f t="shared" si="4"/>
        <v>2070774.7430386825</v>
      </c>
      <c r="P51" s="36">
        <f t="shared" si="5"/>
        <v>1050611.429284235</v>
      </c>
      <c r="Q51" s="101">
        <f t="shared" si="6"/>
        <v>1020163.3137544475</v>
      </c>
      <c r="R51" s="101">
        <f t="shared" si="7"/>
        <v>0</v>
      </c>
    </row>
    <row r="52" spans="1:18" ht="14.4" customHeight="1">
      <c r="A52" s="63">
        <v>210335</v>
      </c>
      <c r="B52" s="59" t="s">
        <v>61</v>
      </c>
      <c r="C52" s="25" t="s">
        <v>59</v>
      </c>
      <c r="D52" s="25" t="s">
        <v>691</v>
      </c>
      <c r="E52" s="60" t="s">
        <v>708</v>
      </c>
      <c r="F52" s="36">
        <f>VLOOKUP($A52,'CAF BLS Adjustment'!$B:$H,7,FALSE)</f>
        <v>441581</v>
      </c>
      <c r="G52" s="5">
        <f>SUMIFS('HCLS Adjustment'!$F:$F,'HCLS Adjustment'!$B:$B,Main!$A52)</f>
        <v>0</v>
      </c>
      <c r="H52" s="31">
        <f>VLOOKUP(A52,'SVS Adjustment'!$B$3:$E$675,4,FALSE)</f>
        <v>0</v>
      </c>
      <c r="I52" s="31">
        <f t="shared" si="0"/>
        <v>441581</v>
      </c>
      <c r="J52" s="31">
        <f>IFERROR(VLOOKUP($A52,'NECA 5 year Projections'!$A:$C,3,FALSE),0)</f>
        <v>671157.60605262604</v>
      </c>
      <c r="K52" s="64">
        <f t="shared" si="1"/>
        <v>0.9963388589590193</v>
      </c>
      <c r="L52" s="31">
        <f t="shared" si="2"/>
        <v>441581</v>
      </c>
      <c r="M52" s="61">
        <v>28122</v>
      </c>
      <c r="N52" s="36">
        <f t="shared" si="3"/>
        <v>28019.04139164554</v>
      </c>
      <c r="O52" s="95">
        <f t="shared" si="4"/>
        <v>469600.04139164556</v>
      </c>
      <c r="P52" s="36">
        <f t="shared" si="5"/>
        <v>469600.04139164556</v>
      </c>
      <c r="Q52" s="101">
        <f t="shared" si="6"/>
        <v>0</v>
      </c>
      <c r="R52" s="101">
        <f t="shared" si="7"/>
        <v>0</v>
      </c>
    </row>
    <row r="53" spans="1:18" ht="14.4" customHeight="1">
      <c r="A53" s="63">
        <v>220324</v>
      </c>
      <c r="B53" s="59" t="s">
        <v>63</v>
      </c>
      <c r="C53" s="25" t="s">
        <v>62</v>
      </c>
      <c r="D53" s="25" t="s">
        <v>691</v>
      </c>
      <c r="E53" s="60" t="s">
        <v>708</v>
      </c>
      <c r="F53" s="36">
        <f>VLOOKUP($A53,'CAF BLS Adjustment'!$B:$H,7,FALSE)</f>
        <v>229363</v>
      </c>
      <c r="G53" s="5">
        <f>SUMIFS('HCLS Adjustment'!$F:$F,'HCLS Adjustment'!$B:$B,Main!$A53)</f>
        <v>0</v>
      </c>
      <c r="H53" s="31">
        <f>VLOOKUP(A53,'SVS Adjustment'!$B$3:$E$675,4,FALSE)</f>
        <v>0</v>
      </c>
      <c r="I53" s="31">
        <f t="shared" si="0"/>
        <v>229363</v>
      </c>
      <c r="J53" s="31">
        <f>IFERROR(VLOOKUP($A53,'NECA 5 year Projections'!$A:$C,3,FALSE),0)</f>
        <v>296797.33107886801</v>
      </c>
      <c r="K53" s="64">
        <f t="shared" si="1"/>
        <v>0.9963388589590193</v>
      </c>
      <c r="L53" s="31">
        <f t="shared" si="2"/>
        <v>229363</v>
      </c>
      <c r="M53" s="61">
        <v>-19812</v>
      </c>
      <c r="N53" s="36">
        <f t="shared" si="3"/>
        <v>-19812</v>
      </c>
      <c r="O53" s="95">
        <f t="shared" si="4"/>
        <v>209551</v>
      </c>
      <c r="P53" s="36">
        <f t="shared" si="5"/>
        <v>209551</v>
      </c>
      <c r="Q53" s="101">
        <f t="shared" si="6"/>
        <v>0</v>
      </c>
      <c r="R53" s="101">
        <f t="shared" si="7"/>
        <v>0</v>
      </c>
    </row>
    <row r="54" spans="1:18" ht="14.4" customHeight="1">
      <c r="A54" s="63">
        <v>220347</v>
      </c>
      <c r="B54" s="59" t="s">
        <v>64</v>
      </c>
      <c r="C54" s="25" t="s">
        <v>62</v>
      </c>
      <c r="D54" s="25" t="s">
        <v>691</v>
      </c>
      <c r="E54" s="60" t="s">
        <v>708</v>
      </c>
      <c r="F54" s="36">
        <f>VLOOKUP($A54,'CAF BLS Adjustment'!$B:$H,7,FALSE)</f>
        <v>2231298</v>
      </c>
      <c r="G54" s="5">
        <f>SUMIFS('HCLS Adjustment'!$F:$F,'HCLS Adjustment'!$B:$B,Main!$A54)</f>
        <v>1613220</v>
      </c>
      <c r="H54" s="31">
        <f>VLOOKUP(A54,'SVS Adjustment'!$B$3:$E$675,4,FALSE)</f>
        <v>0</v>
      </c>
      <c r="I54" s="31">
        <f t="shared" si="0"/>
        <v>3844518</v>
      </c>
      <c r="J54" s="31">
        <f>IFERROR(VLOOKUP($A54,'NECA 5 year Projections'!$A:$C,3,FALSE),0)</f>
        <v>1877761.8804853701</v>
      </c>
      <c r="K54" s="64">
        <f t="shared" si="1"/>
        <v>0.9963388589590193</v>
      </c>
      <c r="L54" s="31">
        <f t="shared" si="2"/>
        <v>3830442.6773674111</v>
      </c>
      <c r="M54" s="61">
        <v>296376</v>
      </c>
      <c r="N54" s="36">
        <f t="shared" si="3"/>
        <v>295290.92566283833</v>
      </c>
      <c r="O54" s="95">
        <f t="shared" si="4"/>
        <v>4125733.6030302495</v>
      </c>
      <c r="P54" s="36">
        <f t="shared" si="5"/>
        <v>2518419.8289803802</v>
      </c>
      <c r="Q54" s="101">
        <f t="shared" si="6"/>
        <v>1607313.7740498693</v>
      </c>
      <c r="R54" s="101">
        <f t="shared" si="7"/>
        <v>0</v>
      </c>
    </row>
    <row r="55" spans="1:18" ht="14.4" customHeight="1">
      <c r="A55" s="63">
        <v>220348</v>
      </c>
      <c r="B55" s="59" t="s">
        <v>65</v>
      </c>
      <c r="C55" s="25" t="s">
        <v>62</v>
      </c>
      <c r="D55" s="25" t="s">
        <v>691</v>
      </c>
      <c r="E55" s="60" t="s">
        <v>708</v>
      </c>
      <c r="F55" s="36">
        <f>VLOOKUP($A55,'CAF BLS Adjustment'!$B:$H,7,FALSE)</f>
        <v>2897041</v>
      </c>
      <c r="G55" s="5">
        <f>SUMIFS('HCLS Adjustment'!$F:$F,'HCLS Adjustment'!$B:$B,Main!$A55)</f>
        <v>639648</v>
      </c>
      <c r="H55" s="31">
        <f>VLOOKUP(A55,'SVS Adjustment'!$B$3:$E$675,4,FALSE)</f>
        <v>0</v>
      </c>
      <c r="I55" s="31">
        <f t="shared" si="0"/>
        <v>3536689</v>
      </c>
      <c r="J55" s="31">
        <f>IFERROR(VLOOKUP($A55,'NECA 5 year Projections'!$A:$C,3,FALSE),0)</f>
        <v>1743631.6512293599</v>
      </c>
      <c r="K55" s="64">
        <f t="shared" si="1"/>
        <v>0.9963388589590193</v>
      </c>
      <c r="L55" s="31">
        <f t="shared" si="2"/>
        <v>3523740.6827529152</v>
      </c>
      <c r="M55" s="61">
        <v>269850</v>
      </c>
      <c r="N55" s="36">
        <f t="shared" si="3"/>
        <v>268862.04109009134</v>
      </c>
      <c r="O55" s="95">
        <f t="shared" si="4"/>
        <v>3792602.7238430064</v>
      </c>
      <c r="P55" s="36">
        <f t="shared" si="5"/>
        <v>3155296.5653875875</v>
      </c>
      <c r="Q55" s="101">
        <f t="shared" si="6"/>
        <v>637306.15845541877</v>
      </c>
      <c r="R55" s="101">
        <f t="shared" si="7"/>
        <v>0</v>
      </c>
    </row>
    <row r="56" spans="1:18" ht="14.4" customHeight="1">
      <c r="A56" s="63">
        <v>220358</v>
      </c>
      <c r="B56" s="59" t="s">
        <v>66</v>
      </c>
      <c r="C56" s="25" t="s">
        <v>62</v>
      </c>
      <c r="D56" s="25" t="s">
        <v>691</v>
      </c>
      <c r="E56" s="60" t="s">
        <v>708</v>
      </c>
      <c r="F56" s="36">
        <f>VLOOKUP($A56,'CAF BLS Adjustment'!$B:$H,7,FALSE)</f>
        <v>1531376</v>
      </c>
      <c r="G56" s="5">
        <f>SUMIFS('HCLS Adjustment'!$F:$F,'HCLS Adjustment'!$B:$B,Main!$A56)</f>
        <v>1084728</v>
      </c>
      <c r="H56" s="31">
        <f>VLOOKUP(A56,'SVS Adjustment'!$B$3:$E$675,4,FALSE)</f>
        <v>0</v>
      </c>
      <c r="I56" s="31">
        <f t="shared" si="0"/>
        <v>2616104</v>
      </c>
      <c r="J56" s="31">
        <f>IFERROR(VLOOKUP($A56,'NECA 5 year Projections'!$A:$C,3,FALSE),0)</f>
        <v>1762361.49242153</v>
      </c>
      <c r="K56" s="64">
        <f t="shared" si="1"/>
        <v>0.9963388589590193</v>
      </c>
      <c r="L56" s="31">
        <f t="shared" si="2"/>
        <v>2606526.074278126</v>
      </c>
      <c r="M56" s="61">
        <v>33432</v>
      </c>
      <c r="N56" s="36">
        <f t="shared" si="3"/>
        <v>33309.600732717932</v>
      </c>
      <c r="O56" s="95">
        <f t="shared" si="4"/>
        <v>2639835.6750108441</v>
      </c>
      <c r="P56" s="36">
        <f t="shared" si="5"/>
        <v>1559079.0172099448</v>
      </c>
      <c r="Q56" s="101">
        <f t="shared" si="6"/>
        <v>1080756.6578008989</v>
      </c>
      <c r="R56" s="101">
        <f t="shared" si="7"/>
        <v>0</v>
      </c>
    </row>
    <row r="57" spans="1:18" ht="14.4" customHeight="1">
      <c r="A57" s="63">
        <v>220360</v>
      </c>
      <c r="B57" s="59" t="s">
        <v>67</v>
      </c>
      <c r="C57" s="25" t="s">
        <v>62</v>
      </c>
      <c r="D57" s="25" t="s">
        <v>691</v>
      </c>
      <c r="E57" s="60" t="s">
        <v>708</v>
      </c>
      <c r="F57" s="36">
        <f>VLOOKUP($A57,'CAF BLS Adjustment'!$B:$H,7,FALSE)</f>
        <v>2269362</v>
      </c>
      <c r="G57" s="5">
        <f>SUMIFS('HCLS Adjustment'!$F:$F,'HCLS Adjustment'!$B:$B,Main!$A57)</f>
        <v>669504</v>
      </c>
      <c r="H57" s="31">
        <f>VLOOKUP(A57,'SVS Adjustment'!$B$3:$E$675,4,FALSE)</f>
        <v>0</v>
      </c>
      <c r="I57" s="31">
        <f t="shared" si="0"/>
        <v>2938866</v>
      </c>
      <c r="J57" s="31">
        <f>IFERROR(VLOOKUP($A57,'NECA 5 year Projections'!$A:$C,3,FALSE),0)</f>
        <v>2684932.0662096702</v>
      </c>
      <c r="K57" s="64">
        <f t="shared" si="1"/>
        <v>0.9963388589590193</v>
      </c>
      <c r="L57" s="31">
        <f t="shared" si="2"/>
        <v>2928106.397073457</v>
      </c>
      <c r="M57" s="61">
        <v>326910</v>
      </c>
      <c r="N57" s="36">
        <f t="shared" si="3"/>
        <v>325713.13638229301</v>
      </c>
      <c r="O57" s="95">
        <f t="shared" si="4"/>
        <v>3253819.53345575</v>
      </c>
      <c r="P57" s="36">
        <f t="shared" si="5"/>
        <v>2586766.6820272505</v>
      </c>
      <c r="Q57" s="101">
        <f t="shared" si="6"/>
        <v>667052.85142849921</v>
      </c>
      <c r="R57" s="101">
        <f t="shared" si="7"/>
        <v>0</v>
      </c>
    </row>
    <row r="58" spans="1:18" ht="14.4" customHeight="1">
      <c r="A58" s="63">
        <v>220365</v>
      </c>
      <c r="B58" s="59" t="s">
        <v>68</v>
      </c>
      <c r="C58" s="25" t="s">
        <v>62</v>
      </c>
      <c r="D58" s="25" t="s">
        <v>691</v>
      </c>
      <c r="E58" s="60" t="s">
        <v>708</v>
      </c>
      <c r="F58" s="36">
        <f>VLOOKUP($A58,'CAF BLS Adjustment'!$B:$H,7,FALSE)</f>
        <v>238629</v>
      </c>
      <c r="G58" s="5">
        <f>SUMIFS('HCLS Adjustment'!$F:$F,'HCLS Adjustment'!$B:$B,Main!$A58)</f>
        <v>214212</v>
      </c>
      <c r="H58" s="31">
        <f>VLOOKUP(A58,'SVS Adjustment'!$B$3:$E$675,4,FALSE)</f>
        <v>0</v>
      </c>
      <c r="I58" s="31">
        <f t="shared" si="0"/>
        <v>452841</v>
      </c>
      <c r="J58" s="31">
        <f>IFERROR(VLOOKUP($A58,'NECA 5 year Projections'!$A:$C,3,FALSE),0)</f>
        <v>220158.09349285101</v>
      </c>
      <c r="K58" s="64">
        <f t="shared" si="1"/>
        <v>0.9963388589590193</v>
      </c>
      <c r="L58" s="31">
        <f t="shared" si="2"/>
        <v>451183.08522986126</v>
      </c>
      <c r="M58" s="61">
        <v>-41568</v>
      </c>
      <c r="N58" s="36">
        <f t="shared" si="3"/>
        <v>-41568</v>
      </c>
      <c r="O58" s="95">
        <f t="shared" si="4"/>
        <v>409615.08522986126</v>
      </c>
      <c r="P58" s="36">
        <f t="shared" si="5"/>
        <v>196187.34557453182</v>
      </c>
      <c r="Q58" s="101">
        <f t="shared" si="6"/>
        <v>213427.73965532944</v>
      </c>
      <c r="R58" s="101">
        <f t="shared" si="7"/>
        <v>0</v>
      </c>
    </row>
    <row r="59" spans="1:18" ht="14.4" customHeight="1">
      <c r="A59" s="63">
        <v>220368</v>
      </c>
      <c r="B59" s="59" t="s">
        <v>69</v>
      </c>
      <c r="C59" s="25" t="s">
        <v>62</v>
      </c>
      <c r="D59" s="25" t="s">
        <v>691</v>
      </c>
      <c r="E59" s="60" t="s">
        <v>708</v>
      </c>
      <c r="F59" s="36">
        <f>VLOOKUP($A59,'CAF BLS Adjustment'!$B:$H,7,FALSE)</f>
        <v>1500410</v>
      </c>
      <c r="G59" s="5">
        <f>SUMIFS('HCLS Adjustment'!$F:$F,'HCLS Adjustment'!$B:$B,Main!$A59)</f>
        <v>113352</v>
      </c>
      <c r="H59" s="31">
        <f>VLOOKUP(A59,'SVS Adjustment'!$B$3:$E$675,4,FALSE)</f>
        <v>0</v>
      </c>
      <c r="I59" s="31">
        <f t="shared" si="0"/>
        <v>1613762</v>
      </c>
      <c r="J59" s="31">
        <f>IFERROR(VLOOKUP($A59,'NECA 5 year Projections'!$A:$C,3,FALSE),0)</f>
        <v>1062178.5676666901</v>
      </c>
      <c r="K59" s="64">
        <f t="shared" si="1"/>
        <v>0.9963388589590193</v>
      </c>
      <c r="L59" s="31">
        <f t="shared" si="2"/>
        <v>1607853.7897114248</v>
      </c>
      <c r="M59" s="61">
        <v>-50706</v>
      </c>
      <c r="N59" s="36">
        <f t="shared" si="3"/>
        <v>-50706</v>
      </c>
      <c r="O59" s="95">
        <f t="shared" si="4"/>
        <v>1557147.7897114248</v>
      </c>
      <c r="P59" s="36">
        <f t="shared" si="5"/>
        <v>1444210.787370702</v>
      </c>
      <c r="Q59" s="101">
        <f t="shared" si="6"/>
        <v>112937.00234072276</v>
      </c>
      <c r="R59" s="101">
        <f t="shared" si="7"/>
        <v>0</v>
      </c>
    </row>
    <row r="60" spans="1:18" ht="14.4" customHeight="1">
      <c r="A60" s="63">
        <v>220371</v>
      </c>
      <c r="B60" s="59" t="s">
        <v>70</v>
      </c>
      <c r="C60" s="25" t="s">
        <v>62</v>
      </c>
      <c r="D60" s="25" t="s">
        <v>691</v>
      </c>
      <c r="E60" s="60" t="s">
        <v>708</v>
      </c>
      <c r="F60" s="36">
        <f>VLOOKUP($A60,'CAF BLS Adjustment'!$B:$H,7,FALSE)</f>
        <v>615792</v>
      </c>
      <c r="G60" s="5">
        <f>SUMIFS('HCLS Adjustment'!$F:$F,'HCLS Adjustment'!$B:$B,Main!$A60)</f>
        <v>0</v>
      </c>
      <c r="H60" s="31">
        <f>VLOOKUP(A60,'SVS Adjustment'!$B$3:$E$675,4,FALSE)</f>
        <v>0</v>
      </c>
      <c r="I60" s="31">
        <f t="shared" si="0"/>
        <v>615792</v>
      </c>
      <c r="J60" s="31">
        <f>IFERROR(VLOOKUP($A60,'NECA 5 year Projections'!$A:$C,3,FALSE),0)</f>
        <v>621403.74362886895</v>
      </c>
      <c r="K60" s="64">
        <f t="shared" si="1"/>
        <v>0.9963388589590193</v>
      </c>
      <c r="L60" s="31">
        <f t="shared" si="2"/>
        <v>615792</v>
      </c>
      <c r="M60" s="61">
        <v>-52014</v>
      </c>
      <c r="N60" s="36">
        <f t="shared" si="3"/>
        <v>-52014</v>
      </c>
      <c r="O60" s="95">
        <f t="shared" si="4"/>
        <v>563778</v>
      </c>
      <c r="P60" s="36">
        <f t="shared" si="5"/>
        <v>563778</v>
      </c>
      <c r="Q60" s="101">
        <f t="shared" si="6"/>
        <v>0</v>
      </c>
      <c r="R60" s="101">
        <f t="shared" si="7"/>
        <v>0</v>
      </c>
    </row>
    <row r="61" spans="1:18" ht="14.4" customHeight="1">
      <c r="A61" s="63">
        <v>220376</v>
      </c>
      <c r="B61" s="59" t="s">
        <v>71</v>
      </c>
      <c r="C61" s="25" t="s">
        <v>62</v>
      </c>
      <c r="D61" s="25" t="s">
        <v>691</v>
      </c>
      <c r="E61" s="60" t="s">
        <v>708</v>
      </c>
      <c r="F61" s="36">
        <f>VLOOKUP($A61,'CAF BLS Adjustment'!$B:$H,7,FALSE)</f>
        <v>1151152</v>
      </c>
      <c r="G61" s="5">
        <f>SUMIFS('HCLS Adjustment'!$F:$F,'HCLS Adjustment'!$B:$B,Main!$A61)</f>
        <v>898824</v>
      </c>
      <c r="H61" s="31">
        <f>VLOOKUP(A61,'SVS Adjustment'!$B$3:$E$675,4,FALSE)</f>
        <v>0</v>
      </c>
      <c r="I61" s="31">
        <f t="shared" si="0"/>
        <v>2049976</v>
      </c>
      <c r="J61" s="31">
        <f>IFERROR(VLOOKUP($A61,'NECA 5 year Projections'!$A:$C,3,FALSE),0)</f>
        <v>1011993.56846595</v>
      </c>
      <c r="K61" s="64">
        <f t="shared" si="1"/>
        <v>0.9963388589590193</v>
      </c>
      <c r="L61" s="31">
        <f t="shared" si="2"/>
        <v>2042470.7487333745</v>
      </c>
      <c r="M61" s="61">
        <v>82668</v>
      </c>
      <c r="N61" s="36">
        <f t="shared" si="3"/>
        <v>82365.340792424206</v>
      </c>
      <c r="O61" s="95">
        <f t="shared" si="4"/>
        <v>2124836.0895257988</v>
      </c>
      <c r="P61" s="36">
        <f t="shared" si="5"/>
        <v>1229302.8109608172</v>
      </c>
      <c r="Q61" s="101">
        <f t="shared" si="6"/>
        <v>895533.27856498153</v>
      </c>
      <c r="R61" s="101">
        <f t="shared" si="7"/>
        <v>0</v>
      </c>
    </row>
    <row r="62" spans="1:18" ht="14.4" customHeight="1">
      <c r="A62" s="63">
        <v>220378</v>
      </c>
      <c r="B62" s="59" t="s">
        <v>72</v>
      </c>
      <c r="C62" s="25" t="s">
        <v>62</v>
      </c>
      <c r="D62" s="25" t="s">
        <v>691</v>
      </c>
      <c r="E62" s="60" t="s">
        <v>708</v>
      </c>
      <c r="F62" s="36">
        <f>VLOOKUP($A62,'CAF BLS Adjustment'!$B:$H,7,FALSE)</f>
        <v>3352358</v>
      </c>
      <c r="G62" s="5">
        <f>SUMIFS('HCLS Adjustment'!$F:$F,'HCLS Adjustment'!$B:$B,Main!$A62)</f>
        <v>3076236</v>
      </c>
      <c r="H62" s="31">
        <f>VLOOKUP(A62,'SVS Adjustment'!$B$3:$E$675,4,FALSE)</f>
        <v>0</v>
      </c>
      <c r="I62" s="31">
        <f t="shared" si="0"/>
        <v>6428594</v>
      </c>
      <c r="J62" s="31">
        <f>IFERROR(VLOOKUP($A62,'NECA 5 year Projections'!$A:$C,3,FALSE),0)</f>
        <v>2394097.80564307</v>
      </c>
      <c r="K62" s="64">
        <f t="shared" si="1"/>
        <v>0.9963388589590193</v>
      </c>
      <c r="L62" s="31">
        <f t="shared" si="2"/>
        <v>6405058.0106707979</v>
      </c>
      <c r="M62" s="61">
        <v>152040</v>
      </c>
      <c r="N62" s="36">
        <f t="shared" si="3"/>
        <v>151483.3601161293</v>
      </c>
      <c r="O62" s="95">
        <f t="shared" si="4"/>
        <v>6556541.3707869276</v>
      </c>
      <c r="P62" s="36">
        <f t="shared" si="5"/>
        <v>3491567.9046582696</v>
      </c>
      <c r="Q62" s="101">
        <f t="shared" si="6"/>
        <v>3064973.466128658</v>
      </c>
      <c r="R62" s="101">
        <f t="shared" si="7"/>
        <v>0</v>
      </c>
    </row>
    <row r="63" spans="1:18" ht="14.4" customHeight="1">
      <c r="A63" s="63">
        <v>220380</v>
      </c>
      <c r="B63" s="59" t="s">
        <v>73</v>
      </c>
      <c r="C63" s="25" t="s">
        <v>62</v>
      </c>
      <c r="D63" s="25" t="s">
        <v>691</v>
      </c>
      <c r="E63" s="60" t="s">
        <v>708</v>
      </c>
      <c r="F63" s="36">
        <f>VLOOKUP($A63,'CAF BLS Adjustment'!$B:$H,7,FALSE)</f>
        <v>1309919</v>
      </c>
      <c r="G63" s="5">
        <f>SUMIFS('HCLS Adjustment'!$F:$F,'HCLS Adjustment'!$B:$B,Main!$A63)</f>
        <v>202428</v>
      </c>
      <c r="H63" s="31">
        <f>VLOOKUP(A63,'SVS Adjustment'!$B$3:$E$675,4,FALSE)</f>
        <v>0</v>
      </c>
      <c r="I63" s="31">
        <f t="shared" si="0"/>
        <v>1512347</v>
      </c>
      <c r="J63" s="31">
        <f>IFERROR(VLOOKUP($A63,'NECA 5 year Projections'!$A:$C,3,FALSE),0)</f>
        <v>1184064.7107428301</v>
      </c>
      <c r="K63" s="64">
        <f t="shared" si="1"/>
        <v>0.9963388589590193</v>
      </c>
      <c r="L63" s="31">
        <f t="shared" si="2"/>
        <v>1506810.0843300959</v>
      </c>
      <c r="M63" s="61">
        <v>21090</v>
      </c>
      <c r="N63" s="36">
        <f t="shared" si="3"/>
        <v>21012.786535445717</v>
      </c>
      <c r="O63" s="95">
        <f t="shared" si="4"/>
        <v>1527822.8708655415</v>
      </c>
      <c r="P63" s="36">
        <f t="shared" si="5"/>
        <v>1326135.9883241854</v>
      </c>
      <c r="Q63" s="101">
        <f t="shared" si="6"/>
        <v>201686.88254135635</v>
      </c>
      <c r="R63" s="101">
        <f t="shared" si="7"/>
        <v>0</v>
      </c>
    </row>
    <row r="64" spans="1:18" ht="14.4" customHeight="1">
      <c r="A64" s="63">
        <v>220381</v>
      </c>
      <c r="B64" s="59" t="s">
        <v>74</v>
      </c>
      <c r="C64" s="25" t="s">
        <v>62</v>
      </c>
      <c r="D64" s="25" t="s">
        <v>691</v>
      </c>
      <c r="E64" s="60" t="s">
        <v>708</v>
      </c>
      <c r="F64" s="36">
        <f>VLOOKUP($A64,'CAF BLS Adjustment'!$B:$H,7,FALSE)</f>
        <v>2372667</v>
      </c>
      <c r="G64" s="5">
        <f>SUMIFS('HCLS Adjustment'!$F:$F,'HCLS Adjustment'!$B:$B,Main!$A64)</f>
        <v>2951244</v>
      </c>
      <c r="H64" s="31">
        <f>VLOOKUP(A64,'SVS Adjustment'!$B$3:$E$675,4,FALSE)</f>
        <v>0</v>
      </c>
      <c r="I64" s="31">
        <f t="shared" si="0"/>
        <v>5323911</v>
      </c>
      <c r="J64" s="31">
        <f>IFERROR(VLOOKUP($A64,'NECA 5 year Projections'!$A:$C,3,FALSE),0)</f>
        <v>3051940.7051288998</v>
      </c>
      <c r="K64" s="64">
        <f t="shared" si="1"/>
        <v>0.9963388589590193</v>
      </c>
      <c r="L64" s="31">
        <f t="shared" si="2"/>
        <v>5304419.4109393712</v>
      </c>
      <c r="M64" s="61">
        <v>121764</v>
      </c>
      <c r="N64" s="36">
        <f t="shared" si="3"/>
        <v>121318.20482228603</v>
      </c>
      <c r="O64" s="95">
        <f t="shared" si="4"/>
        <v>5425737.6157616572</v>
      </c>
      <c r="P64" s="36">
        <f t="shared" si="5"/>
        <v>2485298.5362920053</v>
      </c>
      <c r="Q64" s="101">
        <f t="shared" si="6"/>
        <v>2940439.0794696519</v>
      </c>
      <c r="R64" s="101">
        <f t="shared" si="7"/>
        <v>0</v>
      </c>
    </row>
    <row r="65" spans="1:18" ht="14.4" customHeight="1">
      <c r="A65" s="63">
        <v>220382</v>
      </c>
      <c r="B65" s="59" t="s">
        <v>75</v>
      </c>
      <c r="C65" s="25" t="s">
        <v>62</v>
      </c>
      <c r="D65" s="25" t="s">
        <v>691</v>
      </c>
      <c r="E65" s="60" t="s">
        <v>708</v>
      </c>
      <c r="F65" s="36">
        <f>VLOOKUP($A65,'CAF BLS Adjustment'!$B:$H,7,FALSE)</f>
        <v>1714180</v>
      </c>
      <c r="G65" s="5">
        <f>SUMIFS('HCLS Adjustment'!$F:$F,'HCLS Adjustment'!$B:$B,Main!$A65)</f>
        <v>721320</v>
      </c>
      <c r="H65" s="31">
        <f>VLOOKUP(A65,'SVS Adjustment'!$B$3:$E$675,4,FALSE)</f>
        <v>0</v>
      </c>
      <c r="I65" s="31">
        <f t="shared" si="0"/>
        <v>2435500</v>
      </c>
      <c r="J65" s="31">
        <f>IFERROR(VLOOKUP($A65,'NECA 5 year Projections'!$A:$C,3,FALSE),0)</f>
        <v>1892705.07005761</v>
      </c>
      <c r="K65" s="64">
        <f t="shared" si="1"/>
        <v>0.9963388589590193</v>
      </c>
      <c r="L65" s="31">
        <f t="shared" si="2"/>
        <v>2426583.2909946917</v>
      </c>
      <c r="M65" s="61">
        <v>185400</v>
      </c>
      <c r="N65" s="36">
        <f t="shared" si="3"/>
        <v>184721.22445100217</v>
      </c>
      <c r="O65" s="95">
        <f t="shared" si="4"/>
        <v>2611304.5154456939</v>
      </c>
      <c r="P65" s="36">
        <f t="shared" si="5"/>
        <v>1892625.3697013741</v>
      </c>
      <c r="Q65" s="101">
        <f t="shared" si="6"/>
        <v>718679.14574431989</v>
      </c>
      <c r="R65" s="101">
        <f t="shared" si="7"/>
        <v>0</v>
      </c>
    </row>
    <row r="66" spans="1:18" ht="14.4" customHeight="1">
      <c r="A66" s="63">
        <v>220389</v>
      </c>
      <c r="B66" s="59" t="s">
        <v>76</v>
      </c>
      <c r="C66" s="25" t="s">
        <v>62</v>
      </c>
      <c r="D66" s="25" t="s">
        <v>691</v>
      </c>
      <c r="E66" s="60" t="s">
        <v>708</v>
      </c>
      <c r="F66" s="36">
        <f>VLOOKUP($A66,'CAF BLS Adjustment'!$B:$H,7,FALSE)</f>
        <v>969476</v>
      </c>
      <c r="G66" s="5">
        <f>SUMIFS('HCLS Adjustment'!$F:$F,'HCLS Adjustment'!$B:$B,Main!$A66)</f>
        <v>0</v>
      </c>
      <c r="H66" s="31">
        <f>VLOOKUP(A66,'SVS Adjustment'!$B$3:$E$675,4,FALSE)</f>
        <v>0</v>
      </c>
      <c r="I66" s="31">
        <f t="shared" si="0"/>
        <v>969476</v>
      </c>
      <c r="J66" s="31">
        <f>IFERROR(VLOOKUP($A66,'NECA 5 year Projections'!$A:$C,3,FALSE),0)</f>
        <v>813204.52462020703</v>
      </c>
      <c r="K66" s="64">
        <f t="shared" si="1"/>
        <v>0.9963388589590193</v>
      </c>
      <c r="L66" s="31">
        <f t="shared" si="2"/>
        <v>965926.61162815418</v>
      </c>
      <c r="M66" s="61">
        <v>-34692</v>
      </c>
      <c r="N66" s="36">
        <f t="shared" si="3"/>
        <v>-34692</v>
      </c>
      <c r="O66" s="95">
        <f t="shared" si="4"/>
        <v>931234.61162815418</v>
      </c>
      <c r="P66" s="36">
        <f t="shared" si="5"/>
        <v>931234.61162815418</v>
      </c>
      <c r="Q66" s="101">
        <f t="shared" si="6"/>
        <v>0</v>
      </c>
      <c r="R66" s="101">
        <f t="shared" si="7"/>
        <v>0</v>
      </c>
    </row>
    <row r="67" spans="1:18" ht="14.4" customHeight="1">
      <c r="A67" s="63">
        <v>220392</v>
      </c>
      <c r="B67" s="59" t="s">
        <v>77</v>
      </c>
      <c r="C67" s="25" t="s">
        <v>62</v>
      </c>
      <c r="D67" s="25" t="s">
        <v>691</v>
      </c>
      <c r="E67" s="60" t="s">
        <v>708</v>
      </c>
      <c r="F67" s="36">
        <f>VLOOKUP($A67,'CAF BLS Adjustment'!$B:$H,7,FALSE)</f>
        <v>249529</v>
      </c>
      <c r="G67" s="5">
        <f>SUMIFS('HCLS Adjustment'!$F:$F,'HCLS Adjustment'!$B:$B,Main!$A67)</f>
        <v>138072</v>
      </c>
      <c r="H67" s="31">
        <f>VLOOKUP(A67,'SVS Adjustment'!$B$3:$E$675,4,FALSE)</f>
        <v>0</v>
      </c>
      <c r="I67" s="31">
        <f t="shared" si="0"/>
        <v>387601</v>
      </c>
      <c r="J67" s="31">
        <f>IFERROR(VLOOKUP($A67,'NECA 5 year Projections'!$A:$C,3,FALSE),0)</f>
        <v>257862.78919646499</v>
      </c>
      <c r="K67" s="64">
        <f t="shared" si="1"/>
        <v>0.9963388589590193</v>
      </c>
      <c r="L67" s="31">
        <f t="shared" si="2"/>
        <v>386181.93807137484</v>
      </c>
      <c r="M67" s="61">
        <v>11964</v>
      </c>
      <c r="N67" s="36">
        <f t="shared" si="3"/>
        <v>11920.198108585708</v>
      </c>
      <c r="O67" s="95">
        <f t="shared" si="4"/>
        <v>398102.13617996057</v>
      </c>
      <c r="P67" s="36">
        <f t="shared" si="5"/>
        <v>260535.63724577083</v>
      </c>
      <c r="Q67" s="101">
        <f t="shared" si="6"/>
        <v>137566.4989341897</v>
      </c>
      <c r="R67" s="101">
        <f t="shared" si="7"/>
        <v>0</v>
      </c>
    </row>
    <row r="68" spans="1:18" ht="14.4" customHeight="1">
      <c r="A68" s="63">
        <v>220394</v>
      </c>
      <c r="B68" s="59" t="s">
        <v>78</v>
      </c>
      <c r="C68" s="25" t="s">
        <v>62</v>
      </c>
      <c r="D68" s="25" t="s">
        <v>691</v>
      </c>
      <c r="E68" s="60" t="s">
        <v>708</v>
      </c>
      <c r="F68" s="36">
        <f>VLOOKUP($A68,'CAF BLS Adjustment'!$B:$H,7,FALSE)</f>
        <v>1302355</v>
      </c>
      <c r="G68" s="5">
        <f>SUMIFS('HCLS Adjustment'!$F:$F,'HCLS Adjustment'!$B:$B,Main!$A68)</f>
        <v>454716</v>
      </c>
      <c r="H68" s="31">
        <f>VLOOKUP(A68,'SVS Adjustment'!$B$3:$E$675,4,FALSE)</f>
        <v>0</v>
      </c>
      <c r="I68" s="31">
        <f t="shared" si="0"/>
        <v>1757071</v>
      </c>
      <c r="J68" s="31">
        <f>IFERROR(VLOOKUP($A68,'NECA 5 year Projections'!$A:$C,3,FALSE),0)</f>
        <v>1611803.28528855</v>
      </c>
      <c r="K68" s="64">
        <f t="shared" si="1"/>
        <v>0.9963388589590193</v>
      </c>
      <c r="L68" s="31">
        <f t="shared" si="2"/>
        <v>1750638.115249983</v>
      </c>
      <c r="M68" s="61">
        <v>-2568</v>
      </c>
      <c r="N68" s="36">
        <f t="shared" si="3"/>
        <v>-2568</v>
      </c>
      <c r="O68" s="95">
        <f t="shared" si="4"/>
        <v>1748070.115249983</v>
      </c>
      <c r="P68" s="36">
        <f t="shared" si="5"/>
        <v>1295018.8946595737</v>
      </c>
      <c r="Q68" s="101">
        <f t="shared" si="6"/>
        <v>453051.22059040936</v>
      </c>
      <c r="R68" s="101">
        <f t="shared" si="7"/>
        <v>0</v>
      </c>
    </row>
    <row r="69" spans="1:18" ht="14.4" customHeight="1">
      <c r="A69" s="63">
        <v>230468</v>
      </c>
      <c r="B69" s="59" t="s">
        <v>80</v>
      </c>
      <c r="C69" s="25" t="s">
        <v>79</v>
      </c>
      <c r="D69" s="25" t="s">
        <v>691</v>
      </c>
      <c r="E69" s="60" t="s">
        <v>708</v>
      </c>
      <c r="F69" s="36">
        <f>VLOOKUP($A69,'CAF BLS Adjustment'!$B:$H,7,FALSE)</f>
        <v>4890885</v>
      </c>
      <c r="G69" s="5">
        <f>SUMIFS('HCLS Adjustment'!$F:$F,'HCLS Adjustment'!$B:$B,Main!$A69)</f>
        <v>0</v>
      </c>
      <c r="H69" s="31">
        <f>VLOOKUP(A69,'SVS Adjustment'!$B$3:$E$675,4,FALSE)</f>
        <v>0</v>
      </c>
      <c r="I69" s="31">
        <f t="shared" ref="I69:I132" si="8">SUM(F69:H69)</f>
        <v>4890885</v>
      </c>
      <c r="J69" s="31">
        <f>IFERROR(VLOOKUP($A69,'NECA 5 year Projections'!$A:$C,3,FALSE),0)</f>
        <v>3352066.8276061099</v>
      </c>
      <c r="K69" s="64">
        <f t="shared" ref="K69:K132" si="9">G$663</f>
        <v>0.9963388589590193</v>
      </c>
      <c r="L69" s="31">
        <f t="shared" ref="L69:L132" si="10">IF(I69&lt;J69,I69,MAX(I69*K69,J69))</f>
        <v>4872978.7801997829</v>
      </c>
      <c r="M69" s="61">
        <v>-414678</v>
      </c>
      <c r="N69" s="36">
        <f t="shared" ref="N69:N132" si="11">IF(M69&lt;0,M69,M69*K69)</f>
        <v>-414678</v>
      </c>
      <c r="O69" s="95">
        <f t="shared" ref="O69:O132" si="12">IF(M69&lt;0,L69+M69,L69+M69*K69)</f>
        <v>4458300.7801997829</v>
      </c>
      <c r="P69" s="36">
        <f t="shared" ref="P69:P132" si="13">(F69/I69)*L69+N69</f>
        <v>4458300.7801997829</v>
      </c>
      <c r="Q69" s="101">
        <f t="shared" ref="Q69:Q132" si="14">((G69)/I69)*L69</f>
        <v>0</v>
      </c>
      <c r="R69" s="101">
        <f t="shared" ref="R69:R132" si="15">((H69)/I69)*L69</f>
        <v>0</v>
      </c>
    </row>
    <row r="70" spans="1:18" ht="14.4" customHeight="1">
      <c r="A70" s="63">
        <v>230469</v>
      </c>
      <c r="B70" s="59" t="s">
        <v>81</v>
      </c>
      <c r="C70" s="25" t="s">
        <v>79</v>
      </c>
      <c r="D70" s="25" t="s">
        <v>691</v>
      </c>
      <c r="E70" s="60" t="s">
        <v>708</v>
      </c>
      <c r="F70" s="36">
        <f>VLOOKUP($A70,'CAF BLS Adjustment'!$B:$H,7,FALSE)</f>
        <v>349592</v>
      </c>
      <c r="G70" s="5">
        <f>SUMIFS('HCLS Adjustment'!$F:$F,'HCLS Adjustment'!$B:$B,Main!$A70)</f>
        <v>111492</v>
      </c>
      <c r="H70" s="31">
        <f>VLOOKUP(A70,'SVS Adjustment'!$B$3:$E$675,4,FALSE)</f>
        <v>0</v>
      </c>
      <c r="I70" s="31">
        <f t="shared" si="8"/>
        <v>461084</v>
      </c>
      <c r="J70" s="31">
        <f>IFERROR(VLOOKUP($A70,'NECA 5 year Projections'!$A:$C,3,FALSE),0)</f>
        <v>244576.229029679</v>
      </c>
      <c r="K70" s="64">
        <f t="shared" si="9"/>
        <v>0.9963388589590193</v>
      </c>
      <c r="L70" s="31">
        <f t="shared" si="10"/>
        <v>459395.90644426044</v>
      </c>
      <c r="M70" s="61">
        <v>46080</v>
      </c>
      <c r="N70" s="36">
        <f t="shared" si="11"/>
        <v>45911.294620831606</v>
      </c>
      <c r="O70" s="95">
        <f t="shared" si="12"/>
        <v>505307.20106509206</v>
      </c>
      <c r="P70" s="36">
        <f t="shared" si="13"/>
        <v>394223.38900203304</v>
      </c>
      <c r="Q70" s="101">
        <f t="shared" si="14"/>
        <v>111083.81206305897</v>
      </c>
      <c r="R70" s="101">
        <f t="shared" si="15"/>
        <v>0</v>
      </c>
    </row>
    <row r="71" spans="1:18" ht="14.4" customHeight="1">
      <c r="A71" s="63">
        <v>230473</v>
      </c>
      <c r="B71" s="59" t="s">
        <v>82</v>
      </c>
      <c r="C71" s="25" t="s">
        <v>79</v>
      </c>
      <c r="D71" s="25" t="s">
        <v>691</v>
      </c>
      <c r="E71" s="60" t="s">
        <v>708</v>
      </c>
      <c r="F71" s="36">
        <f>VLOOKUP($A71,'CAF BLS Adjustment'!$B:$H,7,FALSE)</f>
        <v>1706895</v>
      </c>
      <c r="G71" s="5">
        <f>SUMIFS('HCLS Adjustment'!$F:$F,'HCLS Adjustment'!$B:$B,Main!$A71)</f>
        <v>0</v>
      </c>
      <c r="H71" s="31">
        <f>VLOOKUP(A71,'SVS Adjustment'!$B$3:$E$675,4,FALSE)</f>
        <v>0</v>
      </c>
      <c r="I71" s="31">
        <f t="shared" si="8"/>
        <v>1706895</v>
      </c>
      <c r="J71" s="31">
        <f>IFERROR(VLOOKUP($A71,'NECA 5 year Projections'!$A:$C,3,FALSE),0)</f>
        <v>1815684.5309560399</v>
      </c>
      <c r="K71" s="64">
        <f t="shared" si="9"/>
        <v>0.9963388589590193</v>
      </c>
      <c r="L71" s="31">
        <f t="shared" si="10"/>
        <v>1706895</v>
      </c>
      <c r="M71" s="61">
        <v>153978</v>
      </c>
      <c r="N71" s="36">
        <f t="shared" si="11"/>
        <v>153414.26482479187</v>
      </c>
      <c r="O71" s="95">
        <f t="shared" si="12"/>
        <v>1860309.2648247918</v>
      </c>
      <c r="P71" s="36">
        <f t="shared" si="13"/>
        <v>1860309.2648247918</v>
      </c>
      <c r="Q71" s="101">
        <f t="shared" si="14"/>
        <v>0</v>
      </c>
      <c r="R71" s="101">
        <f t="shared" si="15"/>
        <v>0</v>
      </c>
    </row>
    <row r="72" spans="1:18" ht="14.4" customHeight="1">
      <c r="A72" s="63">
        <v>230478</v>
      </c>
      <c r="B72" s="59" t="s">
        <v>83</v>
      </c>
      <c r="C72" s="25" t="s">
        <v>79</v>
      </c>
      <c r="D72" s="25" t="s">
        <v>691</v>
      </c>
      <c r="E72" s="60" t="s">
        <v>708</v>
      </c>
      <c r="F72" s="36">
        <f>VLOOKUP($A72,'CAF BLS Adjustment'!$B:$H,7,FALSE)</f>
        <v>394888</v>
      </c>
      <c r="G72" s="5">
        <f>SUMIFS('HCLS Adjustment'!$F:$F,'HCLS Adjustment'!$B:$B,Main!$A72)</f>
        <v>0</v>
      </c>
      <c r="H72" s="31">
        <f>VLOOKUP(A72,'SVS Adjustment'!$B$3:$E$675,4,FALSE)</f>
        <v>0</v>
      </c>
      <c r="I72" s="31">
        <f t="shared" si="8"/>
        <v>394888</v>
      </c>
      <c r="J72" s="31">
        <f>IFERROR(VLOOKUP($A72,'NECA 5 year Projections'!$A:$C,3,FALSE),0)</f>
        <v>290718.32747236802</v>
      </c>
      <c r="K72" s="64">
        <f t="shared" si="9"/>
        <v>0.9963388589590193</v>
      </c>
      <c r="L72" s="31">
        <f t="shared" si="10"/>
        <v>393442.25933660922</v>
      </c>
      <c r="M72" s="61">
        <v>9096</v>
      </c>
      <c r="N72" s="36">
        <f t="shared" si="11"/>
        <v>9062.6982610912401</v>
      </c>
      <c r="O72" s="95">
        <f t="shared" si="12"/>
        <v>402504.95759770047</v>
      </c>
      <c r="P72" s="36">
        <f t="shared" si="13"/>
        <v>402504.95759770047</v>
      </c>
      <c r="Q72" s="101">
        <f t="shared" si="14"/>
        <v>0</v>
      </c>
      <c r="R72" s="101">
        <f t="shared" si="15"/>
        <v>0</v>
      </c>
    </row>
    <row r="73" spans="1:18" ht="14.4" customHeight="1">
      <c r="A73" s="63">
        <v>230491</v>
      </c>
      <c r="B73" s="59" t="s">
        <v>84</v>
      </c>
      <c r="C73" s="25" t="s">
        <v>79</v>
      </c>
      <c r="D73" s="25" t="s">
        <v>691</v>
      </c>
      <c r="E73" s="60" t="s">
        <v>708</v>
      </c>
      <c r="F73" s="36">
        <f>VLOOKUP($A73,'CAF BLS Adjustment'!$B:$H,7,FALSE)</f>
        <v>12392372</v>
      </c>
      <c r="G73" s="5">
        <f>SUMIFS('HCLS Adjustment'!$F:$F,'HCLS Adjustment'!$B:$B,Main!$A73)</f>
        <v>0</v>
      </c>
      <c r="H73" s="31">
        <f>VLOOKUP(A73,'SVS Adjustment'!$B$3:$E$675,4,FALSE)</f>
        <v>0</v>
      </c>
      <c r="I73" s="31">
        <f t="shared" si="8"/>
        <v>12392372</v>
      </c>
      <c r="J73" s="31">
        <f>IFERROR(VLOOKUP($A73,'NECA 5 year Projections'!$A:$C,3,FALSE),0)</f>
        <v>10767066.8197191</v>
      </c>
      <c r="K73" s="64">
        <f t="shared" si="9"/>
        <v>0.9963388589590193</v>
      </c>
      <c r="L73" s="31">
        <f t="shared" si="10"/>
        <v>12347001.7782757</v>
      </c>
      <c r="M73" s="61">
        <v>2374272</v>
      </c>
      <c r="N73" s="36">
        <f t="shared" si="11"/>
        <v>2365579.4553383486</v>
      </c>
      <c r="O73" s="95">
        <f t="shared" si="12"/>
        <v>14712581.23361405</v>
      </c>
      <c r="P73" s="36">
        <f t="shared" si="13"/>
        <v>14712581.23361405</v>
      </c>
      <c r="Q73" s="101">
        <f t="shared" si="14"/>
        <v>0</v>
      </c>
      <c r="R73" s="101">
        <f t="shared" si="15"/>
        <v>0</v>
      </c>
    </row>
    <row r="74" spans="1:18" ht="14.4" customHeight="1">
      <c r="A74" s="63">
        <v>230496</v>
      </c>
      <c r="B74" s="59" t="s">
        <v>85</v>
      </c>
      <c r="C74" s="25" t="s">
        <v>79</v>
      </c>
      <c r="D74" s="25" t="s">
        <v>691</v>
      </c>
      <c r="E74" s="60" t="s">
        <v>708</v>
      </c>
      <c r="F74" s="36">
        <f>VLOOKUP($A74,'CAF BLS Adjustment'!$B:$H,7,FALSE)</f>
        <v>2431463</v>
      </c>
      <c r="G74" s="5">
        <f>SUMIFS('HCLS Adjustment'!$F:$F,'HCLS Adjustment'!$B:$B,Main!$A74)</f>
        <v>0</v>
      </c>
      <c r="H74" s="31">
        <f>VLOOKUP(A74,'SVS Adjustment'!$B$3:$E$675,4,FALSE)</f>
        <v>0</v>
      </c>
      <c r="I74" s="31">
        <f t="shared" si="8"/>
        <v>2431463</v>
      </c>
      <c r="J74" s="31">
        <f>IFERROR(VLOOKUP($A74,'NECA 5 year Projections'!$A:$C,3,FALSE),0)</f>
        <v>2451367.8606829802</v>
      </c>
      <c r="K74" s="64">
        <f t="shared" si="9"/>
        <v>0.9963388589590193</v>
      </c>
      <c r="L74" s="31">
        <f t="shared" si="10"/>
        <v>2431463</v>
      </c>
      <c r="M74" s="61">
        <v>137790</v>
      </c>
      <c r="N74" s="36">
        <f t="shared" si="11"/>
        <v>137285.53137596327</v>
      </c>
      <c r="O74" s="95">
        <f t="shared" si="12"/>
        <v>2568748.5313759632</v>
      </c>
      <c r="P74" s="36">
        <f t="shared" si="13"/>
        <v>2568748.5313759632</v>
      </c>
      <c r="Q74" s="101">
        <f t="shared" si="14"/>
        <v>0</v>
      </c>
      <c r="R74" s="101">
        <f t="shared" si="15"/>
        <v>0</v>
      </c>
    </row>
    <row r="75" spans="1:18" ht="14.4" customHeight="1">
      <c r="A75" s="63">
        <v>230497</v>
      </c>
      <c r="B75" s="59" t="s">
        <v>86</v>
      </c>
      <c r="C75" s="25" t="s">
        <v>79</v>
      </c>
      <c r="D75" s="25" t="s">
        <v>691</v>
      </c>
      <c r="E75" s="60" t="s">
        <v>708</v>
      </c>
      <c r="F75" s="36">
        <f>VLOOKUP($A75,'CAF BLS Adjustment'!$B:$H,7,FALSE)</f>
        <v>405426</v>
      </c>
      <c r="G75" s="5">
        <f>SUMIFS('HCLS Adjustment'!$F:$F,'HCLS Adjustment'!$B:$B,Main!$A75)</f>
        <v>0</v>
      </c>
      <c r="H75" s="31">
        <f>VLOOKUP(A75,'SVS Adjustment'!$B$3:$E$675,4,FALSE)</f>
        <v>0</v>
      </c>
      <c r="I75" s="31">
        <f t="shared" si="8"/>
        <v>405426</v>
      </c>
      <c r="J75" s="31">
        <f>IFERROR(VLOOKUP($A75,'NECA 5 year Projections'!$A:$C,3,FALSE),0)</f>
        <v>448074.11651626503</v>
      </c>
      <c r="K75" s="64">
        <f t="shared" si="9"/>
        <v>0.9963388589590193</v>
      </c>
      <c r="L75" s="31">
        <f t="shared" si="10"/>
        <v>405426</v>
      </c>
      <c r="M75" s="61">
        <v>27840</v>
      </c>
      <c r="N75" s="36">
        <f t="shared" si="11"/>
        <v>27738.073833419097</v>
      </c>
      <c r="O75" s="95">
        <f t="shared" si="12"/>
        <v>433164.07383341913</v>
      </c>
      <c r="P75" s="36">
        <f t="shared" si="13"/>
        <v>433164.07383341913</v>
      </c>
      <c r="Q75" s="101">
        <f t="shared" si="14"/>
        <v>0</v>
      </c>
      <c r="R75" s="101">
        <f t="shared" si="15"/>
        <v>0</v>
      </c>
    </row>
    <row r="76" spans="1:18" ht="14.4" customHeight="1">
      <c r="A76" s="63">
        <v>230498</v>
      </c>
      <c r="B76" s="59" t="s">
        <v>87</v>
      </c>
      <c r="C76" s="25" t="s">
        <v>79</v>
      </c>
      <c r="D76" s="25" t="s">
        <v>691</v>
      </c>
      <c r="E76" s="60" t="s">
        <v>708</v>
      </c>
      <c r="F76" s="36">
        <f>VLOOKUP($A76,'CAF BLS Adjustment'!$B:$H,7,FALSE)</f>
        <v>618161</v>
      </c>
      <c r="G76" s="5">
        <f>SUMIFS('HCLS Adjustment'!$F:$F,'HCLS Adjustment'!$B:$B,Main!$A76)</f>
        <v>129120</v>
      </c>
      <c r="H76" s="31">
        <f>VLOOKUP(A76,'SVS Adjustment'!$B$3:$E$675,4,FALSE)</f>
        <v>0</v>
      </c>
      <c r="I76" s="31">
        <f t="shared" si="8"/>
        <v>747281</v>
      </c>
      <c r="J76" s="31">
        <f>IFERROR(VLOOKUP($A76,'NECA 5 year Projections'!$A:$C,3,FALSE),0)</f>
        <v>463073.846160752</v>
      </c>
      <c r="K76" s="64">
        <f t="shared" si="9"/>
        <v>0.9963388589590193</v>
      </c>
      <c r="L76" s="31">
        <f t="shared" si="10"/>
        <v>744545.09886175487</v>
      </c>
      <c r="M76" s="61">
        <v>139056</v>
      </c>
      <c r="N76" s="36">
        <f t="shared" si="11"/>
        <v>138546.8963714054</v>
      </c>
      <c r="O76" s="95">
        <f t="shared" si="12"/>
        <v>883091.99523316021</v>
      </c>
      <c r="P76" s="36">
        <f t="shared" si="13"/>
        <v>754444.72176437173</v>
      </c>
      <c r="Q76" s="101">
        <f t="shared" si="14"/>
        <v>128647.27346878857</v>
      </c>
      <c r="R76" s="101">
        <f t="shared" si="15"/>
        <v>0</v>
      </c>
    </row>
    <row r="77" spans="1:18" ht="14.4" customHeight="1">
      <c r="A77" s="63">
        <v>230500</v>
      </c>
      <c r="B77" s="59" t="s">
        <v>88</v>
      </c>
      <c r="C77" s="25" t="s">
        <v>79</v>
      </c>
      <c r="D77" s="25" t="s">
        <v>691</v>
      </c>
      <c r="E77" s="60" t="s">
        <v>708</v>
      </c>
      <c r="F77" s="36">
        <f>VLOOKUP($A77,'CAF BLS Adjustment'!$B:$H,7,FALSE)</f>
        <v>258244</v>
      </c>
      <c r="G77" s="5">
        <f>SUMIFS('HCLS Adjustment'!$F:$F,'HCLS Adjustment'!$B:$B,Main!$A77)</f>
        <v>93444</v>
      </c>
      <c r="H77" s="31">
        <f>VLOOKUP(A77,'SVS Adjustment'!$B$3:$E$675,4,FALSE)</f>
        <v>0</v>
      </c>
      <c r="I77" s="31">
        <f t="shared" si="8"/>
        <v>351688</v>
      </c>
      <c r="J77" s="31">
        <f>IFERROR(VLOOKUP($A77,'NECA 5 year Projections'!$A:$C,3,FALSE),0)</f>
        <v>145563.89375134601</v>
      </c>
      <c r="K77" s="64">
        <f t="shared" si="9"/>
        <v>0.9963388589590193</v>
      </c>
      <c r="L77" s="31">
        <f t="shared" si="10"/>
        <v>350400.42062957957</v>
      </c>
      <c r="M77" s="61">
        <v>5376</v>
      </c>
      <c r="N77" s="36">
        <f t="shared" si="11"/>
        <v>5356.3177057636876</v>
      </c>
      <c r="O77" s="95">
        <f t="shared" si="12"/>
        <v>355756.73833534325</v>
      </c>
      <c r="P77" s="36">
        <f t="shared" si="13"/>
        <v>262654.84999877663</v>
      </c>
      <c r="Q77" s="101">
        <f t="shared" si="14"/>
        <v>93101.888336566597</v>
      </c>
      <c r="R77" s="101">
        <f t="shared" si="15"/>
        <v>0</v>
      </c>
    </row>
    <row r="78" spans="1:18" ht="14.4" customHeight="1">
      <c r="A78" s="63">
        <v>230501</v>
      </c>
      <c r="B78" s="59" t="s">
        <v>89</v>
      </c>
      <c r="C78" s="25" t="s">
        <v>79</v>
      </c>
      <c r="D78" s="25" t="s">
        <v>691</v>
      </c>
      <c r="E78" s="60" t="s">
        <v>708</v>
      </c>
      <c r="F78" s="36">
        <f>VLOOKUP($A78,'CAF BLS Adjustment'!$B:$H,7,FALSE)</f>
        <v>6534417</v>
      </c>
      <c r="G78" s="5">
        <f>SUMIFS('HCLS Adjustment'!$F:$F,'HCLS Adjustment'!$B:$B,Main!$A78)</f>
        <v>0</v>
      </c>
      <c r="H78" s="31">
        <f>VLOOKUP(A78,'SVS Adjustment'!$B$3:$E$675,4,FALSE)</f>
        <v>0</v>
      </c>
      <c r="I78" s="31">
        <f t="shared" si="8"/>
        <v>6534417</v>
      </c>
      <c r="J78" s="31">
        <f>IFERROR(VLOOKUP($A78,'NECA 5 year Projections'!$A:$C,3,FALSE),0)</f>
        <v>6021767.00147474</v>
      </c>
      <c r="K78" s="64">
        <f t="shared" si="9"/>
        <v>0.9963388589590193</v>
      </c>
      <c r="L78" s="31">
        <f t="shared" si="10"/>
        <v>6510493.5777424183</v>
      </c>
      <c r="M78" s="61">
        <v>757962</v>
      </c>
      <c r="N78" s="36">
        <f t="shared" si="11"/>
        <v>755186.99421429622</v>
      </c>
      <c r="O78" s="95">
        <f t="shared" si="12"/>
        <v>7265680.5719567146</v>
      </c>
      <c r="P78" s="36">
        <f t="shared" si="13"/>
        <v>7265680.5719567146</v>
      </c>
      <c r="Q78" s="101">
        <f t="shared" si="14"/>
        <v>0</v>
      </c>
      <c r="R78" s="101">
        <f t="shared" si="15"/>
        <v>0</v>
      </c>
    </row>
    <row r="79" spans="1:18" ht="14.4" customHeight="1">
      <c r="A79" s="63">
        <v>230502</v>
      </c>
      <c r="B79" s="59" t="s">
        <v>90</v>
      </c>
      <c r="C79" s="25" t="s">
        <v>79</v>
      </c>
      <c r="D79" s="25" t="s">
        <v>691</v>
      </c>
      <c r="E79" s="60" t="s">
        <v>708</v>
      </c>
      <c r="F79" s="36">
        <f>VLOOKUP($A79,'CAF BLS Adjustment'!$B:$H,7,FALSE)</f>
        <v>1822048</v>
      </c>
      <c r="G79" s="5">
        <f>SUMIFS('HCLS Adjustment'!$F:$F,'HCLS Adjustment'!$B:$B,Main!$A79)</f>
        <v>163776</v>
      </c>
      <c r="H79" s="31">
        <f>VLOOKUP(A79,'SVS Adjustment'!$B$3:$E$675,4,FALSE)</f>
        <v>0</v>
      </c>
      <c r="I79" s="31">
        <f t="shared" si="8"/>
        <v>1985824</v>
      </c>
      <c r="J79" s="31">
        <f>IFERROR(VLOOKUP($A79,'NECA 5 year Projections'!$A:$C,3,FALSE),0)</f>
        <v>1979671.45828344</v>
      </c>
      <c r="K79" s="64">
        <f t="shared" si="9"/>
        <v>0.9963388589590193</v>
      </c>
      <c r="L79" s="31">
        <f t="shared" si="10"/>
        <v>1979671.45828344</v>
      </c>
      <c r="M79" s="61">
        <v>405450</v>
      </c>
      <c r="N79" s="36">
        <f t="shared" si="11"/>
        <v>403965.59036493435</v>
      </c>
      <c r="O79" s="95">
        <f t="shared" si="12"/>
        <v>2383637.0486483742</v>
      </c>
      <c r="P79" s="36">
        <f t="shared" si="13"/>
        <v>2220368.4645483592</v>
      </c>
      <c r="Q79" s="101">
        <f t="shared" si="14"/>
        <v>163268.58410001523</v>
      </c>
      <c r="R79" s="101">
        <f t="shared" si="15"/>
        <v>0</v>
      </c>
    </row>
    <row r="80" spans="1:18" ht="14.4" customHeight="1">
      <c r="A80" s="63">
        <v>230503</v>
      </c>
      <c r="B80" s="59" t="s">
        <v>91</v>
      </c>
      <c r="C80" s="25" t="s">
        <v>79</v>
      </c>
      <c r="D80" s="25" t="s">
        <v>691</v>
      </c>
      <c r="E80" s="60" t="s">
        <v>708</v>
      </c>
      <c r="F80" s="36">
        <f>VLOOKUP($A80,'CAF BLS Adjustment'!$B:$H,7,FALSE)</f>
        <v>2093482</v>
      </c>
      <c r="G80" s="5">
        <f>SUMIFS('HCLS Adjustment'!$F:$F,'HCLS Adjustment'!$B:$B,Main!$A80)</f>
        <v>0</v>
      </c>
      <c r="H80" s="31">
        <f>VLOOKUP(A80,'SVS Adjustment'!$B$3:$E$675,4,FALSE)</f>
        <v>0</v>
      </c>
      <c r="I80" s="31">
        <f t="shared" si="8"/>
        <v>2093482</v>
      </c>
      <c r="J80" s="31">
        <f>IFERROR(VLOOKUP($A80,'NECA 5 year Projections'!$A:$C,3,FALSE),0)</f>
        <v>2134873.7377829999</v>
      </c>
      <c r="K80" s="64">
        <f t="shared" si="9"/>
        <v>0.9963388589590193</v>
      </c>
      <c r="L80" s="31">
        <f t="shared" si="10"/>
        <v>2093482</v>
      </c>
      <c r="M80" s="61">
        <v>125388</v>
      </c>
      <c r="N80" s="36">
        <f t="shared" si="11"/>
        <v>124928.93684715351</v>
      </c>
      <c r="O80" s="95">
        <f t="shared" si="12"/>
        <v>2218410.9368471536</v>
      </c>
      <c r="P80" s="36">
        <f t="shared" si="13"/>
        <v>2218410.9368471536</v>
      </c>
      <c r="Q80" s="101">
        <f t="shared" si="14"/>
        <v>0</v>
      </c>
      <c r="R80" s="101">
        <f t="shared" si="15"/>
        <v>0</v>
      </c>
    </row>
    <row r="81" spans="1:18" ht="14.4" customHeight="1">
      <c r="A81" s="63">
        <v>230505</v>
      </c>
      <c r="B81" s="59" t="s">
        <v>92</v>
      </c>
      <c r="C81" s="25" t="s">
        <v>79</v>
      </c>
      <c r="D81" s="25" t="s">
        <v>691</v>
      </c>
      <c r="E81" s="60" t="s">
        <v>708</v>
      </c>
      <c r="F81" s="36">
        <f>VLOOKUP($A81,'CAF BLS Adjustment'!$B:$H,7,FALSE)</f>
        <v>580912</v>
      </c>
      <c r="G81" s="5">
        <f>SUMIFS('HCLS Adjustment'!$F:$F,'HCLS Adjustment'!$B:$B,Main!$A81)</f>
        <v>10392</v>
      </c>
      <c r="H81" s="31">
        <f>VLOOKUP(A81,'SVS Adjustment'!$B$3:$E$675,4,FALSE)</f>
        <v>0</v>
      </c>
      <c r="I81" s="31">
        <f t="shared" si="8"/>
        <v>591304</v>
      </c>
      <c r="J81" s="31">
        <f>IFERROR(VLOOKUP($A81,'NECA 5 year Projections'!$A:$C,3,FALSE),0)</f>
        <v>593196.84107410104</v>
      </c>
      <c r="K81" s="64">
        <f t="shared" si="9"/>
        <v>0.9963388589590193</v>
      </c>
      <c r="L81" s="31">
        <f t="shared" si="10"/>
        <v>591304</v>
      </c>
      <c r="M81" s="61">
        <v>33720</v>
      </c>
      <c r="N81" s="36">
        <f t="shared" si="11"/>
        <v>33596.546324098133</v>
      </c>
      <c r="O81" s="95">
        <f t="shared" si="12"/>
        <v>624900.54632409813</v>
      </c>
      <c r="P81" s="36">
        <f t="shared" si="13"/>
        <v>614508.54632409813</v>
      </c>
      <c r="Q81" s="101">
        <f t="shared" si="14"/>
        <v>10392</v>
      </c>
      <c r="R81" s="101">
        <f t="shared" si="15"/>
        <v>0</v>
      </c>
    </row>
    <row r="82" spans="1:18" ht="14.4" customHeight="1">
      <c r="A82" s="63">
        <v>230510</v>
      </c>
      <c r="B82" s="59" t="s">
        <v>93</v>
      </c>
      <c r="C82" s="25" t="s">
        <v>79</v>
      </c>
      <c r="D82" s="25" t="s">
        <v>691</v>
      </c>
      <c r="E82" s="60" t="s">
        <v>708</v>
      </c>
      <c r="F82" s="36">
        <f>VLOOKUP($A82,'CAF BLS Adjustment'!$B:$H,7,FALSE)</f>
        <v>2534877</v>
      </c>
      <c r="G82" s="5">
        <f>SUMIFS('HCLS Adjustment'!$F:$F,'HCLS Adjustment'!$B:$B,Main!$A82)</f>
        <v>2376396</v>
      </c>
      <c r="H82" s="31">
        <f>VLOOKUP(A82,'SVS Adjustment'!$B$3:$E$675,4,FALSE)</f>
        <v>0</v>
      </c>
      <c r="I82" s="31">
        <f t="shared" si="8"/>
        <v>4911273</v>
      </c>
      <c r="J82" s="31">
        <f>IFERROR(VLOOKUP($A82,'NECA 5 year Projections'!$A:$C,3,FALSE),0)</f>
        <v>2938820.3477509501</v>
      </c>
      <c r="K82" s="64">
        <f t="shared" si="9"/>
        <v>0.9963388589590193</v>
      </c>
      <c r="L82" s="31">
        <f t="shared" si="10"/>
        <v>4893292.1368562393</v>
      </c>
      <c r="M82" s="61">
        <v>163854</v>
      </c>
      <c r="N82" s="36">
        <f t="shared" si="11"/>
        <v>163254.10739587113</v>
      </c>
      <c r="O82" s="95">
        <f t="shared" si="12"/>
        <v>5056546.2442521108</v>
      </c>
      <c r="P82" s="36">
        <f t="shared" si="13"/>
        <v>2688850.5651773326</v>
      </c>
      <c r="Q82" s="101">
        <f t="shared" si="14"/>
        <v>2367695.6790747773</v>
      </c>
      <c r="R82" s="101">
        <f t="shared" si="15"/>
        <v>0</v>
      </c>
    </row>
    <row r="83" spans="1:18" ht="14.4" customHeight="1">
      <c r="A83" s="63">
        <v>230511</v>
      </c>
      <c r="B83" s="59" t="s">
        <v>94</v>
      </c>
      <c r="C83" s="25" t="s">
        <v>79</v>
      </c>
      <c r="D83" s="25" t="s">
        <v>691</v>
      </c>
      <c r="E83" s="60" t="s">
        <v>708</v>
      </c>
      <c r="F83" s="36">
        <f>VLOOKUP($A83,'CAF BLS Adjustment'!$B:$H,7,FALSE)</f>
        <v>5161114</v>
      </c>
      <c r="G83" s="5">
        <f>SUMIFS('HCLS Adjustment'!$F:$F,'HCLS Adjustment'!$B:$B,Main!$A83)</f>
        <v>0</v>
      </c>
      <c r="H83" s="31">
        <f>VLOOKUP(A83,'SVS Adjustment'!$B$3:$E$675,4,FALSE)</f>
        <v>0</v>
      </c>
      <c r="I83" s="31">
        <f t="shared" si="8"/>
        <v>5161114</v>
      </c>
      <c r="J83" s="31">
        <f>IFERROR(VLOOKUP($A83,'NECA 5 year Projections'!$A:$C,3,FALSE),0)</f>
        <v>4725012.6995373098</v>
      </c>
      <c r="K83" s="64">
        <f t="shared" si="9"/>
        <v>0.9963388589590193</v>
      </c>
      <c r="L83" s="31">
        <f t="shared" si="10"/>
        <v>5142218.4337174203</v>
      </c>
      <c r="M83" s="61">
        <v>179106</v>
      </c>
      <c r="N83" s="36">
        <f t="shared" si="11"/>
        <v>178450.26767271411</v>
      </c>
      <c r="O83" s="95">
        <f t="shared" si="12"/>
        <v>5320668.7013901342</v>
      </c>
      <c r="P83" s="36">
        <f t="shared" si="13"/>
        <v>5320668.7013901342</v>
      </c>
      <c r="Q83" s="101">
        <f t="shared" si="14"/>
        <v>0</v>
      </c>
      <c r="R83" s="101">
        <f t="shared" si="15"/>
        <v>0</v>
      </c>
    </row>
    <row r="84" spans="1:18" ht="14.4" customHeight="1">
      <c r="A84" s="63">
        <v>240512</v>
      </c>
      <c r="B84" s="59" t="s">
        <v>96</v>
      </c>
      <c r="C84" s="25" t="s">
        <v>95</v>
      </c>
      <c r="D84" s="25" t="s">
        <v>691</v>
      </c>
      <c r="E84" s="60" t="s">
        <v>708</v>
      </c>
      <c r="F84" s="36">
        <f>VLOOKUP($A84,'CAF BLS Adjustment'!$B:$H,7,FALSE)</f>
        <v>7349704</v>
      </c>
      <c r="G84" s="5">
        <f>SUMIFS('HCLS Adjustment'!$F:$F,'HCLS Adjustment'!$B:$B,Main!$A84)</f>
        <v>6815712</v>
      </c>
      <c r="H84" s="31">
        <f>VLOOKUP(A84,'SVS Adjustment'!$B$3:$E$675,4,FALSE)</f>
        <v>0</v>
      </c>
      <c r="I84" s="31">
        <f t="shared" si="8"/>
        <v>14165416</v>
      </c>
      <c r="J84" s="31">
        <f>IFERROR(VLOOKUP($A84,'NECA 5 year Projections'!$A:$C,3,FALSE),0)</f>
        <v>5976043.3635547999</v>
      </c>
      <c r="K84" s="64">
        <f t="shared" si="9"/>
        <v>0.9963388589590193</v>
      </c>
      <c r="L84" s="31">
        <f t="shared" si="10"/>
        <v>14113554.414119836</v>
      </c>
      <c r="M84" s="61">
        <v>1062816</v>
      </c>
      <c r="N84" s="36">
        <f t="shared" si="11"/>
        <v>1058924.8807233891</v>
      </c>
      <c r="O84" s="95">
        <f t="shared" si="12"/>
        <v>15172479.294843225</v>
      </c>
      <c r="P84" s="36">
        <f t="shared" si="13"/>
        <v>8381720.5777699295</v>
      </c>
      <c r="Q84" s="101">
        <f t="shared" si="14"/>
        <v>6790758.7170732953</v>
      </c>
      <c r="R84" s="101">
        <f t="shared" si="15"/>
        <v>0</v>
      </c>
    </row>
    <row r="85" spans="1:18" ht="14.4" customHeight="1">
      <c r="A85" s="63">
        <v>240515</v>
      </c>
      <c r="B85" s="59" t="s">
        <v>97</v>
      </c>
      <c r="C85" s="25" t="s">
        <v>95</v>
      </c>
      <c r="D85" s="25" t="s">
        <v>691</v>
      </c>
      <c r="E85" s="60" t="s">
        <v>708</v>
      </c>
      <c r="F85" s="36">
        <f>VLOOKUP($A85,'CAF BLS Adjustment'!$B:$H,7,FALSE)</f>
        <v>670646</v>
      </c>
      <c r="G85" s="5">
        <f>SUMIFS('HCLS Adjustment'!$F:$F,'HCLS Adjustment'!$B:$B,Main!$A85)</f>
        <v>0</v>
      </c>
      <c r="H85" s="31">
        <f>VLOOKUP(A85,'SVS Adjustment'!$B$3:$E$675,4,FALSE)</f>
        <v>0</v>
      </c>
      <c r="I85" s="31">
        <f t="shared" si="8"/>
        <v>670646</v>
      </c>
      <c r="J85" s="31">
        <f>IFERROR(VLOOKUP($A85,'NECA 5 year Projections'!$A:$C,3,FALSE),0)</f>
        <v>601772.18276271701</v>
      </c>
      <c r="K85" s="64">
        <f t="shared" si="9"/>
        <v>0.9963388589590193</v>
      </c>
      <c r="L85" s="31">
        <f t="shared" si="10"/>
        <v>668190.67040543049</v>
      </c>
      <c r="M85" s="61">
        <v>54774</v>
      </c>
      <c r="N85" s="36">
        <f t="shared" si="11"/>
        <v>54573.464660621321</v>
      </c>
      <c r="O85" s="95">
        <f t="shared" si="12"/>
        <v>722764.13506605185</v>
      </c>
      <c r="P85" s="36">
        <f t="shared" si="13"/>
        <v>722764.13506605185</v>
      </c>
      <c r="Q85" s="101">
        <f t="shared" si="14"/>
        <v>0</v>
      </c>
      <c r="R85" s="101">
        <f t="shared" si="15"/>
        <v>0</v>
      </c>
    </row>
    <row r="86" spans="1:18" ht="14.4" customHeight="1">
      <c r="A86" s="63">
        <v>240516</v>
      </c>
      <c r="B86" s="59" t="s">
        <v>98</v>
      </c>
      <c r="C86" s="25" t="s">
        <v>95</v>
      </c>
      <c r="D86" s="25" t="s">
        <v>691</v>
      </c>
      <c r="E86" s="60" t="s">
        <v>708</v>
      </c>
      <c r="F86" s="36">
        <f>VLOOKUP($A86,'CAF BLS Adjustment'!$B:$H,7,FALSE)</f>
        <v>2034174</v>
      </c>
      <c r="G86" s="5">
        <f>SUMIFS('HCLS Adjustment'!$F:$F,'HCLS Adjustment'!$B:$B,Main!$A86)</f>
        <v>0</v>
      </c>
      <c r="H86" s="31">
        <f>VLOOKUP(A86,'SVS Adjustment'!$B$3:$E$675,4,FALSE)</f>
        <v>0</v>
      </c>
      <c r="I86" s="31">
        <f t="shared" si="8"/>
        <v>2034174</v>
      </c>
      <c r="J86" s="31">
        <f>IFERROR(VLOOKUP($A86,'NECA 5 year Projections'!$A:$C,3,FALSE),0)</f>
        <v>1747777.26424262</v>
      </c>
      <c r="K86" s="64">
        <f t="shared" si="9"/>
        <v>0.9963388589590193</v>
      </c>
      <c r="L86" s="31">
        <f t="shared" si="10"/>
        <v>2026726.6020841042</v>
      </c>
      <c r="M86" s="61">
        <v>150612</v>
      </c>
      <c r="N86" s="36">
        <f t="shared" si="11"/>
        <v>150060.58822553582</v>
      </c>
      <c r="O86" s="95">
        <f t="shared" si="12"/>
        <v>2176787.19030964</v>
      </c>
      <c r="P86" s="36">
        <f t="shared" si="13"/>
        <v>2176787.19030964</v>
      </c>
      <c r="Q86" s="101">
        <f t="shared" si="14"/>
        <v>0</v>
      </c>
      <c r="R86" s="101">
        <f t="shared" si="15"/>
        <v>0</v>
      </c>
    </row>
    <row r="87" spans="1:18" ht="14.4" customHeight="1">
      <c r="A87" s="63">
        <v>240520</v>
      </c>
      <c r="B87" s="59" t="s">
        <v>99</v>
      </c>
      <c r="C87" s="25" t="s">
        <v>95</v>
      </c>
      <c r="D87" s="25" t="s">
        <v>691</v>
      </c>
      <c r="E87" s="60" t="s">
        <v>708</v>
      </c>
      <c r="F87" s="36">
        <f>VLOOKUP($A87,'CAF BLS Adjustment'!$B:$H,7,FALSE)</f>
        <v>9864065</v>
      </c>
      <c r="G87" s="5">
        <f>SUMIFS('HCLS Adjustment'!$F:$F,'HCLS Adjustment'!$B:$B,Main!$A87)</f>
        <v>5911788</v>
      </c>
      <c r="H87" s="31">
        <f>VLOOKUP(A87,'SVS Adjustment'!$B$3:$E$675,4,FALSE)</f>
        <v>0</v>
      </c>
      <c r="I87" s="31">
        <f t="shared" si="8"/>
        <v>15775853</v>
      </c>
      <c r="J87" s="31">
        <f>IFERROR(VLOOKUP($A87,'NECA 5 year Projections'!$A:$C,3,FALSE),0)</f>
        <v>7842049.22623403</v>
      </c>
      <c r="K87" s="64">
        <f t="shared" si="9"/>
        <v>0.9963388589590193</v>
      </c>
      <c r="L87" s="31">
        <f t="shared" si="10"/>
        <v>15718095.377125222</v>
      </c>
      <c r="M87" s="61">
        <v>796110</v>
      </c>
      <c r="N87" s="36">
        <f t="shared" si="11"/>
        <v>793195.32900586491</v>
      </c>
      <c r="O87" s="95">
        <f t="shared" si="12"/>
        <v>16511290.706131088</v>
      </c>
      <c r="P87" s="36">
        <f t="shared" si="13"/>
        <v>10621146.595803466</v>
      </c>
      <c r="Q87" s="101">
        <f t="shared" si="14"/>
        <v>5890144.1103276229</v>
      </c>
      <c r="R87" s="101">
        <f t="shared" si="15"/>
        <v>0</v>
      </c>
    </row>
    <row r="88" spans="1:18" ht="14.4" customHeight="1">
      <c r="A88" s="63">
        <v>240521</v>
      </c>
      <c r="B88" s="59" t="s">
        <v>100</v>
      </c>
      <c r="C88" s="25" t="s">
        <v>95</v>
      </c>
      <c r="D88" s="25" t="s">
        <v>691</v>
      </c>
      <c r="E88" s="60" t="s">
        <v>708</v>
      </c>
      <c r="F88" s="36">
        <f>VLOOKUP($A88,'CAF BLS Adjustment'!$B:$H,7,FALSE)</f>
        <v>1831244</v>
      </c>
      <c r="G88" s="5">
        <f>SUMIFS('HCLS Adjustment'!$F:$F,'HCLS Adjustment'!$B:$B,Main!$A88)</f>
        <v>0</v>
      </c>
      <c r="H88" s="31">
        <f>VLOOKUP(A88,'SVS Adjustment'!$B$3:$E$675,4,FALSE)</f>
        <v>0</v>
      </c>
      <c r="I88" s="31">
        <f t="shared" si="8"/>
        <v>1831244</v>
      </c>
      <c r="J88" s="31">
        <f>IFERROR(VLOOKUP($A88,'NECA 5 year Projections'!$A:$C,3,FALSE),0)</f>
        <v>3200389.7718498702</v>
      </c>
      <c r="K88" s="64">
        <f t="shared" si="9"/>
        <v>0.9963388589590193</v>
      </c>
      <c r="L88" s="31">
        <f t="shared" si="10"/>
        <v>1831244</v>
      </c>
      <c r="M88" s="61">
        <v>273348</v>
      </c>
      <c r="N88" s="36">
        <f t="shared" si="11"/>
        <v>272347.23441873002</v>
      </c>
      <c r="O88" s="95">
        <f t="shared" si="12"/>
        <v>2103591.2344187303</v>
      </c>
      <c r="P88" s="36">
        <f t="shared" si="13"/>
        <v>2103591.2344187303</v>
      </c>
      <c r="Q88" s="101">
        <f t="shared" si="14"/>
        <v>0</v>
      </c>
      <c r="R88" s="101">
        <f t="shared" si="15"/>
        <v>0</v>
      </c>
    </row>
    <row r="89" spans="1:18" ht="14.4" customHeight="1">
      <c r="A89" s="63">
        <v>240523</v>
      </c>
      <c r="B89" s="59" t="s">
        <v>101</v>
      </c>
      <c r="C89" s="25" t="s">
        <v>95</v>
      </c>
      <c r="D89" s="25" t="s">
        <v>691</v>
      </c>
      <c r="E89" s="60" t="s">
        <v>708</v>
      </c>
      <c r="F89" s="36">
        <f>VLOOKUP($A89,'CAF BLS Adjustment'!$B:$H,7,FALSE)</f>
        <v>7810966</v>
      </c>
      <c r="G89" s="5">
        <f>SUMIFS('HCLS Adjustment'!$F:$F,'HCLS Adjustment'!$B:$B,Main!$A89)</f>
        <v>4709280</v>
      </c>
      <c r="H89" s="31">
        <f>VLOOKUP(A89,'SVS Adjustment'!$B$3:$E$675,4,FALSE)</f>
        <v>0</v>
      </c>
      <c r="I89" s="31">
        <f t="shared" si="8"/>
        <v>12520246</v>
      </c>
      <c r="J89" s="31">
        <f>IFERROR(VLOOKUP($A89,'NECA 5 year Projections'!$A:$C,3,FALSE),0)</f>
        <v>8936852.0259890109</v>
      </c>
      <c r="K89" s="64">
        <f t="shared" si="9"/>
        <v>0.9963388589590193</v>
      </c>
      <c r="L89" s="31">
        <f t="shared" si="10"/>
        <v>12474407.613526225</v>
      </c>
      <c r="M89" s="61">
        <v>1341960</v>
      </c>
      <c r="N89" s="36">
        <f t="shared" si="11"/>
        <v>1337046.8951686455</v>
      </c>
      <c r="O89" s="95">
        <f t="shared" si="12"/>
        <v>13811454.50869487</v>
      </c>
      <c r="P89" s="36">
        <f t="shared" si="13"/>
        <v>9119415.8469763417</v>
      </c>
      <c r="Q89" s="101">
        <f t="shared" si="14"/>
        <v>4692038.6617185306</v>
      </c>
      <c r="R89" s="101">
        <f t="shared" si="15"/>
        <v>0</v>
      </c>
    </row>
    <row r="90" spans="1:18" ht="14.4" customHeight="1">
      <c r="A90" s="63">
        <v>240528</v>
      </c>
      <c r="B90" s="59" t="s">
        <v>103</v>
      </c>
      <c r="C90" s="25" t="s">
        <v>95</v>
      </c>
      <c r="D90" s="25" t="s">
        <v>691</v>
      </c>
      <c r="E90" s="60" t="s">
        <v>708</v>
      </c>
      <c r="F90" s="36">
        <f>VLOOKUP($A90,'CAF BLS Adjustment'!$B:$H,7,FALSE)</f>
        <v>7371777</v>
      </c>
      <c r="G90" s="5">
        <f>SUMIFS('HCLS Adjustment'!$F:$F,'HCLS Adjustment'!$B:$B,Main!$A90)</f>
        <v>0</v>
      </c>
      <c r="H90" s="31">
        <f>VLOOKUP(A90,'SVS Adjustment'!$B$3:$E$675,4,FALSE)</f>
        <v>0</v>
      </c>
      <c r="I90" s="31">
        <f t="shared" si="8"/>
        <v>7371777</v>
      </c>
      <c r="J90" s="31">
        <f>IFERROR(VLOOKUP($A90,'NECA 5 year Projections'!$A:$C,3,FALSE),0)</f>
        <v>9179232.60374742</v>
      </c>
      <c r="K90" s="64">
        <f t="shared" si="9"/>
        <v>0.9963388589590193</v>
      </c>
      <c r="L90" s="31">
        <f t="shared" si="10"/>
        <v>7371777</v>
      </c>
      <c r="M90" s="61">
        <v>1410846</v>
      </c>
      <c r="N90" s="36">
        <f t="shared" si="11"/>
        <v>1405680.6938068965</v>
      </c>
      <c r="O90" s="95">
        <f t="shared" si="12"/>
        <v>8777457.693806896</v>
      </c>
      <c r="P90" s="36">
        <f t="shared" si="13"/>
        <v>8777457.693806896</v>
      </c>
      <c r="Q90" s="101">
        <f t="shared" si="14"/>
        <v>0</v>
      </c>
      <c r="R90" s="101">
        <f t="shared" si="15"/>
        <v>0</v>
      </c>
    </row>
    <row r="91" spans="1:18" ht="14.4" customHeight="1">
      <c r="A91" s="63">
        <v>240531</v>
      </c>
      <c r="B91" s="59" t="s">
        <v>104</v>
      </c>
      <c r="C91" s="25" t="s">
        <v>95</v>
      </c>
      <c r="D91" s="25" t="s">
        <v>691</v>
      </c>
      <c r="E91" s="60" t="s">
        <v>708</v>
      </c>
      <c r="F91" s="36">
        <f>VLOOKUP($A91,'CAF BLS Adjustment'!$B:$H,7,FALSE)</f>
        <v>1383102</v>
      </c>
      <c r="G91" s="5">
        <f>SUMIFS('HCLS Adjustment'!$F:$F,'HCLS Adjustment'!$B:$B,Main!$A91)</f>
        <v>0</v>
      </c>
      <c r="H91" s="31">
        <f>VLOOKUP(A91,'SVS Adjustment'!$B$3:$E$675,4,FALSE)</f>
        <v>0</v>
      </c>
      <c r="I91" s="31">
        <f t="shared" si="8"/>
        <v>1383102</v>
      </c>
      <c r="J91" s="31">
        <f>IFERROR(VLOOKUP($A91,'NECA 5 year Projections'!$A:$C,3,FALSE),0)</f>
        <v>1628518.13515777</v>
      </c>
      <c r="K91" s="64">
        <f t="shared" si="9"/>
        <v>0.9963388589590193</v>
      </c>
      <c r="L91" s="31">
        <f t="shared" si="10"/>
        <v>1383102</v>
      </c>
      <c r="M91" s="61">
        <v>157476</v>
      </c>
      <c r="N91" s="36">
        <f t="shared" si="11"/>
        <v>156899.45815343052</v>
      </c>
      <c r="O91" s="95">
        <f t="shared" si="12"/>
        <v>1540001.4581534306</v>
      </c>
      <c r="P91" s="36">
        <f t="shared" si="13"/>
        <v>1540001.4581534306</v>
      </c>
      <c r="Q91" s="101">
        <f t="shared" si="14"/>
        <v>0</v>
      </c>
      <c r="R91" s="101">
        <f t="shared" si="15"/>
        <v>0</v>
      </c>
    </row>
    <row r="92" spans="1:18" ht="14.4" customHeight="1">
      <c r="A92" s="63">
        <v>240532</v>
      </c>
      <c r="B92" s="59" t="s">
        <v>105</v>
      </c>
      <c r="C92" s="25" t="s">
        <v>95</v>
      </c>
      <c r="D92" s="25" t="s">
        <v>691</v>
      </c>
      <c r="E92" s="60" t="s">
        <v>708</v>
      </c>
      <c r="F92" s="36">
        <f>VLOOKUP($A92,'CAF BLS Adjustment'!$B:$H,7,FALSE)</f>
        <v>83746</v>
      </c>
      <c r="G92" s="5">
        <f>SUMIFS('HCLS Adjustment'!$F:$F,'HCLS Adjustment'!$B:$B,Main!$A92)</f>
        <v>41388</v>
      </c>
      <c r="H92" s="31">
        <f>VLOOKUP(A92,'SVS Adjustment'!$B$3:$E$675,4,FALSE)</f>
        <v>0</v>
      </c>
      <c r="I92" s="31">
        <f t="shared" si="8"/>
        <v>125134</v>
      </c>
      <c r="J92" s="31">
        <f>IFERROR(VLOOKUP($A92,'NECA 5 year Projections'!$A:$C,3,FALSE),0)</f>
        <v>102119.16851265301</v>
      </c>
      <c r="K92" s="64">
        <f t="shared" si="9"/>
        <v>0.9963388589590193</v>
      </c>
      <c r="L92" s="31">
        <f t="shared" si="10"/>
        <v>124675.86677697793</v>
      </c>
      <c r="M92" s="61">
        <v>1728</v>
      </c>
      <c r="N92" s="36">
        <f t="shared" si="11"/>
        <v>1721.6735482811853</v>
      </c>
      <c r="O92" s="95">
        <f t="shared" si="12"/>
        <v>126397.54032525911</v>
      </c>
      <c r="P92" s="36">
        <f t="shared" si="13"/>
        <v>85161.067630663223</v>
      </c>
      <c r="Q92" s="101">
        <f t="shared" si="14"/>
        <v>41236.47269459589</v>
      </c>
      <c r="R92" s="101">
        <f t="shared" si="15"/>
        <v>0</v>
      </c>
    </row>
    <row r="93" spans="1:18" ht="14.4" customHeight="1">
      <c r="A93" s="63">
        <v>240536</v>
      </c>
      <c r="B93" s="59" t="s">
        <v>106</v>
      </c>
      <c r="C93" s="25" t="s">
        <v>95</v>
      </c>
      <c r="D93" s="25" t="s">
        <v>691</v>
      </c>
      <c r="E93" s="60" t="s">
        <v>708</v>
      </c>
      <c r="F93" s="36">
        <f>VLOOKUP($A93,'CAF BLS Adjustment'!$B:$H,7,FALSE)</f>
        <v>4188014</v>
      </c>
      <c r="G93" s="5">
        <f>SUMIFS('HCLS Adjustment'!$F:$F,'HCLS Adjustment'!$B:$B,Main!$A93)</f>
        <v>2271432</v>
      </c>
      <c r="H93" s="31">
        <f>VLOOKUP(A93,'SVS Adjustment'!$B$3:$E$675,4,FALSE)</f>
        <v>0</v>
      </c>
      <c r="I93" s="31">
        <f t="shared" si="8"/>
        <v>6459446</v>
      </c>
      <c r="J93" s="31">
        <f>IFERROR(VLOOKUP($A93,'NECA 5 year Projections'!$A:$C,3,FALSE),0)</f>
        <v>3208016.7031114898</v>
      </c>
      <c r="K93" s="64">
        <f t="shared" si="9"/>
        <v>0.9963388589590193</v>
      </c>
      <c r="L93" s="31">
        <f t="shared" si="10"/>
        <v>6435797.0571474014</v>
      </c>
      <c r="M93" s="61">
        <v>345948</v>
      </c>
      <c r="N93" s="36">
        <f t="shared" si="11"/>
        <v>344681.43557915482</v>
      </c>
      <c r="O93" s="95">
        <f t="shared" si="12"/>
        <v>6780478.492726556</v>
      </c>
      <c r="P93" s="36">
        <f t="shared" si="13"/>
        <v>4517362.5256435527</v>
      </c>
      <c r="Q93" s="101">
        <f t="shared" si="14"/>
        <v>2263115.9670830029</v>
      </c>
      <c r="R93" s="101">
        <f t="shared" si="15"/>
        <v>0</v>
      </c>
    </row>
    <row r="94" spans="1:18" ht="14.4" customHeight="1">
      <c r="A94" s="63">
        <v>240538</v>
      </c>
      <c r="B94" s="59" t="s">
        <v>107</v>
      </c>
      <c r="C94" s="25" t="s">
        <v>95</v>
      </c>
      <c r="D94" s="25" t="s">
        <v>691</v>
      </c>
      <c r="E94" s="60" t="s">
        <v>708</v>
      </c>
      <c r="F94" s="36">
        <f>VLOOKUP($A94,'CAF BLS Adjustment'!$B:$H,7,FALSE)</f>
        <v>1825612</v>
      </c>
      <c r="G94" s="5">
        <f>SUMIFS('HCLS Adjustment'!$F:$F,'HCLS Adjustment'!$B:$B,Main!$A94)</f>
        <v>284688</v>
      </c>
      <c r="H94" s="31">
        <f>VLOOKUP(A94,'SVS Adjustment'!$B$3:$E$675,4,FALSE)</f>
        <v>0</v>
      </c>
      <c r="I94" s="31">
        <f t="shared" si="8"/>
        <v>2110300</v>
      </c>
      <c r="J94" s="31">
        <f>IFERROR(VLOOKUP($A94,'NECA 5 year Projections'!$A:$C,3,FALSE),0)</f>
        <v>1711510.58862452</v>
      </c>
      <c r="K94" s="64">
        <f t="shared" si="9"/>
        <v>0.9963388589590193</v>
      </c>
      <c r="L94" s="31">
        <f t="shared" si="10"/>
        <v>2102573.8940612185</v>
      </c>
      <c r="M94" s="61">
        <v>354990</v>
      </c>
      <c r="N94" s="36">
        <f t="shared" si="11"/>
        <v>353690.33154186228</v>
      </c>
      <c r="O94" s="95">
        <f t="shared" si="12"/>
        <v>2456264.2256030808</v>
      </c>
      <c r="P94" s="36">
        <f t="shared" si="13"/>
        <v>2172618.5085237557</v>
      </c>
      <c r="Q94" s="101">
        <f t="shared" si="14"/>
        <v>283645.71707932529</v>
      </c>
      <c r="R94" s="101">
        <f t="shared" si="15"/>
        <v>0</v>
      </c>
    </row>
    <row r="95" spans="1:18" ht="14.4" customHeight="1">
      <c r="A95" s="63">
        <v>240539</v>
      </c>
      <c r="B95" s="59" t="s">
        <v>108</v>
      </c>
      <c r="C95" s="25" t="s">
        <v>95</v>
      </c>
      <c r="D95" s="25" t="s">
        <v>691</v>
      </c>
      <c r="E95" s="60" t="s">
        <v>708</v>
      </c>
      <c r="F95" s="36">
        <f>VLOOKUP($A95,'CAF BLS Adjustment'!$B:$H,7,FALSE)</f>
        <v>2117115</v>
      </c>
      <c r="G95" s="5">
        <f>SUMIFS('HCLS Adjustment'!$F:$F,'HCLS Adjustment'!$B:$B,Main!$A95)</f>
        <v>1561008</v>
      </c>
      <c r="H95" s="31">
        <f>VLOOKUP(A95,'SVS Adjustment'!$B$3:$E$675,4,FALSE)</f>
        <v>0</v>
      </c>
      <c r="I95" s="31">
        <f t="shared" si="8"/>
        <v>3678123</v>
      </c>
      <c r="J95" s="31">
        <f>IFERROR(VLOOKUP($A95,'NECA 5 year Projections'!$A:$C,3,FALSE),0)</f>
        <v>2701840.2677408</v>
      </c>
      <c r="K95" s="64">
        <f t="shared" si="9"/>
        <v>0.9963388589590193</v>
      </c>
      <c r="L95" s="31">
        <f t="shared" si="10"/>
        <v>3664656.8729309249</v>
      </c>
      <c r="M95" s="61">
        <v>241422</v>
      </c>
      <c r="N95" s="36">
        <f t="shared" si="11"/>
        <v>240538.12000760436</v>
      </c>
      <c r="O95" s="95">
        <f t="shared" si="12"/>
        <v>3905194.9929385292</v>
      </c>
      <c r="P95" s="36">
        <f t="shared" si="13"/>
        <v>2349902.0633926284</v>
      </c>
      <c r="Q95" s="101">
        <f t="shared" si="14"/>
        <v>1555292.9295459008</v>
      </c>
      <c r="R95" s="101">
        <f t="shared" si="15"/>
        <v>0</v>
      </c>
    </row>
    <row r="96" spans="1:18" ht="14.4" customHeight="1">
      <c r="A96" s="63">
        <v>240541</v>
      </c>
      <c r="B96" s="59" t="s">
        <v>109</v>
      </c>
      <c r="C96" s="25" t="s">
        <v>95</v>
      </c>
      <c r="D96" s="25" t="s">
        <v>691</v>
      </c>
      <c r="E96" s="60" t="s">
        <v>708</v>
      </c>
      <c r="F96" s="36">
        <f>VLOOKUP($A96,'CAF BLS Adjustment'!$B:$H,7,FALSE)</f>
        <v>401459</v>
      </c>
      <c r="G96" s="5">
        <f>SUMIFS('HCLS Adjustment'!$F:$F,'HCLS Adjustment'!$B:$B,Main!$A96)</f>
        <v>0</v>
      </c>
      <c r="H96" s="31">
        <f>VLOOKUP(A96,'SVS Adjustment'!$B$3:$E$675,4,FALSE)</f>
        <v>0</v>
      </c>
      <c r="I96" s="31">
        <f t="shared" si="8"/>
        <v>401459</v>
      </c>
      <c r="J96" s="31">
        <f>IFERROR(VLOOKUP($A96,'NECA 5 year Projections'!$A:$C,3,FALSE),0)</f>
        <v>391484.37036449701</v>
      </c>
      <c r="K96" s="64">
        <f t="shared" si="9"/>
        <v>0.9963388589590193</v>
      </c>
      <c r="L96" s="31">
        <f t="shared" si="10"/>
        <v>399989.20197882893</v>
      </c>
      <c r="M96" s="61">
        <v>35544</v>
      </c>
      <c r="N96" s="36">
        <f t="shared" si="11"/>
        <v>35413.868402839384</v>
      </c>
      <c r="O96" s="95">
        <f t="shared" si="12"/>
        <v>435403.07038166834</v>
      </c>
      <c r="P96" s="36">
        <f t="shared" si="13"/>
        <v>435403.07038166834</v>
      </c>
      <c r="Q96" s="101">
        <f t="shared" si="14"/>
        <v>0</v>
      </c>
      <c r="R96" s="101">
        <f t="shared" si="15"/>
        <v>0</v>
      </c>
    </row>
    <row r="97" spans="1:18" ht="14.4" customHeight="1">
      <c r="A97" s="63">
        <v>240542</v>
      </c>
      <c r="B97" s="59" t="s">
        <v>110</v>
      </c>
      <c r="C97" s="25" t="s">
        <v>95</v>
      </c>
      <c r="D97" s="25" t="s">
        <v>691</v>
      </c>
      <c r="E97" s="60" t="s">
        <v>708</v>
      </c>
      <c r="F97" s="36">
        <f>VLOOKUP($A97,'CAF BLS Adjustment'!$B:$H,7,FALSE)</f>
        <v>3411970</v>
      </c>
      <c r="G97" s="5">
        <f>SUMIFS('HCLS Adjustment'!$F:$F,'HCLS Adjustment'!$B:$B,Main!$A97)</f>
        <v>0</v>
      </c>
      <c r="H97" s="31">
        <f>VLOOKUP(A97,'SVS Adjustment'!$B$3:$E$675,4,FALSE)</f>
        <v>0</v>
      </c>
      <c r="I97" s="31">
        <f t="shared" si="8"/>
        <v>3411970</v>
      </c>
      <c r="J97" s="31">
        <f>IFERROR(VLOOKUP($A97,'NECA 5 year Projections'!$A:$C,3,FALSE),0)</f>
        <v>2743892</v>
      </c>
      <c r="K97" s="64">
        <f t="shared" si="9"/>
        <v>0.9963388589590193</v>
      </c>
      <c r="L97" s="31">
        <f t="shared" si="10"/>
        <v>3399478.2966024051</v>
      </c>
      <c r="M97" s="61">
        <v>346476</v>
      </c>
      <c r="N97" s="36">
        <f t="shared" si="11"/>
        <v>345207.50249668519</v>
      </c>
      <c r="O97" s="95">
        <f t="shared" si="12"/>
        <v>3744685.7990990905</v>
      </c>
      <c r="P97" s="36">
        <f t="shared" si="13"/>
        <v>3744685.7990990905</v>
      </c>
      <c r="Q97" s="101">
        <f t="shared" si="14"/>
        <v>0</v>
      </c>
      <c r="R97" s="101">
        <f t="shared" si="15"/>
        <v>0</v>
      </c>
    </row>
    <row r="98" spans="1:18" ht="14.4" customHeight="1">
      <c r="A98" s="63">
        <v>240546</v>
      </c>
      <c r="B98" s="59" t="s">
        <v>111</v>
      </c>
      <c r="C98" s="25" t="s">
        <v>95</v>
      </c>
      <c r="D98" s="25" t="s">
        <v>691</v>
      </c>
      <c r="E98" s="60" t="s">
        <v>708</v>
      </c>
      <c r="F98" s="36">
        <f>VLOOKUP($A98,'CAF BLS Adjustment'!$B:$H,7,FALSE)</f>
        <v>2997186</v>
      </c>
      <c r="G98" s="5">
        <f>SUMIFS('HCLS Adjustment'!$F:$F,'HCLS Adjustment'!$B:$B,Main!$A98)</f>
        <v>0</v>
      </c>
      <c r="H98" s="31">
        <f>VLOOKUP(A98,'SVS Adjustment'!$B$3:$E$675,4,FALSE)</f>
        <v>0</v>
      </c>
      <c r="I98" s="31">
        <f t="shared" si="8"/>
        <v>2997186</v>
      </c>
      <c r="J98" s="31">
        <f>IFERROR(VLOOKUP($A98,'NECA 5 year Projections'!$A:$C,3,FALSE),0)</f>
        <v>2557703.72917799</v>
      </c>
      <c r="K98" s="64">
        <f t="shared" si="9"/>
        <v>0.9963388589590193</v>
      </c>
      <c r="L98" s="31">
        <f t="shared" si="10"/>
        <v>2986212.8793279473</v>
      </c>
      <c r="M98" s="61">
        <v>158226</v>
      </c>
      <c r="N98" s="36">
        <f t="shared" si="11"/>
        <v>157646.71229764979</v>
      </c>
      <c r="O98" s="95">
        <f t="shared" si="12"/>
        <v>3143859.5916255969</v>
      </c>
      <c r="P98" s="36">
        <f t="shared" si="13"/>
        <v>3143859.5916255969</v>
      </c>
      <c r="Q98" s="101">
        <f t="shared" si="14"/>
        <v>0</v>
      </c>
      <c r="R98" s="101">
        <f t="shared" si="15"/>
        <v>0</v>
      </c>
    </row>
    <row r="99" spans="1:18" ht="14.4" customHeight="1">
      <c r="A99" s="63">
        <v>250285</v>
      </c>
      <c r="B99" s="59" t="s">
        <v>113</v>
      </c>
      <c r="C99" s="25" t="s">
        <v>112</v>
      </c>
      <c r="D99" s="25" t="s">
        <v>691</v>
      </c>
      <c r="E99" s="60" t="s">
        <v>708</v>
      </c>
      <c r="F99" s="36">
        <f>VLOOKUP($A99,'CAF BLS Adjustment'!$B:$H,7,FALSE)</f>
        <v>176911</v>
      </c>
      <c r="G99" s="5">
        <f>SUMIFS('HCLS Adjustment'!$F:$F,'HCLS Adjustment'!$B:$B,Main!$A99)</f>
        <v>29220</v>
      </c>
      <c r="H99" s="31">
        <f>VLOOKUP(A99,'SVS Adjustment'!$B$3:$E$675,4,FALSE)</f>
        <v>0</v>
      </c>
      <c r="I99" s="31">
        <f t="shared" si="8"/>
        <v>206131</v>
      </c>
      <c r="J99" s="31">
        <f>IFERROR(VLOOKUP($A99,'NECA 5 year Projections'!$A:$C,3,FALSE),0)</f>
        <v>187889.068714744</v>
      </c>
      <c r="K99" s="64">
        <f t="shared" si="9"/>
        <v>0.9963388589590193</v>
      </c>
      <c r="L99" s="31">
        <f t="shared" si="10"/>
        <v>205376.32533608162</v>
      </c>
      <c r="M99" s="61">
        <v>10296</v>
      </c>
      <c r="N99" s="36">
        <f t="shared" si="11"/>
        <v>10258.304891842063</v>
      </c>
      <c r="O99" s="95">
        <f t="shared" si="12"/>
        <v>215634.63022792368</v>
      </c>
      <c r="P99" s="36">
        <f t="shared" si="13"/>
        <v>186521.60876914114</v>
      </c>
      <c r="Q99" s="101">
        <f t="shared" si="14"/>
        <v>29113.021458782543</v>
      </c>
      <c r="R99" s="101">
        <f t="shared" si="15"/>
        <v>0</v>
      </c>
    </row>
    <row r="100" spans="1:18" ht="14.4" customHeight="1">
      <c r="A100" s="63">
        <v>250290</v>
      </c>
      <c r="B100" s="59" t="s">
        <v>114</v>
      </c>
      <c r="C100" s="25" t="s">
        <v>112</v>
      </c>
      <c r="D100" s="25" t="s">
        <v>691</v>
      </c>
      <c r="E100" s="60" t="s">
        <v>708</v>
      </c>
      <c r="F100" s="36">
        <f>VLOOKUP($A100,'CAF BLS Adjustment'!$B:$H,7,FALSE)</f>
        <v>4006595</v>
      </c>
      <c r="G100" s="5">
        <f>SUMIFS('HCLS Adjustment'!$F:$F,'HCLS Adjustment'!$B:$B,Main!$A100)</f>
        <v>2557464</v>
      </c>
      <c r="H100" s="31">
        <f>VLOOKUP(A100,'SVS Adjustment'!$B$3:$E$675,4,FALSE)</f>
        <v>0</v>
      </c>
      <c r="I100" s="31">
        <f t="shared" si="8"/>
        <v>6564059</v>
      </c>
      <c r="J100" s="31">
        <f>IFERROR(VLOOKUP($A100,'NECA 5 year Projections'!$A:$C,3,FALSE),0)</f>
        <v>3491890.2074391898</v>
      </c>
      <c r="K100" s="64">
        <f t="shared" si="9"/>
        <v>0.9963388589590193</v>
      </c>
      <c r="L100" s="31">
        <f t="shared" si="10"/>
        <v>6540027.0541996816</v>
      </c>
      <c r="M100" s="61">
        <v>436722</v>
      </c>
      <c r="N100" s="36">
        <f t="shared" si="11"/>
        <v>435123.09916230082</v>
      </c>
      <c r="O100" s="95">
        <f t="shared" si="12"/>
        <v>6975150.1533619827</v>
      </c>
      <c r="P100" s="36">
        <f t="shared" si="13"/>
        <v>4427049.3897732133</v>
      </c>
      <c r="Q100" s="101">
        <f t="shared" si="14"/>
        <v>2548100.7635887698</v>
      </c>
      <c r="R100" s="101">
        <f t="shared" si="15"/>
        <v>0</v>
      </c>
    </row>
    <row r="101" spans="1:18" ht="14.4" customHeight="1">
      <c r="A101" s="63">
        <v>250295</v>
      </c>
      <c r="B101" s="59" t="s">
        <v>115</v>
      </c>
      <c r="C101" s="25" t="s">
        <v>112</v>
      </c>
      <c r="D101" s="25" t="s">
        <v>691</v>
      </c>
      <c r="E101" s="60" t="s">
        <v>708</v>
      </c>
      <c r="F101" s="36">
        <f>VLOOKUP($A101,'CAF BLS Adjustment'!$B:$H,7,FALSE)</f>
        <v>723884</v>
      </c>
      <c r="G101" s="5">
        <f>SUMIFS('HCLS Adjustment'!$F:$F,'HCLS Adjustment'!$B:$B,Main!$A101)</f>
        <v>342720</v>
      </c>
      <c r="H101" s="31">
        <f>VLOOKUP(A101,'SVS Adjustment'!$B$3:$E$675,4,FALSE)</f>
        <v>0</v>
      </c>
      <c r="I101" s="31">
        <f t="shared" si="8"/>
        <v>1066604</v>
      </c>
      <c r="J101" s="31">
        <f>IFERROR(VLOOKUP($A101,'NECA 5 year Projections'!$A:$C,3,FALSE),0)</f>
        <v>861715.50437433505</v>
      </c>
      <c r="K101" s="64">
        <f t="shared" si="9"/>
        <v>0.9963388589590193</v>
      </c>
      <c r="L101" s="31">
        <f t="shared" si="10"/>
        <v>1062699.0123211257</v>
      </c>
      <c r="M101" s="61">
        <v>53826</v>
      </c>
      <c r="N101" s="36">
        <f t="shared" si="11"/>
        <v>53628.93542232817</v>
      </c>
      <c r="O101" s="95">
        <f t="shared" si="12"/>
        <v>1116327.9477434538</v>
      </c>
      <c r="P101" s="36">
        <f t="shared" si="13"/>
        <v>774862.69400101888</v>
      </c>
      <c r="Q101" s="101">
        <f t="shared" si="14"/>
        <v>341465.25374243507</v>
      </c>
      <c r="R101" s="101">
        <f t="shared" si="15"/>
        <v>0</v>
      </c>
    </row>
    <row r="102" spans="1:18" ht="14.4" customHeight="1">
      <c r="A102" s="63">
        <v>250299</v>
      </c>
      <c r="B102" s="59" t="s">
        <v>116</v>
      </c>
      <c r="C102" s="25" t="s">
        <v>112</v>
      </c>
      <c r="D102" s="25" t="s">
        <v>691</v>
      </c>
      <c r="E102" s="60" t="s">
        <v>708</v>
      </c>
      <c r="F102" s="36">
        <f>VLOOKUP($A102,'CAF BLS Adjustment'!$B:$H,7,FALSE)</f>
        <v>332360</v>
      </c>
      <c r="G102" s="5">
        <f>SUMIFS('HCLS Adjustment'!$F:$F,'HCLS Adjustment'!$B:$B,Main!$A102)</f>
        <v>0</v>
      </c>
      <c r="H102" s="31">
        <f>VLOOKUP(A102,'SVS Adjustment'!$B$3:$E$675,4,FALSE)</f>
        <v>0</v>
      </c>
      <c r="I102" s="31">
        <f t="shared" si="8"/>
        <v>332360</v>
      </c>
      <c r="J102" s="31">
        <f>IFERROR(VLOOKUP($A102,'NECA 5 year Projections'!$A:$C,3,FALSE),0)</f>
        <v>332510.08638630802</v>
      </c>
      <c r="K102" s="64">
        <f t="shared" si="9"/>
        <v>0.9963388589590193</v>
      </c>
      <c r="L102" s="31">
        <f t="shared" si="10"/>
        <v>332360</v>
      </c>
      <c r="M102" s="61">
        <v>104262</v>
      </c>
      <c r="N102" s="36">
        <f t="shared" si="11"/>
        <v>103880.28211278527</v>
      </c>
      <c r="O102" s="95">
        <f t="shared" si="12"/>
        <v>436240.28211278527</v>
      </c>
      <c r="P102" s="36">
        <f t="shared" si="13"/>
        <v>436240.28211278527</v>
      </c>
      <c r="Q102" s="101">
        <f t="shared" si="14"/>
        <v>0</v>
      </c>
      <c r="R102" s="101">
        <f t="shared" si="15"/>
        <v>0</v>
      </c>
    </row>
    <row r="103" spans="1:18" ht="14.4" customHeight="1">
      <c r="A103" s="63">
        <v>250305</v>
      </c>
      <c r="B103" s="59" t="s">
        <v>117</v>
      </c>
      <c r="C103" s="25" t="s">
        <v>112</v>
      </c>
      <c r="D103" s="25" t="s">
        <v>691</v>
      </c>
      <c r="E103" s="60" t="s">
        <v>708</v>
      </c>
      <c r="F103" s="36">
        <f>VLOOKUP($A103,'CAF BLS Adjustment'!$B:$H,7,FALSE)</f>
        <v>1431454</v>
      </c>
      <c r="G103" s="5">
        <f>SUMIFS('HCLS Adjustment'!$F:$F,'HCLS Adjustment'!$B:$B,Main!$A103)</f>
        <v>1898784</v>
      </c>
      <c r="H103" s="31">
        <f>VLOOKUP(A103,'SVS Adjustment'!$B$3:$E$675,4,FALSE)</f>
        <v>0</v>
      </c>
      <c r="I103" s="31">
        <f t="shared" si="8"/>
        <v>3330238</v>
      </c>
      <c r="J103" s="31">
        <f>IFERROR(VLOOKUP($A103,'NECA 5 year Projections'!$A:$C,3,FALSE),0)</f>
        <v>1196055.16733275</v>
      </c>
      <c r="K103" s="64">
        <f t="shared" si="9"/>
        <v>0.9963388589590193</v>
      </c>
      <c r="L103" s="31">
        <f t="shared" si="10"/>
        <v>3318045.5289819664</v>
      </c>
      <c r="M103" s="61">
        <v>-2712</v>
      </c>
      <c r="N103" s="36">
        <f t="shared" si="11"/>
        <v>-2712</v>
      </c>
      <c r="O103" s="95">
        <f t="shared" si="12"/>
        <v>3315333.5289819664</v>
      </c>
      <c r="P103" s="36">
        <f t="shared" si="13"/>
        <v>1423501.2450123238</v>
      </c>
      <c r="Q103" s="101">
        <f t="shared" si="14"/>
        <v>1891832.2839696424</v>
      </c>
      <c r="R103" s="101">
        <f t="shared" si="15"/>
        <v>0</v>
      </c>
    </row>
    <row r="104" spans="1:18" ht="14.4" customHeight="1">
      <c r="A104" s="63">
        <v>250307</v>
      </c>
      <c r="B104" s="59" t="s">
        <v>118</v>
      </c>
      <c r="C104" s="25" t="s">
        <v>112</v>
      </c>
      <c r="D104" s="25" t="s">
        <v>691</v>
      </c>
      <c r="E104" s="60" t="s">
        <v>708</v>
      </c>
      <c r="F104" s="36">
        <f>VLOOKUP($A104,'CAF BLS Adjustment'!$B:$H,7,FALSE)</f>
        <v>428637</v>
      </c>
      <c r="G104" s="5">
        <f>SUMIFS('HCLS Adjustment'!$F:$F,'HCLS Adjustment'!$B:$B,Main!$A104)</f>
        <v>221796</v>
      </c>
      <c r="H104" s="31">
        <f>VLOOKUP(A104,'SVS Adjustment'!$B$3:$E$675,4,FALSE)</f>
        <v>0</v>
      </c>
      <c r="I104" s="31">
        <f t="shared" si="8"/>
        <v>650433</v>
      </c>
      <c r="J104" s="31">
        <f>IFERROR(VLOOKUP($A104,'NECA 5 year Projections'!$A:$C,3,FALSE),0)</f>
        <v>457746.644916046</v>
      </c>
      <c r="K104" s="64">
        <f t="shared" si="9"/>
        <v>0.9963388589590193</v>
      </c>
      <c r="L104" s="31">
        <f t="shared" si="10"/>
        <v>648051.67304929183</v>
      </c>
      <c r="M104" s="61">
        <v>-33900</v>
      </c>
      <c r="N104" s="36">
        <f t="shared" si="11"/>
        <v>-33900</v>
      </c>
      <c r="O104" s="95">
        <f t="shared" si="12"/>
        <v>614151.67304929183</v>
      </c>
      <c r="P104" s="36">
        <f t="shared" si="13"/>
        <v>393167.69948761718</v>
      </c>
      <c r="Q104" s="101">
        <f t="shared" si="14"/>
        <v>220983.97356167468</v>
      </c>
      <c r="R104" s="101">
        <f t="shared" si="15"/>
        <v>0</v>
      </c>
    </row>
    <row r="105" spans="1:18" ht="14.4" customHeight="1">
      <c r="A105" s="63">
        <v>250308</v>
      </c>
      <c r="B105" s="59" t="s">
        <v>51</v>
      </c>
      <c r="C105" s="25" t="s">
        <v>112</v>
      </c>
      <c r="D105" s="25" t="s">
        <v>691</v>
      </c>
      <c r="E105" s="60" t="s">
        <v>708</v>
      </c>
      <c r="F105" s="36">
        <f>VLOOKUP($A105,'CAF BLS Adjustment'!$B:$H,7,FALSE)</f>
        <v>1790450</v>
      </c>
      <c r="G105" s="5">
        <f>SUMIFS('HCLS Adjustment'!$F:$F,'HCLS Adjustment'!$B:$B,Main!$A105)</f>
        <v>2343192</v>
      </c>
      <c r="H105" s="31">
        <f>VLOOKUP(A105,'SVS Adjustment'!$B$3:$E$675,4,FALSE)</f>
        <v>0</v>
      </c>
      <c r="I105" s="31">
        <f t="shared" si="8"/>
        <v>4133642</v>
      </c>
      <c r="J105" s="31">
        <f>IFERROR(VLOOKUP($A105,'NECA 5 year Projections'!$A:$C,3,FALSE),0)</f>
        <v>1911425.82638501</v>
      </c>
      <c r="K105" s="64">
        <f t="shared" si="9"/>
        <v>0.9963388589590193</v>
      </c>
      <c r="L105" s="31">
        <f t="shared" si="10"/>
        <v>4118508.1536250785</v>
      </c>
      <c r="M105" s="61">
        <v>186228</v>
      </c>
      <c r="N105" s="36">
        <f t="shared" si="11"/>
        <v>185546.19302622025</v>
      </c>
      <c r="O105" s="95">
        <f t="shared" si="12"/>
        <v>4304054.3466512989</v>
      </c>
      <c r="P105" s="36">
        <f t="shared" si="13"/>
        <v>1969441.1030493963</v>
      </c>
      <c r="Q105" s="101">
        <f t="shared" si="14"/>
        <v>2334613.2436019024</v>
      </c>
      <c r="R105" s="101">
        <f t="shared" si="15"/>
        <v>0</v>
      </c>
    </row>
    <row r="106" spans="1:18" ht="14.4" customHeight="1">
      <c r="A106" s="63">
        <v>250315</v>
      </c>
      <c r="B106" s="59" t="s">
        <v>119</v>
      </c>
      <c r="C106" s="25" t="s">
        <v>112</v>
      </c>
      <c r="D106" s="25" t="s">
        <v>691</v>
      </c>
      <c r="E106" s="60" t="s">
        <v>708</v>
      </c>
      <c r="F106" s="36">
        <f>VLOOKUP($A106,'CAF BLS Adjustment'!$B:$H,7,FALSE)</f>
        <v>864645</v>
      </c>
      <c r="G106" s="5">
        <f>SUMIFS('HCLS Adjustment'!$F:$F,'HCLS Adjustment'!$B:$B,Main!$A106)</f>
        <v>469320</v>
      </c>
      <c r="H106" s="31">
        <f>VLOOKUP(A106,'SVS Adjustment'!$B$3:$E$675,4,FALSE)</f>
        <v>0</v>
      </c>
      <c r="I106" s="31">
        <f t="shared" si="8"/>
        <v>1333965</v>
      </c>
      <c r="J106" s="31">
        <f>IFERROR(VLOOKUP($A106,'NECA 5 year Projections'!$A:$C,3,FALSE),0)</f>
        <v>649237.37986934301</v>
      </c>
      <c r="K106" s="64">
        <f t="shared" si="9"/>
        <v>0.9963388589590193</v>
      </c>
      <c r="L106" s="31">
        <f t="shared" si="10"/>
        <v>1329081.1659912681</v>
      </c>
      <c r="M106" s="61">
        <v>-40266</v>
      </c>
      <c r="N106" s="36">
        <f t="shared" si="11"/>
        <v>-40266</v>
      </c>
      <c r="O106" s="95">
        <f t="shared" si="12"/>
        <v>1288815.1659912681</v>
      </c>
      <c r="P106" s="36">
        <f t="shared" si="13"/>
        <v>821213.41270462121</v>
      </c>
      <c r="Q106" s="101">
        <f t="shared" si="14"/>
        <v>467601.75328664691</v>
      </c>
      <c r="R106" s="101">
        <f t="shared" si="15"/>
        <v>0</v>
      </c>
    </row>
    <row r="107" spans="1:18" ht="14.4" customHeight="1">
      <c r="A107" s="63">
        <v>250316</v>
      </c>
      <c r="B107" s="59" t="s">
        <v>120</v>
      </c>
      <c r="C107" s="25" t="s">
        <v>112</v>
      </c>
      <c r="D107" s="25" t="s">
        <v>691</v>
      </c>
      <c r="E107" s="60" t="s">
        <v>708</v>
      </c>
      <c r="F107" s="36">
        <f>VLOOKUP($A107,'CAF BLS Adjustment'!$B:$H,7,FALSE)</f>
        <v>426817</v>
      </c>
      <c r="G107" s="5">
        <f>SUMIFS('HCLS Adjustment'!$F:$F,'HCLS Adjustment'!$B:$B,Main!$A107)</f>
        <v>531972</v>
      </c>
      <c r="H107" s="31">
        <f>VLOOKUP(A107,'SVS Adjustment'!$B$3:$E$675,4,FALSE)</f>
        <v>0</v>
      </c>
      <c r="I107" s="31">
        <f t="shared" si="8"/>
        <v>958789</v>
      </c>
      <c r="J107" s="31">
        <f>IFERROR(VLOOKUP($A107,'NECA 5 year Projections'!$A:$C,3,FALSE),0)</f>
        <v>474357.03025338898</v>
      </c>
      <c r="K107" s="64">
        <f t="shared" si="9"/>
        <v>0.9963388589590193</v>
      </c>
      <c r="L107" s="31">
        <f t="shared" si="10"/>
        <v>955278.73824245913</v>
      </c>
      <c r="M107" s="61">
        <v>97476</v>
      </c>
      <c r="N107" s="36">
        <f t="shared" si="11"/>
        <v>97119.12661588937</v>
      </c>
      <c r="O107" s="95">
        <f t="shared" si="12"/>
        <v>1052397.8648583484</v>
      </c>
      <c r="P107" s="36">
        <f t="shared" si="13"/>
        <v>522373.48938020109</v>
      </c>
      <c r="Q107" s="101">
        <f t="shared" si="14"/>
        <v>530024.3754781473</v>
      </c>
      <c r="R107" s="101">
        <f t="shared" si="15"/>
        <v>0</v>
      </c>
    </row>
    <row r="108" spans="1:18" ht="14.4" customHeight="1">
      <c r="A108" s="63">
        <v>250322</v>
      </c>
      <c r="B108" s="59" t="s">
        <v>121</v>
      </c>
      <c r="C108" s="25" t="s">
        <v>112</v>
      </c>
      <c r="D108" s="25" t="s">
        <v>691</v>
      </c>
      <c r="E108" s="60" t="s">
        <v>708</v>
      </c>
      <c r="F108" s="36">
        <f>VLOOKUP($A108,'CAF BLS Adjustment'!$B:$H,7,FALSE)</f>
        <v>1092917</v>
      </c>
      <c r="G108" s="5">
        <f>SUMIFS('HCLS Adjustment'!$F:$F,'HCLS Adjustment'!$B:$B,Main!$A108)</f>
        <v>494664</v>
      </c>
      <c r="H108" s="31">
        <f>VLOOKUP(A108,'SVS Adjustment'!$B$3:$E$675,4,FALSE)</f>
        <v>0</v>
      </c>
      <c r="I108" s="31">
        <f t="shared" si="8"/>
        <v>1587581</v>
      </c>
      <c r="J108" s="31">
        <f>IFERROR(VLOOKUP($A108,'NECA 5 year Projections'!$A:$C,3,FALSE),0)</f>
        <v>1341798.50011488</v>
      </c>
      <c r="K108" s="64">
        <f t="shared" si="9"/>
        <v>0.9963388589590193</v>
      </c>
      <c r="L108" s="31">
        <f t="shared" si="10"/>
        <v>1581768.6420450187</v>
      </c>
      <c r="M108" s="61">
        <v>197262</v>
      </c>
      <c r="N108" s="36">
        <f t="shared" si="11"/>
        <v>196539.79599597407</v>
      </c>
      <c r="O108" s="95">
        <f t="shared" si="12"/>
        <v>1778308.4380409927</v>
      </c>
      <c r="P108" s="36">
        <f t="shared" si="13"/>
        <v>1285455.4727128884</v>
      </c>
      <c r="Q108" s="101">
        <f t="shared" si="14"/>
        <v>492852.96532810427</v>
      </c>
      <c r="R108" s="101">
        <f t="shared" si="15"/>
        <v>0</v>
      </c>
    </row>
    <row r="109" spans="1:18" ht="14.4" customHeight="1">
      <c r="A109" s="63">
        <v>260396</v>
      </c>
      <c r="B109" s="59" t="s">
        <v>123</v>
      </c>
      <c r="C109" s="25" t="s">
        <v>122</v>
      </c>
      <c r="D109" s="25" t="s">
        <v>691</v>
      </c>
      <c r="E109" s="60" t="s">
        <v>708</v>
      </c>
      <c r="F109" s="36">
        <f>VLOOKUP($A109,'CAF BLS Adjustment'!$B:$H,7,FALSE)</f>
        <v>2627278</v>
      </c>
      <c r="G109" s="5">
        <f>SUMIFS('HCLS Adjustment'!$F:$F,'HCLS Adjustment'!$B:$B,Main!$A109)</f>
        <v>2396916</v>
      </c>
      <c r="H109" s="31">
        <f>VLOOKUP(A109,'SVS Adjustment'!$B$3:$E$675,4,FALSE)</f>
        <v>0</v>
      </c>
      <c r="I109" s="31">
        <f t="shared" si="8"/>
        <v>5024194</v>
      </c>
      <c r="J109" s="31">
        <f>IFERROR(VLOOKUP($A109,'NECA 5 year Projections'!$A:$C,3,FALSE),0)</f>
        <v>1840280.5723800501</v>
      </c>
      <c r="K109" s="64">
        <f t="shared" si="9"/>
        <v>0.9963388589590193</v>
      </c>
      <c r="L109" s="31">
        <f t="shared" si="10"/>
        <v>5005799.717148751</v>
      </c>
      <c r="M109" s="61">
        <v>-100542</v>
      </c>
      <c r="N109" s="36">
        <f t="shared" si="11"/>
        <v>-100542</v>
      </c>
      <c r="O109" s="95">
        <f t="shared" si="12"/>
        <v>4905257.717148751</v>
      </c>
      <c r="P109" s="36">
        <f t="shared" si="13"/>
        <v>2517117.1646881341</v>
      </c>
      <c r="Q109" s="101">
        <f t="shared" si="14"/>
        <v>2388140.5524606169</v>
      </c>
      <c r="R109" s="101">
        <f t="shared" si="15"/>
        <v>0</v>
      </c>
    </row>
    <row r="110" spans="1:18" ht="14.4" customHeight="1">
      <c r="A110" s="63">
        <v>260398</v>
      </c>
      <c r="B110" s="59" t="s">
        <v>124</v>
      </c>
      <c r="C110" s="25" t="s">
        <v>122</v>
      </c>
      <c r="D110" s="25" t="s">
        <v>691</v>
      </c>
      <c r="E110" s="60" t="s">
        <v>708</v>
      </c>
      <c r="F110" s="36">
        <f>VLOOKUP($A110,'CAF BLS Adjustment'!$B:$H,7,FALSE)</f>
        <v>3768044</v>
      </c>
      <c r="G110" s="5">
        <f>SUMIFS('HCLS Adjustment'!$F:$F,'HCLS Adjustment'!$B:$B,Main!$A110)</f>
        <v>0</v>
      </c>
      <c r="H110" s="31">
        <f>VLOOKUP(A110,'SVS Adjustment'!$B$3:$E$675,4,FALSE)</f>
        <v>0</v>
      </c>
      <c r="I110" s="31">
        <f t="shared" si="8"/>
        <v>3768044</v>
      </c>
      <c r="J110" s="31">
        <f>IFERROR(VLOOKUP($A110,'NECA 5 year Projections'!$A:$C,3,FALSE),0)</f>
        <v>3453866.7754234402</v>
      </c>
      <c r="K110" s="64">
        <f t="shared" si="9"/>
        <v>0.9963388589590193</v>
      </c>
      <c r="L110" s="31">
        <f t="shared" si="10"/>
        <v>3754248.6594673791</v>
      </c>
      <c r="M110" s="61">
        <v>238098</v>
      </c>
      <c r="N110" s="36">
        <f t="shared" si="11"/>
        <v>237226.28964042457</v>
      </c>
      <c r="O110" s="95">
        <f t="shared" si="12"/>
        <v>3991474.9491078039</v>
      </c>
      <c r="P110" s="36">
        <f t="shared" si="13"/>
        <v>3991474.9491078039</v>
      </c>
      <c r="Q110" s="101">
        <f t="shared" si="14"/>
        <v>0</v>
      </c>
      <c r="R110" s="101">
        <f t="shared" si="15"/>
        <v>0</v>
      </c>
    </row>
    <row r="111" spans="1:18" ht="14.4" customHeight="1">
      <c r="A111" s="63">
        <v>260401</v>
      </c>
      <c r="B111" s="59" t="s">
        <v>125</v>
      </c>
      <c r="C111" s="25" t="s">
        <v>122</v>
      </c>
      <c r="D111" s="25" t="s">
        <v>691</v>
      </c>
      <c r="E111" s="60" t="s">
        <v>708</v>
      </c>
      <c r="F111" s="36">
        <f>VLOOKUP($A111,'CAF BLS Adjustment'!$B:$H,7,FALSE)</f>
        <v>5069294</v>
      </c>
      <c r="G111" s="5">
        <f>SUMIFS('HCLS Adjustment'!$F:$F,'HCLS Adjustment'!$B:$B,Main!$A111)</f>
        <v>2854836</v>
      </c>
      <c r="H111" s="31">
        <f>VLOOKUP(A111,'SVS Adjustment'!$B$3:$E$675,4,FALSE)</f>
        <v>0</v>
      </c>
      <c r="I111" s="31">
        <f t="shared" si="8"/>
        <v>7924130</v>
      </c>
      <c r="J111" s="31">
        <f>IFERROR(VLOOKUP($A111,'NECA 5 year Projections'!$A:$C,3,FALSE),0)</f>
        <v>4074816.4460146301</v>
      </c>
      <c r="K111" s="64">
        <f t="shared" si="9"/>
        <v>0.9963388589590193</v>
      </c>
      <c r="L111" s="31">
        <f t="shared" si="10"/>
        <v>7895118.6424429333</v>
      </c>
      <c r="M111" s="61">
        <v>448686</v>
      </c>
      <c r="N111" s="36">
        <f t="shared" si="11"/>
        <v>447043.29727088654</v>
      </c>
      <c r="O111" s="95">
        <f t="shared" si="12"/>
        <v>8342161.9397138199</v>
      </c>
      <c r="P111" s="36">
        <f t="shared" si="13"/>
        <v>5497777.8969586892</v>
      </c>
      <c r="Q111" s="101">
        <f t="shared" si="14"/>
        <v>2844384.0427551307</v>
      </c>
      <c r="R111" s="101">
        <f t="shared" si="15"/>
        <v>0</v>
      </c>
    </row>
    <row r="112" spans="1:18" ht="14.4" customHeight="1">
      <c r="A112" s="63">
        <v>260406</v>
      </c>
      <c r="B112" s="59" t="s">
        <v>126</v>
      </c>
      <c r="C112" s="25" t="s">
        <v>122</v>
      </c>
      <c r="D112" s="25" t="s">
        <v>691</v>
      </c>
      <c r="E112" s="60" t="s">
        <v>708</v>
      </c>
      <c r="F112" s="36">
        <f>VLOOKUP($A112,'CAF BLS Adjustment'!$B:$H,7,FALSE)</f>
        <v>4533231</v>
      </c>
      <c r="G112" s="5">
        <f>SUMIFS('HCLS Adjustment'!$F:$F,'HCLS Adjustment'!$B:$B,Main!$A112)</f>
        <v>2924112</v>
      </c>
      <c r="H112" s="31">
        <f>VLOOKUP(A112,'SVS Adjustment'!$B$3:$E$675,4,FALSE)</f>
        <v>0</v>
      </c>
      <c r="I112" s="31">
        <f t="shared" si="8"/>
        <v>7457343</v>
      </c>
      <c r="J112" s="31">
        <f>IFERROR(VLOOKUP($A112,'NECA 5 year Projections'!$A:$C,3,FALSE),0)</f>
        <v>4694174.9265564801</v>
      </c>
      <c r="K112" s="64">
        <f t="shared" si="9"/>
        <v>0.9963388589590193</v>
      </c>
      <c r="L112" s="31">
        <f t="shared" si="10"/>
        <v>7430040.6154860295</v>
      </c>
      <c r="M112" s="61">
        <v>219078</v>
      </c>
      <c r="N112" s="36">
        <f t="shared" si="11"/>
        <v>218275.92454302404</v>
      </c>
      <c r="O112" s="95">
        <f t="shared" si="12"/>
        <v>7648316.5400290536</v>
      </c>
      <c r="P112" s="36">
        <f t="shared" si="13"/>
        <v>4734910.1264806772</v>
      </c>
      <c r="Q112" s="101">
        <f t="shared" si="14"/>
        <v>2913406.4135483755</v>
      </c>
      <c r="R112" s="101">
        <f t="shared" si="15"/>
        <v>0</v>
      </c>
    </row>
    <row r="113" spans="1:18" ht="14.4" customHeight="1">
      <c r="A113" s="63">
        <v>260408</v>
      </c>
      <c r="B113" s="59" t="s">
        <v>127</v>
      </c>
      <c r="C113" s="25" t="s">
        <v>122</v>
      </c>
      <c r="D113" s="25" t="s">
        <v>691</v>
      </c>
      <c r="E113" s="60" t="s">
        <v>708</v>
      </c>
      <c r="F113" s="36">
        <f>VLOOKUP($A113,'CAF BLS Adjustment'!$B:$H,7,FALSE)</f>
        <v>970631</v>
      </c>
      <c r="G113" s="5">
        <f>SUMIFS('HCLS Adjustment'!$F:$F,'HCLS Adjustment'!$B:$B,Main!$A113)</f>
        <v>0</v>
      </c>
      <c r="H113" s="31">
        <f>VLOOKUP(A113,'SVS Adjustment'!$B$3:$E$675,4,FALSE)</f>
        <v>0</v>
      </c>
      <c r="I113" s="31">
        <f t="shared" si="8"/>
        <v>970631</v>
      </c>
      <c r="J113" s="31">
        <f>IFERROR(VLOOKUP($A113,'NECA 5 year Projections'!$A:$C,3,FALSE),0)</f>
        <v>1080921.65607596</v>
      </c>
      <c r="K113" s="64">
        <f t="shared" si="9"/>
        <v>0.9963388589590193</v>
      </c>
      <c r="L113" s="31">
        <f t="shared" si="10"/>
        <v>970631</v>
      </c>
      <c r="M113" s="61">
        <v>32088</v>
      </c>
      <c r="N113" s="36">
        <f t="shared" si="11"/>
        <v>31970.521306277013</v>
      </c>
      <c r="O113" s="95">
        <f t="shared" si="12"/>
        <v>1002601.521306277</v>
      </c>
      <c r="P113" s="36">
        <f t="shared" si="13"/>
        <v>1002601.521306277</v>
      </c>
      <c r="Q113" s="101">
        <f t="shared" si="14"/>
        <v>0</v>
      </c>
      <c r="R113" s="101">
        <f t="shared" si="15"/>
        <v>0</v>
      </c>
    </row>
    <row r="114" spans="1:18" ht="14.4" customHeight="1">
      <c r="A114" s="63">
        <v>260413</v>
      </c>
      <c r="B114" s="59" t="s">
        <v>128</v>
      </c>
      <c r="C114" s="25" t="s">
        <v>122</v>
      </c>
      <c r="D114" s="25" t="s">
        <v>691</v>
      </c>
      <c r="E114" s="60" t="s">
        <v>708</v>
      </c>
      <c r="F114" s="36">
        <f>VLOOKUP($A114,'CAF BLS Adjustment'!$B:$H,7,FALSE)</f>
        <v>3110442</v>
      </c>
      <c r="G114" s="5">
        <f>SUMIFS('HCLS Adjustment'!$F:$F,'HCLS Adjustment'!$B:$B,Main!$A114)</f>
        <v>2601072</v>
      </c>
      <c r="H114" s="31">
        <f>VLOOKUP(A114,'SVS Adjustment'!$B$3:$E$675,4,FALSE)</f>
        <v>0</v>
      </c>
      <c r="I114" s="31">
        <f t="shared" si="8"/>
        <v>5711514</v>
      </c>
      <c r="J114" s="31">
        <f>IFERROR(VLOOKUP($A114,'NECA 5 year Projections'!$A:$C,3,FALSE),0)</f>
        <v>2064427.81141211</v>
      </c>
      <c r="K114" s="64">
        <f t="shared" si="9"/>
        <v>0.9963388589590193</v>
      </c>
      <c r="L114" s="31">
        <f t="shared" si="10"/>
        <v>5690603.3416884644</v>
      </c>
      <c r="M114" s="61">
        <v>33612</v>
      </c>
      <c r="N114" s="36">
        <f t="shared" si="11"/>
        <v>33488.941727330559</v>
      </c>
      <c r="O114" s="95">
        <f t="shared" si="12"/>
        <v>5724092.2834157953</v>
      </c>
      <c r="P114" s="36">
        <f t="shared" si="13"/>
        <v>3132543.1748655406</v>
      </c>
      <c r="Q114" s="101">
        <f t="shared" si="14"/>
        <v>2591549.1085502543</v>
      </c>
      <c r="R114" s="101">
        <f t="shared" si="15"/>
        <v>0</v>
      </c>
    </row>
    <row r="115" spans="1:18" ht="14.4" customHeight="1">
      <c r="A115" s="63">
        <v>260414</v>
      </c>
      <c r="B115" s="59" t="s">
        <v>129</v>
      </c>
      <c r="C115" s="25" t="s">
        <v>122</v>
      </c>
      <c r="D115" s="25" t="s">
        <v>691</v>
      </c>
      <c r="E115" s="60" t="s">
        <v>708</v>
      </c>
      <c r="F115" s="36">
        <f>VLOOKUP($A115,'CAF BLS Adjustment'!$B:$H,7,FALSE)</f>
        <v>3696281</v>
      </c>
      <c r="G115" s="5">
        <f>SUMIFS('HCLS Adjustment'!$F:$F,'HCLS Adjustment'!$B:$B,Main!$A115)</f>
        <v>2587056</v>
      </c>
      <c r="H115" s="31">
        <f>VLOOKUP(A115,'SVS Adjustment'!$B$3:$E$675,4,FALSE)</f>
        <v>0</v>
      </c>
      <c r="I115" s="31">
        <f t="shared" si="8"/>
        <v>6283337</v>
      </c>
      <c r="J115" s="31">
        <f>IFERROR(VLOOKUP($A115,'NECA 5 year Projections'!$A:$C,3,FALSE),0)</f>
        <v>3779481.38477587</v>
      </c>
      <c r="K115" s="64">
        <f t="shared" si="9"/>
        <v>0.9963388589590193</v>
      </c>
      <c r="L115" s="31">
        <f t="shared" si="10"/>
        <v>6260332.8170349877</v>
      </c>
      <c r="M115" s="61">
        <v>-429906</v>
      </c>
      <c r="N115" s="36">
        <f t="shared" si="11"/>
        <v>-429906</v>
      </c>
      <c r="O115" s="95">
        <f t="shared" si="12"/>
        <v>5830426.8170349877</v>
      </c>
      <c r="P115" s="36">
        <f t="shared" si="13"/>
        <v>3252842.3939319025</v>
      </c>
      <c r="Q115" s="101">
        <f t="shared" si="14"/>
        <v>2577584.4231030848</v>
      </c>
      <c r="R115" s="101">
        <f t="shared" si="15"/>
        <v>0</v>
      </c>
    </row>
    <row r="116" spans="1:18" ht="14.4" customHeight="1">
      <c r="A116" s="63">
        <v>260415</v>
      </c>
      <c r="B116" s="59" t="s">
        <v>130</v>
      </c>
      <c r="C116" s="25" t="s">
        <v>122</v>
      </c>
      <c r="D116" s="25" t="s">
        <v>691</v>
      </c>
      <c r="E116" s="60" t="s">
        <v>708</v>
      </c>
      <c r="F116" s="36">
        <f>VLOOKUP($A116,'CAF BLS Adjustment'!$B:$H,7,FALSE)</f>
        <v>3623566</v>
      </c>
      <c r="G116" s="5">
        <f>SUMIFS('HCLS Adjustment'!$F:$F,'HCLS Adjustment'!$B:$B,Main!$A116)</f>
        <v>2971332</v>
      </c>
      <c r="H116" s="31">
        <f>VLOOKUP(A116,'SVS Adjustment'!$B$3:$E$675,4,FALSE)</f>
        <v>0</v>
      </c>
      <c r="I116" s="31">
        <f t="shared" si="8"/>
        <v>6594898</v>
      </c>
      <c r="J116" s="31">
        <f>IFERROR(VLOOKUP($A116,'NECA 5 year Projections'!$A:$C,3,FALSE),0)</f>
        <v>2707292.2504698201</v>
      </c>
      <c r="K116" s="64">
        <f t="shared" si="9"/>
        <v>0.9963388589590193</v>
      </c>
      <c r="L116" s="31">
        <f t="shared" si="10"/>
        <v>6570753.1482711183</v>
      </c>
      <c r="M116" s="61">
        <v>109788</v>
      </c>
      <c r="N116" s="36">
        <f t="shared" si="11"/>
        <v>109386.05064739281</v>
      </c>
      <c r="O116" s="95">
        <f t="shared" si="12"/>
        <v>6680139.1989185112</v>
      </c>
      <c r="P116" s="36">
        <f t="shared" si="13"/>
        <v>3719685.6644500904</v>
      </c>
      <c r="Q116" s="101">
        <f t="shared" si="14"/>
        <v>2960453.5344684208</v>
      </c>
      <c r="R116" s="101">
        <f t="shared" si="15"/>
        <v>0</v>
      </c>
    </row>
    <row r="117" spans="1:18" ht="14.4" customHeight="1">
      <c r="A117" s="63">
        <v>260418</v>
      </c>
      <c r="B117" s="59" t="s">
        <v>131</v>
      </c>
      <c r="C117" s="25" t="s">
        <v>122</v>
      </c>
      <c r="D117" s="25" t="s">
        <v>691</v>
      </c>
      <c r="E117" s="60" t="s">
        <v>708</v>
      </c>
      <c r="F117" s="36">
        <f>VLOOKUP($A117,'CAF BLS Adjustment'!$B:$H,7,FALSE)</f>
        <v>4497528</v>
      </c>
      <c r="G117" s="5">
        <f>SUMIFS('HCLS Adjustment'!$F:$F,'HCLS Adjustment'!$B:$B,Main!$A117)</f>
        <v>2926824</v>
      </c>
      <c r="H117" s="31">
        <f>VLOOKUP(A117,'SVS Adjustment'!$B$3:$E$675,4,FALSE)</f>
        <v>0</v>
      </c>
      <c r="I117" s="31">
        <f t="shared" si="8"/>
        <v>7424352</v>
      </c>
      <c r="J117" s="31">
        <f>IFERROR(VLOOKUP($A117,'NECA 5 year Projections'!$A:$C,3,FALSE),0)</f>
        <v>4345021.89259555</v>
      </c>
      <c r="K117" s="64">
        <f t="shared" si="9"/>
        <v>0.9963388589590193</v>
      </c>
      <c r="L117" s="31">
        <f t="shared" si="10"/>
        <v>7397170.4001901131</v>
      </c>
      <c r="M117" s="61">
        <v>936336</v>
      </c>
      <c r="N117" s="36">
        <f t="shared" si="11"/>
        <v>932907.94184225227</v>
      </c>
      <c r="O117" s="95">
        <f t="shared" si="12"/>
        <v>8330078.3420323655</v>
      </c>
      <c r="P117" s="36">
        <f t="shared" si="13"/>
        <v>5413969.8574984921</v>
      </c>
      <c r="Q117" s="101">
        <f t="shared" si="14"/>
        <v>2916108.4845338729</v>
      </c>
      <c r="R117" s="101">
        <f t="shared" si="15"/>
        <v>0</v>
      </c>
    </row>
    <row r="118" spans="1:18" ht="14.4" customHeight="1">
      <c r="A118" s="63">
        <v>260419</v>
      </c>
      <c r="B118" s="59" t="s">
        <v>132</v>
      </c>
      <c r="C118" s="25" t="s">
        <v>122</v>
      </c>
      <c r="D118" s="25" t="s">
        <v>691</v>
      </c>
      <c r="E118" s="60" t="s">
        <v>708</v>
      </c>
      <c r="F118" s="36">
        <f>VLOOKUP($A118,'CAF BLS Adjustment'!$B:$H,7,FALSE)</f>
        <v>2066462</v>
      </c>
      <c r="G118" s="5">
        <f>SUMIFS('HCLS Adjustment'!$F:$F,'HCLS Adjustment'!$B:$B,Main!$A118)</f>
        <v>923112</v>
      </c>
      <c r="H118" s="31">
        <f>VLOOKUP(A118,'SVS Adjustment'!$B$3:$E$675,4,FALSE)</f>
        <v>0</v>
      </c>
      <c r="I118" s="31">
        <f t="shared" si="8"/>
        <v>2989574</v>
      </c>
      <c r="J118" s="31">
        <f>IFERROR(VLOOKUP($A118,'NECA 5 year Projections'!$A:$C,3,FALSE),0)</f>
        <v>1263296.4068601001</v>
      </c>
      <c r="K118" s="64">
        <f t="shared" si="9"/>
        <v>0.9963388589590193</v>
      </c>
      <c r="L118" s="31">
        <f t="shared" si="10"/>
        <v>2978628.7479335512</v>
      </c>
      <c r="M118" s="61">
        <v>78366</v>
      </c>
      <c r="N118" s="36">
        <f t="shared" si="11"/>
        <v>78079.09102118251</v>
      </c>
      <c r="O118" s="95">
        <f t="shared" si="12"/>
        <v>3056707.8389547337</v>
      </c>
      <c r="P118" s="36">
        <f t="shared" si="13"/>
        <v>2136975.4821833554</v>
      </c>
      <c r="Q118" s="101">
        <f t="shared" si="14"/>
        <v>919732.3567713782</v>
      </c>
      <c r="R118" s="101">
        <f t="shared" si="15"/>
        <v>0</v>
      </c>
    </row>
    <row r="119" spans="1:18" ht="14.4" customHeight="1">
      <c r="A119" s="63">
        <v>260421</v>
      </c>
      <c r="B119" s="59" t="s">
        <v>133</v>
      </c>
      <c r="C119" s="25" t="s">
        <v>122</v>
      </c>
      <c r="D119" s="25" t="s">
        <v>691</v>
      </c>
      <c r="E119" s="60" t="s">
        <v>708</v>
      </c>
      <c r="F119" s="36">
        <f>VLOOKUP($A119,'CAF BLS Adjustment'!$B:$H,7,FALSE)</f>
        <v>5228707</v>
      </c>
      <c r="G119" s="5">
        <f>SUMIFS('HCLS Adjustment'!$F:$F,'HCLS Adjustment'!$B:$B,Main!$A119)</f>
        <v>3074160</v>
      </c>
      <c r="H119" s="31">
        <f>VLOOKUP(A119,'SVS Adjustment'!$B$3:$E$675,4,FALSE)</f>
        <v>0</v>
      </c>
      <c r="I119" s="31">
        <f t="shared" si="8"/>
        <v>8302867</v>
      </c>
      <c r="J119" s="31">
        <f>IFERROR(VLOOKUP($A119,'NECA 5 year Projections'!$A:$C,3,FALSE),0)</f>
        <v>3932470.1603278001</v>
      </c>
      <c r="K119" s="64">
        <f t="shared" si="9"/>
        <v>0.9963388589590193</v>
      </c>
      <c r="L119" s="31">
        <f t="shared" si="10"/>
        <v>8272469.0328684961</v>
      </c>
      <c r="M119" s="61">
        <v>299202</v>
      </c>
      <c r="N119" s="36">
        <f t="shared" si="11"/>
        <v>298106.57927825651</v>
      </c>
      <c r="O119" s="95">
        <f t="shared" si="12"/>
        <v>8570575.612146752</v>
      </c>
      <c r="P119" s="36">
        <f t="shared" si="13"/>
        <v>5507670.5454892945</v>
      </c>
      <c r="Q119" s="101">
        <f t="shared" si="14"/>
        <v>3062905.0666574589</v>
      </c>
      <c r="R119" s="101">
        <f t="shared" si="15"/>
        <v>0</v>
      </c>
    </row>
    <row r="120" spans="1:18" ht="14.4" customHeight="1">
      <c r="A120" s="63">
        <v>270425</v>
      </c>
      <c r="B120" s="59" t="s">
        <v>135</v>
      </c>
      <c r="C120" s="25" t="s">
        <v>134</v>
      </c>
      <c r="D120" s="25" t="s">
        <v>691</v>
      </c>
      <c r="E120" s="60" t="s">
        <v>708</v>
      </c>
      <c r="F120" s="36">
        <f>VLOOKUP($A120,'CAF BLS Adjustment'!$B:$H,7,FALSE)</f>
        <v>1307984</v>
      </c>
      <c r="G120" s="5">
        <f>SUMIFS('HCLS Adjustment'!$F:$F,'HCLS Adjustment'!$B:$B,Main!$A120)</f>
        <v>732840</v>
      </c>
      <c r="H120" s="31">
        <f>VLOOKUP(A120,'SVS Adjustment'!$B$3:$E$675,4,FALSE)</f>
        <v>0</v>
      </c>
      <c r="I120" s="31">
        <f t="shared" si="8"/>
        <v>2040824</v>
      </c>
      <c r="J120" s="31">
        <f>IFERROR(VLOOKUP($A120,'NECA 5 year Projections'!$A:$C,3,FALSE),0)</f>
        <v>1487245.65209139</v>
      </c>
      <c r="K120" s="64">
        <f t="shared" si="9"/>
        <v>0.9963388589590193</v>
      </c>
      <c r="L120" s="31">
        <f t="shared" si="10"/>
        <v>2033352.2554961815</v>
      </c>
      <c r="M120" s="61">
        <v>195198</v>
      </c>
      <c r="N120" s="36">
        <f t="shared" si="11"/>
        <v>194483.35259108266</v>
      </c>
      <c r="O120" s="95">
        <f t="shared" si="12"/>
        <v>2227835.608087264</v>
      </c>
      <c r="P120" s="36">
        <f t="shared" si="13"/>
        <v>1497678.6386877366</v>
      </c>
      <c r="Q120" s="101">
        <f t="shared" si="14"/>
        <v>730156.96939952765</v>
      </c>
      <c r="R120" s="101">
        <f t="shared" si="15"/>
        <v>0</v>
      </c>
    </row>
    <row r="121" spans="1:18" ht="14.4" customHeight="1">
      <c r="A121" s="63">
        <v>270428</v>
      </c>
      <c r="B121" s="59" t="s">
        <v>136</v>
      </c>
      <c r="C121" s="25" t="s">
        <v>134</v>
      </c>
      <c r="D121" s="25" t="s">
        <v>691</v>
      </c>
      <c r="E121" s="60" t="s">
        <v>708</v>
      </c>
      <c r="F121" s="36">
        <f>VLOOKUP($A121,'CAF BLS Adjustment'!$B:$H,7,FALSE)</f>
        <v>240171</v>
      </c>
      <c r="G121" s="5">
        <f>SUMIFS('HCLS Adjustment'!$F:$F,'HCLS Adjustment'!$B:$B,Main!$A121)</f>
        <v>516</v>
      </c>
      <c r="H121" s="31">
        <f>VLOOKUP(A121,'SVS Adjustment'!$B$3:$E$675,4,FALSE)</f>
        <v>0</v>
      </c>
      <c r="I121" s="31">
        <f t="shared" si="8"/>
        <v>240687</v>
      </c>
      <c r="J121" s="31">
        <f>IFERROR(VLOOKUP($A121,'NECA 5 year Projections'!$A:$C,3,FALSE),0)</f>
        <v>220564.03540831801</v>
      </c>
      <c r="K121" s="64">
        <f t="shared" si="9"/>
        <v>0.9963388589590193</v>
      </c>
      <c r="L121" s="31">
        <f t="shared" si="10"/>
        <v>239805.81094626948</v>
      </c>
      <c r="M121" s="61">
        <v>5832</v>
      </c>
      <c r="N121" s="36">
        <f t="shared" si="11"/>
        <v>5810.6482254490002</v>
      </c>
      <c r="O121" s="95">
        <f t="shared" si="12"/>
        <v>245616.45917171848</v>
      </c>
      <c r="P121" s="36">
        <f t="shared" si="13"/>
        <v>245102.34832049563</v>
      </c>
      <c r="Q121" s="101">
        <f t="shared" si="14"/>
        <v>514.11085122285397</v>
      </c>
      <c r="R121" s="101">
        <f t="shared" si="15"/>
        <v>0</v>
      </c>
    </row>
    <row r="122" spans="1:18" ht="14.4" customHeight="1">
      <c r="A122" s="63">
        <v>270429</v>
      </c>
      <c r="B122" s="59" t="s">
        <v>137</v>
      </c>
      <c r="C122" s="25" t="s">
        <v>134</v>
      </c>
      <c r="D122" s="25" t="s">
        <v>691</v>
      </c>
      <c r="E122" s="60" t="s">
        <v>708</v>
      </c>
      <c r="F122" s="36">
        <f>VLOOKUP($A122,'CAF BLS Adjustment'!$B:$H,7,FALSE)</f>
        <v>4065364</v>
      </c>
      <c r="G122" s="5">
        <f>SUMIFS('HCLS Adjustment'!$F:$F,'HCLS Adjustment'!$B:$B,Main!$A122)</f>
        <v>1810380</v>
      </c>
      <c r="H122" s="31">
        <f>VLOOKUP(A122,'SVS Adjustment'!$B$3:$E$675,4,FALSE)</f>
        <v>0</v>
      </c>
      <c r="I122" s="31">
        <f t="shared" si="8"/>
        <v>5875744</v>
      </c>
      <c r="J122" s="31">
        <f>IFERROR(VLOOKUP($A122,'NECA 5 year Projections'!$A:$C,3,FALSE),0)</f>
        <v>13123775.5769384</v>
      </c>
      <c r="K122" s="64">
        <f t="shared" si="9"/>
        <v>0.9963388589590193</v>
      </c>
      <c r="L122" s="31">
        <f t="shared" si="10"/>
        <v>5875744</v>
      </c>
      <c r="M122" s="61">
        <v>-3487932</v>
      </c>
      <c r="N122" s="36">
        <f t="shared" si="11"/>
        <v>-3487932</v>
      </c>
      <c r="O122" s="95">
        <f t="shared" si="12"/>
        <v>2387812</v>
      </c>
      <c r="P122" s="36">
        <f t="shared" si="13"/>
        <v>577431.99999999953</v>
      </c>
      <c r="Q122" s="101">
        <f t="shared" si="14"/>
        <v>1810380</v>
      </c>
      <c r="R122" s="101">
        <f t="shared" si="15"/>
        <v>0</v>
      </c>
    </row>
    <row r="123" spans="1:18" ht="14.4" customHeight="1">
      <c r="A123" s="63">
        <v>270430</v>
      </c>
      <c r="B123" s="59" t="s">
        <v>138</v>
      </c>
      <c r="C123" s="25" t="s">
        <v>134</v>
      </c>
      <c r="D123" s="25" t="s">
        <v>691</v>
      </c>
      <c r="E123" s="60" t="s">
        <v>708</v>
      </c>
      <c r="F123" s="36">
        <f>VLOOKUP($A123,'CAF BLS Adjustment'!$B:$H,7,FALSE)</f>
        <v>734097</v>
      </c>
      <c r="G123" s="5">
        <f>SUMIFS('HCLS Adjustment'!$F:$F,'HCLS Adjustment'!$B:$B,Main!$A123)</f>
        <v>701844</v>
      </c>
      <c r="H123" s="31">
        <f>VLOOKUP(A123,'SVS Adjustment'!$B$3:$E$675,4,FALSE)</f>
        <v>0</v>
      </c>
      <c r="I123" s="31">
        <f t="shared" si="8"/>
        <v>1435941</v>
      </c>
      <c r="J123" s="31">
        <f>IFERROR(VLOOKUP($A123,'NECA 5 year Projections'!$A:$C,3,FALSE),0)</f>
        <v>848785.33131714596</v>
      </c>
      <c r="K123" s="64">
        <f t="shared" si="9"/>
        <v>0.9963388589590193</v>
      </c>
      <c r="L123" s="31">
        <f t="shared" si="10"/>
        <v>1430683.817472473</v>
      </c>
      <c r="M123" s="61">
        <v>94128</v>
      </c>
      <c r="N123" s="36">
        <f t="shared" si="11"/>
        <v>93783.384116094574</v>
      </c>
      <c r="O123" s="95">
        <f t="shared" si="12"/>
        <v>1524467.2015885676</v>
      </c>
      <c r="P123" s="36">
        <f t="shared" si="13"/>
        <v>825192.7514613336</v>
      </c>
      <c r="Q123" s="101">
        <f t="shared" si="14"/>
        <v>699274.45012723387</v>
      </c>
      <c r="R123" s="101">
        <f t="shared" si="15"/>
        <v>0</v>
      </c>
    </row>
    <row r="124" spans="1:18" ht="14.4" customHeight="1">
      <c r="A124" s="63">
        <v>270432</v>
      </c>
      <c r="B124" s="59" t="s">
        <v>139</v>
      </c>
      <c r="C124" s="25" t="s">
        <v>134</v>
      </c>
      <c r="D124" s="25" t="s">
        <v>691</v>
      </c>
      <c r="E124" s="60" t="s">
        <v>708</v>
      </c>
      <c r="F124" s="36">
        <f>VLOOKUP($A124,'CAF BLS Adjustment'!$B:$H,7,FALSE)</f>
        <v>1179588</v>
      </c>
      <c r="G124" s="5">
        <f>SUMIFS('HCLS Adjustment'!$F:$F,'HCLS Adjustment'!$B:$B,Main!$A124)</f>
        <v>517920</v>
      </c>
      <c r="H124" s="31">
        <f>VLOOKUP(A124,'SVS Adjustment'!$B$3:$E$675,4,FALSE)</f>
        <v>0</v>
      </c>
      <c r="I124" s="31">
        <f t="shared" si="8"/>
        <v>1697508</v>
      </c>
      <c r="J124" s="31">
        <f>IFERROR(VLOOKUP($A124,'NECA 5 year Projections'!$A:$C,3,FALSE),0)</f>
        <v>1445165.6863406801</v>
      </c>
      <c r="K124" s="64">
        <f t="shared" si="9"/>
        <v>0.9963388589590193</v>
      </c>
      <c r="L124" s="31">
        <f t="shared" si="10"/>
        <v>1691293.1837938069</v>
      </c>
      <c r="M124" s="61">
        <v>-52764</v>
      </c>
      <c r="N124" s="36">
        <f t="shared" si="11"/>
        <v>-52764</v>
      </c>
      <c r="O124" s="95">
        <f t="shared" si="12"/>
        <v>1638529.1837938069</v>
      </c>
      <c r="P124" s="36">
        <f t="shared" si="13"/>
        <v>1122505.3619617515</v>
      </c>
      <c r="Q124" s="101">
        <f t="shared" si="14"/>
        <v>516023.82183205528</v>
      </c>
      <c r="R124" s="101">
        <f t="shared" si="15"/>
        <v>0</v>
      </c>
    </row>
    <row r="125" spans="1:18" ht="14.4" customHeight="1">
      <c r="A125" s="63">
        <v>270433</v>
      </c>
      <c r="B125" s="59" t="s">
        <v>140</v>
      </c>
      <c r="C125" s="25" t="s">
        <v>134</v>
      </c>
      <c r="D125" s="25" t="s">
        <v>691</v>
      </c>
      <c r="E125" s="60" t="s">
        <v>708</v>
      </c>
      <c r="F125" s="36">
        <f>VLOOKUP($A125,'CAF BLS Adjustment'!$B:$H,7,FALSE)</f>
        <v>1056351</v>
      </c>
      <c r="G125" s="5">
        <f>SUMIFS('HCLS Adjustment'!$F:$F,'HCLS Adjustment'!$B:$B,Main!$A125)</f>
        <v>577800</v>
      </c>
      <c r="H125" s="31">
        <f>VLOOKUP(A125,'SVS Adjustment'!$B$3:$E$675,4,FALSE)</f>
        <v>0</v>
      </c>
      <c r="I125" s="31">
        <f t="shared" si="8"/>
        <v>1634151</v>
      </c>
      <c r="J125" s="31">
        <f>IFERROR(VLOOKUP($A125,'NECA 5 year Projections'!$A:$C,3,FALSE),0)</f>
        <v>1016236.24939544</v>
      </c>
      <c r="K125" s="64">
        <f t="shared" si="9"/>
        <v>0.9963388589590193</v>
      </c>
      <c r="L125" s="31">
        <f t="shared" si="10"/>
        <v>1628168.1427067404</v>
      </c>
      <c r="M125" s="61">
        <v>-42726</v>
      </c>
      <c r="N125" s="36">
        <f t="shared" si="11"/>
        <v>-42726</v>
      </c>
      <c r="O125" s="95">
        <f t="shared" si="12"/>
        <v>1585442.1427067404</v>
      </c>
      <c r="P125" s="36">
        <f t="shared" si="13"/>
        <v>1009757.5500002189</v>
      </c>
      <c r="Q125" s="101">
        <f t="shared" si="14"/>
        <v>575684.59270652139</v>
      </c>
      <c r="R125" s="101">
        <f t="shared" si="15"/>
        <v>0</v>
      </c>
    </row>
    <row r="126" spans="1:18" ht="14.4" customHeight="1">
      <c r="A126" s="63">
        <v>270435</v>
      </c>
      <c r="B126" s="59" t="s">
        <v>141</v>
      </c>
      <c r="C126" s="25" t="s">
        <v>134</v>
      </c>
      <c r="D126" s="25" t="s">
        <v>691</v>
      </c>
      <c r="E126" s="60" t="s">
        <v>708</v>
      </c>
      <c r="F126" s="36">
        <f>VLOOKUP($A126,'CAF BLS Adjustment'!$B:$H,7,FALSE)</f>
        <v>1075407</v>
      </c>
      <c r="G126" s="5">
        <f>SUMIFS('HCLS Adjustment'!$F:$F,'HCLS Adjustment'!$B:$B,Main!$A126)</f>
        <v>512508</v>
      </c>
      <c r="H126" s="31">
        <f>VLOOKUP(A126,'SVS Adjustment'!$B$3:$E$675,4,FALSE)</f>
        <v>0</v>
      </c>
      <c r="I126" s="31">
        <f t="shared" si="8"/>
        <v>1587915</v>
      </c>
      <c r="J126" s="31">
        <f>IFERROR(VLOOKUP($A126,'NECA 5 year Projections'!$A:$C,3,FALSE),0)</f>
        <v>1158782.49807144</v>
      </c>
      <c r="K126" s="64">
        <f t="shared" si="9"/>
        <v>0.9963388589590193</v>
      </c>
      <c r="L126" s="31">
        <f t="shared" si="10"/>
        <v>1582101.4192239111</v>
      </c>
      <c r="M126" s="61">
        <v>172281</v>
      </c>
      <c r="N126" s="36">
        <f t="shared" si="11"/>
        <v>171650.25496031879</v>
      </c>
      <c r="O126" s="95">
        <f t="shared" si="12"/>
        <v>1753751.6741842299</v>
      </c>
      <c r="P126" s="36">
        <f t="shared" si="13"/>
        <v>1243120.0382568608</v>
      </c>
      <c r="Q126" s="101">
        <f t="shared" si="14"/>
        <v>510631.63592736906</v>
      </c>
      <c r="R126" s="101">
        <f t="shared" si="15"/>
        <v>0</v>
      </c>
    </row>
    <row r="127" spans="1:18" ht="14.4" customHeight="1">
      <c r="A127" s="63">
        <v>270438</v>
      </c>
      <c r="B127" s="59" t="s">
        <v>142</v>
      </c>
      <c r="C127" s="25" t="s">
        <v>134</v>
      </c>
      <c r="D127" s="25" t="s">
        <v>691</v>
      </c>
      <c r="E127" s="60" t="s">
        <v>708</v>
      </c>
      <c r="F127" s="36">
        <f>VLOOKUP($A127,'CAF BLS Adjustment'!$B:$H,7,FALSE)</f>
        <v>525229</v>
      </c>
      <c r="G127" s="5">
        <f>SUMIFS('HCLS Adjustment'!$F:$F,'HCLS Adjustment'!$B:$B,Main!$A127)</f>
        <v>5580</v>
      </c>
      <c r="H127" s="31">
        <f>VLOOKUP(A127,'SVS Adjustment'!$B$3:$E$675,4,FALSE)</f>
        <v>0</v>
      </c>
      <c r="I127" s="31">
        <f t="shared" si="8"/>
        <v>530809</v>
      </c>
      <c r="J127" s="31">
        <f>IFERROR(VLOOKUP($A127,'NECA 5 year Projections'!$A:$C,3,FALSE),0)</f>
        <v>545506.033232035</v>
      </c>
      <c r="K127" s="64">
        <f t="shared" si="9"/>
        <v>0.9963388589590193</v>
      </c>
      <c r="L127" s="31">
        <f t="shared" si="10"/>
        <v>530809</v>
      </c>
      <c r="M127" s="61">
        <v>5118</v>
      </c>
      <c r="N127" s="36">
        <f t="shared" si="11"/>
        <v>5099.2622801522612</v>
      </c>
      <c r="O127" s="95">
        <f t="shared" si="12"/>
        <v>535908.2622801523</v>
      </c>
      <c r="P127" s="36">
        <f t="shared" si="13"/>
        <v>530328.2622801523</v>
      </c>
      <c r="Q127" s="101">
        <f t="shared" si="14"/>
        <v>5580</v>
      </c>
      <c r="R127" s="101">
        <f t="shared" si="15"/>
        <v>0</v>
      </c>
    </row>
    <row r="128" spans="1:18" ht="14.4" customHeight="1">
      <c r="A128" s="63">
        <v>270441</v>
      </c>
      <c r="B128" s="59" t="s">
        <v>143</v>
      </c>
      <c r="C128" s="25" t="s">
        <v>134</v>
      </c>
      <c r="D128" s="25" t="s">
        <v>691</v>
      </c>
      <c r="E128" s="60" t="s">
        <v>708</v>
      </c>
      <c r="F128" s="36">
        <f>VLOOKUP($A128,'CAF BLS Adjustment'!$B:$H,7,FALSE)</f>
        <v>957094</v>
      </c>
      <c r="G128" s="5">
        <f>SUMIFS('HCLS Adjustment'!$F:$F,'HCLS Adjustment'!$B:$B,Main!$A128)</f>
        <v>872472</v>
      </c>
      <c r="H128" s="31">
        <f>VLOOKUP(A128,'SVS Adjustment'!$B$3:$E$675,4,FALSE)</f>
        <v>0</v>
      </c>
      <c r="I128" s="31">
        <f t="shared" si="8"/>
        <v>1829566</v>
      </c>
      <c r="J128" s="31">
        <f>IFERROR(VLOOKUP($A128,'NECA 5 year Projections'!$A:$C,3,FALSE),0)</f>
        <v>888630.29455050302</v>
      </c>
      <c r="K128" s="64">
        <f t="shared" si="9"/>
        <v>0.9963388589590193</v>
      </c>
      <c r="L128" s="31">
        <f t="shared" si="10"/>
        <v>1822867.7008302172</v>
      </c>
      <c r="M128" s="61">
        <v>936</v>
      </c>
      <c r="N128" s="36">
        <f t="shared" si="11"/>
        <v>932.57317198564203</v>
      </c>
      <c r="O128" s="95">
        <f t="shared" si="12"/>
        <v>1823800.2740022028</v>
      </c>
      <c r="P128" s="36">
        <f t="shared" si="13"/>
        <v>954522.51704850933</v>
      </c>
      <c r="Q128" s="101">
        <f t="shared" si="14"/>
        <v>869277.75695369346</v>
      </c>
      <c r="R128" s="101">
        <f t="shared" si="15"/>
        <v>0</v>
      </c>
    </row>
    <row r="129" spans="1:18" ht="14.4" customHeight="1">
      <c r="A129" s="63">
        <v>280451</v>
      </c>
      <c r="B129" s="59" t="s">
        <v>145</v>
      </c>
      <c r="C129" s="25" t="s">
        <v>144</v>
      </c>
      <c r="D129" s="25" t="s">
        <v>691</v>
      </c>
      <c r="E129" s="60" t="s">
        <v>708</v>
      </c>
      <c r="F129" s="36">
        <f>VLOOKUP($A129,'CAF BLS Adjustment'!$B:$H,7,FALSE)</f>
        <v>344094</v>
      </c>
      <c r="G129" s="5">
        <f>SUMIFS('HCLS Adjustment'!$F:$F,'HCLS Adjustment'!$B:$B,Main!$A129)</f>
        <v>0</v>
      </c>
      <c r="H129" s="31">
        <f>VLOOKUP(A129,'SVS Adjustment'!$B$3:$E$675,4,FALSE)</f>
        <v>0</v>
      </c>
      <c r="I129" s="31">
        <f t="shared" si="8"/>
        <v>344094</v>
      </c>
      <c r="J129" s="31">
        <f>IFERROR(VLOOKUP($A129,'NECA 5 year Projections'!$A:$C,3,FALSE),0)</f>
        <v>331520.85517986998</v>
      </c>
      <c r="K129" s="64">
        <f t="shared" si="9"/>
        <v>0.9963388589590193</v>
      </c>
      <c r="L129" s="31">
        <f t="shared" si="10"/>
        <v>342834.2233346448</v>
      </c>
      <c r="M129" s="61">
        <v>29436</v>
      </c>
      <c r="N129" s="36">
        <f t="shared" si="11"/>
        <v>29328.230652317692</v>
      </c>
      <c r="O129" s="95">
        <f t="shared" si="12"/>
        <v>372162.4539869625</v>
      </c>
      <c r="P129" s="36">
        <f t="shared" si="13"/>
        <v>372162.4539869625</v>
      </c>
      <c r="Q129" s="101">
        <f t="shared" si="14"/>
        <v>0</v>
      </c>
      <c r="R129" s="101">
        <f t="shared" si="15"/>
        <v>0</v>
      </c>
    </row>
    <row r="130" spans="1:18" ht="14.4" customHeight="1">
      <c r="A130" s="63">
        <v>280457</v>
      </c>
      <c r="B130" s="59" t="s">
        <v>146</v>
      </c>
      <c r="C130" s="25" t="s">
        <v>144</v>
      </c>
      <c r="D130" s="25" t="s">
        <v>691</v>
      </c>
      <c r="E130" s="60" t="s">
        <v>708</v>
      </c>
      <c r="F130" s="36">
        <f>VLOOKUP($A130,'CAF BLS Adjustment'!$B:$H,7,FALSE)</f>
        <v>222403</v>
      </c>
      <c r="G130" s="5">
        <f>SUMIFS('HCLS Adjustment'!$F:$F,'HCLS Adjustment'!$B:$B,Main!$A130)</f>
        <v>374076</v>
      </c>
      <c r="H130" s="31">
        <f>VLOOKUP(A130,'SVS Adjustment'!$B$3:$E$675,4,FALSE)</f>
        <v>0</v>
      </c>
      <c r="I130" s="31">
        <f t="shared" si="8"/>
        <v>596479</v>
      </c>
      <c r="J130" s="31">
        <f>IFERROR(VLOOKUP($A130,'NECA 5 year Projections'!$A:$C,3,FALSE),0)</f>
        <v>260978.88920003301</v>
      </c>
      <c r="K130" s="64">
        <f t="shared" si="9"/>
        <v>0.9963388589590193</v>
      </c>
      <c r="L130" s="31">
        <f t="shared" si="10"/>
        <v>594295.20625301683</v>
      </c>
      <c r="M130" s="61">
        <v>-16310</v>
      </c>
      <c r="N130" s="36">
        <f t="shared" si="11"/>
        <v>-16310</v>
      </c>
      <c r="O130" s="95">
        <f t="shared" si="12"/>
        <v>577985.20625301683</v>
      </c>
      <c r="P130" s="36">
        <f t="shared" si="13"/>
        <v>205278.75124906277</v>
      </c>
      <c r="Q130" s="101">
        <f t="shared" si="14"/>
        <v>372706.45500395406</v>
      </c>
      <c r="R130" s="101">
        <f t="shared" si="15"/>
        <v>0</v>
      </c>
    </row>
    <row r="131" spans="1:18" ht="14.4" customHeight="1">
      <c r="A131" s="63">
        <v>280461</v>
      </c>
      <c r="B131" s="59" t="s">
        <v>147</v>
      </c>
      <c r="C131" s="25" t="s">
        <v>144</v>
      </c>
      <c r="D131" s="25" t="s">
        <v>691</v>
      </c>
      <c r="E131" s="60" t="s">
        <v>708</v>
      </c>
      <c r="F131" s="36">
        <f>VLOOKUP($A131,'CAF BLS Adjustment'!$B:$H,7,FALSE)</f>
        <v>391328</v>
      </c>
      <c r="G131" s="5">
        <f>SUMIFS('HCLS Adjustment'!$F:$F,'HCLS Adjustment'!$B:$B,Main!$A131)</f>
        <v>375204</v>
      </c>
      <c r="H131" s="31">
        <f>VLOOKUP(A131,'SVS Adjustment'!$B$3:$E$675,4,FALSE)</f>
        <v>0</v>
      </c>
      <c r="I131" s="31">
        <f t="shared" si="8"/>
        <v>766532</v>
      </c>
      <c r="J131" s="31">
        <f>IFERROR(VLOOKUP($A131,'NECA 5 year Projections'!$A:$C,3,FALSE),0)</f>
        <v>414940.93001371698</v>
      </c>
      <c r="K131" s="64">
        <f t="shared" si="9"/>
        <v>0.9963388589590193</v>
      </c>
      <c r="L131" s="31">
        <f t="shared" si="10"/>
        <v>763725.61823557504</v>
      </c>
      <c r="M131" s="61">
        <v>30108</v>
      </c>
      <c r="N131" s="36">
        <f t="shared" si="11"/>
        <v>29997.770365538152</v>
      </c>
      <c r="O131" s="95">
        <f t="shared" si="12"/>
        <v>793723.38860111323</v>
      </c>
      <c r="P131" s="36">
        <f t="shared" si="13"/>
        <v>419893.06336425326</v>
      </c>
      <c r="Q131" s="101">
        <f t="shared" si="14"/>
        <v>373830.32523685991</v>
      </c>
      <c r="R131" s="101">
        <f t="shared" si="15"/>
        <v>0</v>
      </c>
    </row>
    <row r="132" spans="1:18" ht="14.4" customHeight="1">
      <c r="A132" s="63">
        <v>280466</v>
      </c>
      <c r="B132" s="59" t="s">
        <v>148</v>
      </c>
      <c r="C132" s="25" t="s">
        <v>144</v>
      </c>
      <c r="D132" s="25" t="s">
        <v>691</v>
      </c>
      <c r="E132" s="60" t="s">
        <v>708</v>
      </c>
      <c r="F132" s="36">
        <f>VLOOKUP($A132,'CAF BLS Adjustment'!$B:$H,7,FALSE)</f>
        <v>256285</v>
      </c>
      <c r="G132" s="5">
        <f>SUMIFS('HCLS Adjustment'!$F:$F,'HCLS Adjustment'!$B:$B,Main!$A132)</f>
        <v>278964</v>
      </c>
      <c r="H132" s="31">
        <f>VLOOKUP(A132,'SVS Adjustment'!$B$3:$E$675,4,FALSE)</f>
        <v>0</v>
      </c>
      <c r="I132" s="31">
        <f t="shared" si="8"/>
        <v>535249</v>
      </c>
      <c r="J132" s="31">
        <f>IFERROR(VLOOKUP($A132,'NECA 5 year Projections'!$A:$C,3,FALSE),0)</f>
        <v>293262.16937168798</v>
      </c>
      <c r="K132" s="64">
        <f t="shared" si="9"/>
        <v>0.9963388589590193</v>
      </c>
      <c r="L132" s="31">
        <f t="shared" si="10"/>
        <v>533289.3779189561</v>
      </c>
      <c r="M132" s="61">
        <v>-118129</v>
      </c>
      <c r="N132" s="36">
        <f t="shared" si="11"/>
        <v>-118129</v>
      </c>
      <c r="O132" s="95">
        <f t="shared" si="12"/>
        <v>415160.3779189561</v>
      </c>
      <c r="P132" s="36">
        <f t="shared" si="13"/>
        <v>137217.70446831227</v>
      </c>
      <c r="Q132" s="101">
        <f t="shared" si="14"/>
        <v>277942.67345064384</v>
      </c>
      <c r="R132" s="101">
        <f t="shared" si="15"/>
        <v>0</v>
      </c>
    </row>
    <row r="133" spans="1:18" ht="14.4" customHeight="1">
      <c r="A133" s="63">
        <v>290280</v>
      </c>
      <c r="B133" s="59" t="s">
        <v>151</v>
      </c>
      <c r="C133" s="25" t="s">
        <v>150</v>
      </c>
      <c r="D133" s="25" t="s">
        <v>691</v>
      </c>
      <c r="E133" s="60" t="s">
        <v>708</v>
      </c>
      <c r="F133" s="36">
        <f>VLOOKUP($A133,'CAF BLS Adjustment'!$B:$H,7,FALSE)</f>
        <v>993168</v>
      </c>
      <c r="G133" s="5">
        <f>SUMIFS('HCLS Adjustment'!$F:$F,'HCLS Adjustment'!$B:$B,Main!$A133)</f>
        <v>0</v>
      </c>
      <c r="H133" s="31">
        <f>VLOOKUP(A133,'SVS Adjustment'!$B$3:$E$675,4,FALSE)</f>
        <v>0</v>
      </c>
      <c r="I133" s="31">
        <f t="shared" ref="I133:I196" si="16">SUM(F133:H133)</f>
        <v>993168</v>
      </c>
      <c r="J133" s="31">
        <f>IFERROR(VLOOKUP($A133,'NECA 5 year Projections'!$A:$C,3,FALSE),0)</f>
        <v>738138.88240457501</v>
      </c>
      <c r="K133" s="64">
        <f t="shared" ref="K133:K196" si="17">G$663</f>
        <v>0.9963388589590193</v>
      </c>
      <c r="L133" s="31">
        <f t="shared" ref="L133:L196" si="18">IF(I133&lt;J133,I133,MAX(I133*K133,J133))</f>
        <v>989531.87187461124</v>
      </c>
      <c r="M133" s="61">
        <v>48408</v>
      </c>
      <c r="N133" s="36">
        <f t="shared" ref="N133:N196" si="19">IF(M133&lt;0,M133,M133*K133)</f>
        <v>48230.771484488207</v>
      </c>
      <c r="O133" s="95">
        <f t="shared" ref="O133:O196" si="20">IF(M133&lt;0,L133+M133,L133+M133*K133)</f>
        <v>1037762.6433590994</v>
      </c>
      <c r="P133" s="36">
        <f t="shared" ref="P133:P196" si="21">(F133/I133)*L133+N133</f>
        <v>1037762.6433590994</v>
      </c>
      <c r="Q133" s="101">
        <f t="shared" ref="Q133:Q196" si="22">((G133)/I133)*L133</f>
        <v>0</v>
      </c>
      <c r="R133" s="101">
        <f t="shared" ref="R133:R196" si="23">((H133)/I133)*L133</f>
        <v>0</v>
      </c>
    </row>
    <row r="134" spans="1:18" ht="14.4" customHeight="1">
      <c r="A134" s="63">
        <v>290553</v>
      </c>
      <c r="B134" s="59" t="s">
        <v>152</v>
      </c>
      <c r="C134" s="25" t="s">
        <v>150</v>
      </c>
      <c r="D134" s="25" t="s">
        <v>691</v>
      </c>
      <c r="E134" s="60" t="s">
        <v>708</v>
      </c>
      <c r="F134" s="36">
        <f>VLOOKUP($A134,'CAF BLS Adjustment'!$B:$H,7,FALSE)</f>
        <v>5903795</v>
      </c>
      <c r="G134" s="5">
        <f>SUMIFS('HCLS Adjustment'!$F:$F,'HCLS Adjustment'!$B:$B,Main!$A134)</f>
        <v>1189956</v>
      </c>
      <c r="H134" s="31">
        <f>VLOOKUP(A134,'SVS Adjustment'!$B$3:$E$675,4,FALSE)</f>
        <v>0</v>
      </c>
      <c r="I134" s="31">
        <f t="shared" si="16"/>
        <v>7093751</v>
      </c>
      <c r="J134" s="31">
        <f>IFERROR(VLOOKUP($A134,'NECA 5 year Projections'!$A:$C,3,FALSE),0)</f>
        <v>4405266.1602066597</v>
      </c>
      <c r="K134" s="64">
        <f t="shared" si="17"/>
        <v>0.9963388589590193</v>
      </c>
      <c r="L134" s="31">
        <f t="shared" si="18"/>
        <v>7067779.7770794025</v>
      </c>
      <c r="M134" s="61">
        <v>289020</v>
      </c>
      <c r="N134" s="36">
        <f t="shared" si="19"/>
        <v>287961.85701633577</v>
      </c>
      <c r="O134" s="95">
        <f t="shared" si="20"/>
        <v>7355741.6340957386</v>
      </c>
      <c r="P134" s="36">
        <f t="shared" si="21"/>
        <v>6170142.2308443002</v>
      </c>
      <c r="Q134" s="101">
        <f t="shared" si="22"/>
        <v>1185599.4032514389</v>
      </c>
      <c r="R134" s="101">
        <f t="shared" si="23"/>
        <v>0</v>
      </c>
    </row>
    <row r="135" spans="1:18" ht="14.4" customHeight="1">
      <c r="A135" s="63">
        <v>290554</v>
      </c>
      <c r="B135" s="59" t="s">
        <v>153</v>
      </c>
      <c r="C135" s="25" t="s">
        <v>150</v>
      </c>
      <c r="D135" s="25" t="s">
        <v>691</v>
      </c>
      <c r="E135" s="60" t="s">
        <v>708</v>
      </c>
      <c r="F135" s="36">
        <f>VLOOKUP($A135,'CAF BLS Adjustment'!$B:$H,7,FALSE)</f>
        <v>2498897</v>
      </c>
      <c r="G135" s="5">
        <f>SUMIFS('HCLS Adjustment'!$F:$F,'HCLS Adjustment'!$B:$B,Main!$A135)</f>
        <v>0</v>
      </c>
      <c r="H135" s="31">
        <f>VLOOKUP(A135,'SVS Adjustment'!$B$3:$E$675,4,FALSE)</f>
        <v>0</v>
      </c>
      <c r="I135" s="31">
        <f t="shared" si="16"/>
        <v>2498897</v>
      </c>
      <c r="J135" s="31">
        <f>IFERROR(VLOOKUP($A135,'NECA 5 year Projections'!$A:$C,3,FALSE),0)</f>
        <v>2062871.9931987301</v>
      </c>
      <c r="K135" s="64">
        <f t="shared" si="17"/>
        <v>0.9963388589590193</v>
      </c>
      <c r="L135" s="31">
        <f t="shared" si="18"/>
        <v>2489748.1856361167</v>
      </c>
      <c r="M135" s="61">
        <v>120978</v>
      </c>
      <c r="N135" s="36">
        <f t="shared" si="19"/>
        <v>120535.08247914424</v>
      </c>
      <c r="O135" s="95">
        <f t="shared" si="20"/>
        <v>2610283.2681152611</v>
      </c>
      <c r="P135" s="36">
        <f t="shared" si="21"/>
        <v>2610283.2681152611</v>
      </c>
      <c r="Q135" s="101">
        <f t="shared" si="22"/>
        <v>0</v>
      </c>
      <c r="R135" s="101">
        <f t="shared" si="23"/>
        <v>0</v>
      </c>
    </row>
    <row r="136" spans="1:18" ht="14.4" customHeight="1">
      <c r="A136" s="63">
        <v>290565</v>
      </c>
      <c r="B136" s="59" t="s">
        <v>154</v>
      </c>
      <c r="C136" s="25" t="s">
        <v>150</v>
      </c>
      <c r="D136" s="25" t="s">
        <v>691</v>
      </c>
      <c r="E136" s="60" t="s">
        <v>708</v>
      </c>
      <c r="F136" s="36">
        <f>VLOOKUP($A136,'CAF BLS Adjustment'!$B:$H,7,FALSE)</f>
        <v>3538172</v>
      </c>
      <c r="G136" s="5">
        <f>SUMIFS('HCLS Adjustment'!$F:$F,'HCLS Adjustment'!$B:$B,Main!$A136)</f>
        <v>0</v>
      </c>
      <c r="H136" s="31">
        <f>VLOOKUP(A136,'SVS Adjustment'!$B$3:$E$675,4,FALSE)</f>
        <v>0</v>
      </c>
      <c r="I136" s="31">
        <f t="shared" si="16"/>
        <v>3538172</v>
      </c>
      <c r="J136" s="31">
        <f>IFERROR(VLOOKUP($A136,'NECA 5 year Projections'!$A:$C,3,FALSE),0)</f>
        <v>3665793.6144743501</v>
      </c>
      <c r="K136" s="64">
        <f t="shared" si="17"/>
        <v>0.9963388589590193</v>
      </c>
      <c r="L136" s="31">
        <f t="shared" si="18"/>
        <v>3538172</v>
      </c>
      <c r="M136" s="61">
        <v>201498</v>
      </c>
      <c r="N136" s="36">
        <f t="shared" si="19"/>
        <v>200760.28740252447</v>
      </c>
      <c r="O136" s="95">
        <f t="shared" si="20"/>
        <v>3738932.2874025246</v>
      </c>
      <c r="P136" s="36">
        <f t="shared" si="21"/>
        <v>3738932.2874025246</v>
      </c>
      <c r="Q136" s="101">
        <f t="shared" si="22"/>
        <v>0</v>
      </c>
      <c r="R136" s="101">
        <f t="shared" si="23"/>
        <v>0</v>
      </c>
    </row>
    <row r="137" spans="1:18" ht="14.4" customHeight="1">
      <c r="A137" s="63">
        <v>290570</v>
      </c>
      <c r="B137" s="59" t="s">
        <v>155</v>
      </c>
      <c r="C137" s="25" t="s">
        <v>150</v>
      </c>
      <c r="D137" s="25" t="s">
        <v>691</v>
      </c>
      <c r="E137" s="60" t="s">
        <v>708</v>
      </c>
      <c r="F137" s="36">
        <f>VLOOKUP($A137,'CAF BLS Adjustment'!$B:$H,7,FALSE)</f>
        <v>834554</v>
      </c>
      <c r="G137" s="5">
        <f>SUMIFS('HCLS Adjustment'!$F:$F,'HCLS Adjustment'!$B:$B,Main!$A137)</f>
        <v>108336</v>
      </c>
      <c r="H137" s="31">
        <f>VLOOKUP(A137,'SVS Adjustment'!$B$3:$E$675,4,FALSE)</f>
        <v>0</v>
      </c>
      <c r="I137" s="31">
        <f t="shared" si="16"/>
        <v>942890</v>
      </c>
      <c r="J137" s="31">
        <f>IFERROR(VLOOKUP($A137,'NECA 5 year Projections'!$A:$C,3,FALSE),0)</f>
        <v>962980.88136309199</v>
      </c>
      <c r="K137" s="64">
        <f t="shared" si="17"/>
        <v>0.9963388589590193</v>
      </c>
      <c r="L137" s="31">
        <f t="shared" si="18"/>
        <v>942890</v>
      </c>
      <c r="M137" s="61">
        <v>32754</v>
      </c>
      <c r="N137" s="36">
        <f t="shared" si="19"/>
        <v>32634.082986343717</v>
      </c>
      <c r="O137" s="95">
        <f t="shared" si="20"/>
        <v>975524.08298634377</v>
      </c>
      <c r="P137" s="36">
        <f t="shared" si="21"/>
        <v>867188.08298634377</v>
      </c>
      <c r="Q137" s="101">
        <f t="shared" si="22"/>
        <v>108336</v>
      </c>
      <c r="R137" s="101">
        <f t="shared" si="23"/>
        <v>0</v>
      </c>
    </row>
    <row r="138" spans="1:18" ht="14.4" customHeight="1">
      <c r="A138" s="63">
        <v>290571</v>
      </c>
      <c r="B138" s="59" t="s">
        <v>156</v>
      </c>
      <c r="C138" s="25" t="s">
        <v>150</v>
      </c>
      <c r="D138" s="25" t="s">
        <v>691</v>
      </c>
      <c r="E138" s="60" t="s">
        <v>708</v>
      </c>
      <c r="F138" s="36">
        <f>VLOOKUP($A138,'CAF BLS Adjustment'!$B:$H,7,FALSE)</f>
        <v>1302794</v>
      </c>
      <c r="G138" s="5">
        <f>SUMIFS('HCLS Adjustment'!$F:$F,'HCLS Adjustment'!$B:$B,Main!$A138)</f>
        <v>0</v>
      </c>
      <c r="H138" s="31">
        <f>VLOOKUP(A138,'SVS Adjustment'!$B$3:$E$675,4,FALSE)</f>
        <v>0</v>
      </c>
      <c r="I138" s="31">
        <f t="shared" si="16"/>
        <v>1302794</v>
      </c>
      <c r="J138" s="31">
        <f>IFERROR(VLOOKUP($A138,'NECA 5 year Projections'!$A:$C,3,FALSE),0)</f>
        <v>1881981.8175067999</v>
      </c>
      <c r="K138" s="64">
        <f t="shared" si="17"/>
        <v>0.9963388589590193</v>
      </c>
      <c r="L138" s="31">
        <f t="shared" si="18"/>
        <v>1302794</v>
      </c>
      <c r="M138" s="61">
        <v>493200</v>
      </c>
      <c r="N138" s="36">
        <f t="shared" si="19"/>
        <v>491394.32523858832</v>
      </c>
      <c r="O138" s="95">
        <f t="shared" si="20"/>
        <v>1794188.3252385883</v>
      </c>
      <c r="P138" s="36">
        <f t="shared" si="21"/>
        <v>1794188.3252385883</v>
      </c>
      <c r="Q138" s="101">
        <f t="shared" si="22"/>
        <v>0</v>
      </c>
      <c r="R138" s="101">
        <f t="shared" si="23"/>
        <v>0</v>
      </c>
    </row>
    <row r="139" spans="1:18" ht="14.4" customHeight="1">
      <c r="A139" s="63">
        <v>290573</v>
      </c>
      <c r="B139" s="59" t="s">
        <v>157</v>
      </c>
      <c r="C139" s="25" t="s">
        <v>150</v>
      </c>
      <c r="D139" s="25" t="s">
        <v>691</v>
      </c>
      <c r="E139" s="60" t="s">
        <v>708</v>
      </c>
      <c r="F139" s="36">
        <f>VLOOKUP($A139,'CAF BLS Adjustment'!$B:$H,7,FALSE)</f>
        <v>5451701</v>
      </c>
      <c r="G139" s="5">
        <f>SUMIFS('HCLS Adjustment'!$F:$F,'HCLS Adjustment'!$B:$B,Main!$A139)</f>
        <v>4326564</v>
      </c>
      <c r="H139" s="31">
        <f>VLOOKUP(A139,'SVS Adjustment'!$B$3:$E$675,4,FALSE)</f>
        <v>0</v>
      </c>
      <c r="I139" s="31">
        <f t="shared" si="16"/>
        <v>9778265</v>
      </c>
      <c r="J139" s="31">
        <f>IFERROR(VLOOKUP($A139,'NECA 5 year Projections'!$A:$C,3,FALSE),0)</f>
        <v>5145171.5191823002</v>
      </c>
      <c r="K139" s="64">
        <f t="shared" si="17"/>
        <v>0.9963388589590193</v>
      </c>
      <c r="L139" s="31">
        <f t="shared" si="18"/>
        <v>9742465.3926989157</v>
      </c>
      <c r="M139" s="61">
        <v>263988</v>
      </c>
      <c r="N139" s="36">
        <f t="shared" si="19"/>
        <v>263021.50269887358</v>
      </c>
      <c r="O139" s="95">
        <f t="shared" si="20"/>
        <v>10005486.89539779</v>
      </c>
      <c r="P139" s="36">
        <f t="shared" si="21"/>
        <v>5694763.0564246187</v>
      </c>
      <c r="Q139" s="101">
        <f t="shared" si="22"/>
        <v>4310723.8389731711</v>
      </c>
      <c r="R139" s="101">
        <f t="shared" si="23"/>
        <v>0</v>
      </c>
    </row>
    <row r="140" spans="1:18" ht="14.4" customHeight="1">
      <c r="A140" s="63">
        <v>290579</v>
      </c>
      <c r="B140" s="59" t="s">
        <v>158</v>
      </c>
      <c r="C140" s="25" t="s">
        <v>150</v>
      </c>
      <c r="D140" s="25" t="s">
        <v>691</v>
      </c>
      <c r="E140" s="60" t="s">
        <v>708</v>
      </c>
      <c r="F140" s="36">
        <f>VLOOKUP($A140,'CAF BLS Adjustment'!$B:$H,7,FALSE)</f>
        <v>9195583</v>
      </c>
      <c r="G140" s="5">
        <f>SUMIFS('HCLS Adjustment'!$F:$F,'HCLS Adjustment'!$B:$B,Main!$A140)</f>
        <v>3622968</v>
      </c>
      <c r="H140" s="31">
        <f>VLOOKUP(A140,'SVS Adjustment'!$B$3:$E$675,4,FALSE)</f>
        <v>0</v>
      </c>
      <c r="I140" s="31">
        <f t="shared" si="16"/>
        <v>12818551</v>
      </c>
      <c r="J140" s="31">
        <f>IFERROR(VLOOKUP($A140,'NECA 5 year Projections'!$A:$C,3,FALSE),0)</f>
        <v>6553577.4396829596</v>
      </c>
      <c r="K140" s="64">
        <f t="shared" si="17"/>
        <v>0.9963388589590193</v>
      </c>
      <c r="L140" s="31">
        <f t="shared" si="18"/>
        <v>12771620.476847995</v>
      </c>
      <c r="M140" s="61">
        <v>381954</v>
      </c>
      <c r="N140" s="36">
        <f t="shared" si="19"/>
        <v>380555.61253483326</v>
      </c>
      <c r="O140" s="95">
        <f t="shared" si="20"/>
        <v>13152176.089382829</v>
      </c>
      <c r="P140" s="36">
        <f t="shared" si="21"/>
        <v>9542472.2862177901</v>
      </c>
      <c r="Q140" s="101">
        <f t="shared" si="22"/>
        <v>3609703.80316504</v>
      </c>
      <c r="R140" s="101">
        <f t="shared" si="23"/>
        <v>0</v>
      </c>
    </row>
    <row r="141" spans="1:18" ht="14.4" customHeight="1">
      <c r="A141" s="63">
        <v>290581</v>
      </c>
      <c r="B141" s="59" t="s">
        <v>159</v>
      </c>
      <c r="C141" s="25" t="s">
        <v>150</v>
      </c>
      <c r="D141" s="25" t="s">
        <v>691</v>
      </c>
      <c r="E141" s="60" t="s">
        <v>708</v>
      </c>
      <c r="F141" s="36">
        <f>VLOOKUP($A141,'CAF BLS Adjustment'!$B:$H,7,FALSE)</f>
        <v>2711913</v>
      </c>
      <c r="G141" s="5">
        <f>SUMIFS('HCLS Adjustment'!$F:$F,'HCLS Adjustment'!$B:$B,Main!$A141)</f>
        <v>689016</v>
      </c>
      <c r="H141" s="31">
        <f>VLOOKUP(A141,'SVS Adjustment'!$B$3:$E$675,4,FALSE)</f>
        <v>0</v>
      </c>
      <c r="I141" s="31">
        <f t="shared" si="16"/>
        <v>3400929</v>
      </c>
      <c r="J141" s="31">
        <f>IFERROR(VLOOKUP($A141,'NECA 5 year Projections'!$A:$C,3,FALSE),0)</f>
        <v>2556650.8723653401</v>
      </c>
      <c r="K141" s="64">
        <f t="shared" si="17"/>
        <v>0.9963388589590193</v>
      </c>
      <c r="L141" s="31">
        <f t="shared" si="18"/>
        <v>3388477.7192606386</v>
      </c>
      <c r="M141" s="61">
        <v>39942</v>
      </c>
      <c r="N141" s="36">
        <f t="shared" si="19"/>
        <v>39795.766704541151</v>
      </c>
      <c r="O141" s="95">
        <f t="shared" si="20"/>
        <v>3428273.4859651797</v>
      </c>
      <c r="P141" s="36">
        <f t="shared" si="21"/>
        <v>2741780.0707206721</v>
      </c>
      <c r="Q141" s="101">
        <f t="shared" si="22"/>
        <v>686493.4152445076</v>
      </c>
      <c r="R141" s="101">
        <f t="shared" si="23"/>
        <v>0</v>
      </c>
    </row>
    <row r="142" spans="1:18" ht="14.4" customHeight="1">
      <c r="A142" s="63">
        <v>290598</v>
      </c>
      <c r="B142" s="59" t="s">
        <v>160</v>
      </c>
      <c r="C142" s="25" t="s">
        <v>150</v>
      </c>
      <c r="D142" s="25" t="s">
        <v>691</v>
      </c>
      <c r="E142" s="60" t="s">
        <v>708</v>
      </c>
      <c r="F142" s="36">
        <f>VLOOKUP($A142,'CAF BLS Adjustment'!$B:$H,7,FALSE)</f>
        <v>459317</v>
      </c>
      <c r="G142" s="5">
        <f>SUMIFS('HCLS Adjustment'!$F:$F,'HCLS Adjustment'!$B:$B,Main!$A142)</f>
        <v>168048</v>
      </c>
      <c r="H142" s="31">
        <f>VLOOKUP(A142,'SVS Adjustment'!$B$3:$E$675,4,FALSE)</f>
        <v>0</v>
      </c>
      <c r="I142" s="31">
        <f t="shared" si="16"/>
        <v>627365</v>
      </c>
      <c r="J142" s="31">
        <f>IFERROR(VLOOKUP($A142,'NECA 5 year Projections'!$A:$C,3,FALSE),0)</f>
        <v>378631.052751093</v>
      </c>
      <c r="K142" s="64">
        <f t="shared" si="17"/>
        <v>0.9963388589590193</v>
      </c>
      <c r="L142" s="31">
        <f t="shared" si="18"/>
        <v>625068.1282508251</v>
      </c>
      <c r="M142" s="61">
        <v>26436</v>
      </c>
      <c r="N142" s="36">
        <f t="shared" si="19"/>
        <v>26339.214075440635</v>
      </c>
      <c r="O142" s="95">
        <f t="shared" si="20"/>
        <v>651407.34232626576</v>
      </c>
      <c r="P142" s="36">
        <f t="shared" si="21"/>
        <v>483974.58975592046</v>
      </c>
      <c r="Q142" s="101">
        <f t="shared" si="22"/>
        <v>167432.75257034527</v>
      </c>
      <c r="R142" s="101">
        <f t="shared" si="23"/>
        <v>0</v>
      </c>
    </row>
    <row r="143" spans="1:18" ht="14.4" customHeight="1">
      <c r="A143" s="63">
        <v>300586</v>
      </c>
      <c r="B143" s="59" t="s">
        <v>163</v>
      </c>
      <c r="C143" s="25" t="s">
        <v>161</v>
      </c>
      <c r="D143" s="25" t="s">
        <v>691</v>
      </c>
      <c r="E143" s="60" t="s">
        <v>708</v>
      </c>
      <c r="F143" s="36">
        <f>VLOOKUP($A143,'CAF BLS Adjustment'!$B:$H,7,FALSE)</f>
        <v>280673</v>
      </c>
      <c r="G143" s="5">
        <f>SUMIFS('HCLS Adjustment'!$F:$F,'HCLS Adjustment'!$B:$B,Main!$A143)</f>
        <v>70584</v>
      </c>
      <c r="H143" s="31">
        <f>VLOOKUP(A143,'SVS Adjustment'!$B$3:$E$675,4,FALSE)</f>
        <v>0</v>
      </c>
      <c r="I143" s="31">
        <f t="shared" si="16"/>
        <v>351257</v>
      </c>
      <c r="J143" s="31">
        <f>IFERROR(VLOOKUP($A143,'NECA 5 year Projections'!$A:$C,3,FALSE),0)</f>
        <v>271162.600467482</v>
      </c>
      <c r="K143" s="64">
        <f t="shared" si="17"/>
        <v>0.9963388589590193</v>
      </c>
      <c r="L143" s="31">
        <f t="shared" si="18"/>
        <v>349970.99858136824</v>
      </c>
      <c r="M143" s="61">
        <v>32112</v>
      </c>
      <c r="N143" s="36">
        <f t="shared" si="19"/>
        <v>31994.433438892029</v>
      </c>
      <c r="O143" s="95">
        <f t="shared" si="20"/>
        <v>381965.43202026025</v>
      </c>
      <c r="P143" s="36">
        <f t="shared" si="21"/>
        <v>311639.84999949683</v>
      </c>
      <c r="Q143" s="101">
        <f t="shared" si="22"/>
        <v>70325.582020763424</v>
      </c>
      <c r="R143" s="101">
        <f t="shared" si="23"/>
        <v>0</v>
      </c>
    </row>
    <row r="144" spans="1:18" ht="14.4" customHeight="1">
      <c r="A144" s="63">
        <v>300588</v>
      </c>
      <c r="B144" s="59" t="s">
        <v>164</v>
      </c>
      <c r="C144" s="25" t="s">
        <v>161</v>
      </c>
      <c r="D144" s="25" t="s">
        <v>691</v>
      </c>
      <c r="E144" s="60" t="s">
        <v>708</v>
      </c>
      <c r="F144" s="36">
        <f>VLOOKUP($A144,'CAF BLS Adjustment'!$B:$H,7,FALSE)</f>
        <v>254119</v>
      </c>
      <c r="G144" s="5">
        <f>SUMIFS('HCLS Adjustment'!$F:$F,'HCLS Adjustment'!$B:$B,Main!$A144)</f>
        <v>22680</v>
      </c>
      <c r="H144" s="31">
        <f>VLOOKUP(A144,'SVS Adjustment'!$B$3:$E$675,4,FALSE)</f>
        <v>0</v>
      </c>
      <c r="I144" s="31">
        <f t="shared" si="16"/>
        <v>276799</v>
      </c>
      <c r="J144" s="31">
        <f>IFERROR(VLOOKUP($A144,'NECA 5 year Projections'!$A:$C,3,FALSE),0)</f>
        <v>263275.02374853397</v>
      </c>
      <c r="K144" s="64">
        <f t="shared" si="17"/>
        <v>0.9963388589590193</v>
      </c>
      <c r="L144" s="31">
        <f t="shared" si="18"/>
        <v>275785.59982099757</v>
      </c>
      <c r="M144" s="61">
        <v>-19056</v>
      </c>
      <c r="N144" s="36">
        <f t="shared" si="19"/>
        <v>-19056</v>
      </c>
      <c r="O144" s="95">
        <f t="shared" si="20"/>
        <v>256729.59982099757</v>
      </c>
      <c r="P144" s="36">
        <f t="shared" si="21"/>
        <v>234132.634499807</v>
      </c>
      <c r="Q144" s="101">
        <f t="shared" si="22"/>
        <v>22596.965321190557</v>
      </c>
      <c r="R144" s="101">
        <f t="shared" si="23"/>
        <v>0</v>
      </c>
    </row>
    <row r="145" spans="1:18" ht="14.4" customHeight="1">
      <c r="A145" s="63">
        <v>300589</v>
      </c>
      <c r="B145" s="59" t="s">
        <v>165</v>
      </c>
      <c r="C145" s="25" t="s">
        <v>161</v>
      </c>
      <c r="D145" s="25" t="s">
        <v>691</v>
      </c>
      <c r="E145" s="60" t="s">
        <v>708</v>
      </c>
      <c r="F145" s="36">
        <f>VLOOKUP($A145,'CAF BLS Adjustment'!$B:$H,7,FALSE)</f>
        <v>241602</v>
      </c>
      <c r="G145" s="5">
        <f>SUMIFS('HCLS Adjustment'!$F:$F,'HCLS Adjustment'!$B:$B,Main!$A145)</f>
        <v>45516</v>
      </c>
      <c r="H145" s="31">
        <f>VLOOKUP(A145,'SVS Adjustment'!$B$3:$E$675,4,FALSE)</f>
        <v>0</v>
      </c>
      <c r="I145" s="31">
        <f t="shared" si="16"/>
        <v>287118</v>
      </c>
      <c r="J145" s="31">
        <f>IFERROR(VLOOKUP($A145,'NECA 5 year Projections'!$A:$C,3,FALSE),0)</f>
        <v>256606.21418878401</v>
      </c>
      <c r="K145" s="64">
        <f t="shared" si="17"/>
        <v>0.9963388589590193</v>
      </c>
      <c r="L145" s="31">
        <f t="shared" si="18"/>
        <v>286066.82050659572</v>
      </c>
      <c r="M145" s="61">
        <v>24528</v>
      </c>
      <c r="N145" s="36">
        <f t="shared" si="19"/>
        <v>24438.199532546827</v>
      </c>
      <c r="O145" s="95">
        <f t="shared" si="20"/>
        <v>310505.02003914252</v>
      </c>
      <c r="P145" s="36">
        <f t="shared" si="21"/>
        <v>265155.66053476383</v>
      </c>
      <c r="Q145" s="101">
        <f t="shared" si="22"/>
        <v>45349.359504378721</v>
      </c>
      <c r="R145" s="101">
        <f t="shared" si="23"/>
        <v>0</v>
      </c>
    </row>
    <row r="146" spans="1:18" ht="14.4" customHeight="1">
      <c r="A146" s="63">
        <v>300590</v>
      </c>
      <c r="B146" s="59" t="s">
        <v>166</v>
      </c>
      <c r="C146" s="25" t="s">
        <v>161</v>
      </c>
      <c r="D146" s="25" t="s">
        <v>691</v>
      </c>
      <c r="E146" s="60" t="s">
        <v>708</v>
      </c>
      <c r="F146" s="36">
        <f>VLOOKUP($A146,'CAF BLS Adjustment'!$B:$H,7,FALSE)</f>
        <v>433880</v>
      </c>
      <c r="G146" s="5">
        <f>SUMIFS('HCLS Adjustment'!$F:$F,'HCLS Adjustment'!$B:$B,Main!$A146)</f>
        <v>209280</v>
      </c>
      <c r="H146" s="31">
        <f>VLOOKUP(A146,'SVS Adjustment'!$B$3:$E$675,4,FALSE)</f>
        <v>0</v>
      </c>
      <c r="I146" s="31">
        <f t="shared" si="16"/>
        <v>643160</v>
      </c>
      <c r="J146" s="31">
        <f>IFERROR(VLOOKUP($A146,'NECA 5 year Projections'!$A:$C,3,FALSE),0)</f>
        <v>368975.84242804197</v>
      </c>
      <c r="K146" s="64">
        <f t="shared" si="17"/>
        <v>0.9963388589590193</v>
      </c>
      <c r="L146" s="31">
        <f t="shared" si="18"/>
        <v>640805.30052808288</v>
      </c>
      <c r="M146" s="61">
        <v>48312</v>
      </c>
      <c r="N146" s="36">
        <f t="shared" si="19"/>
        <v>48135.122954028142</v>
      </c>
      <c r="O146" s="95">
        <f t="shared" si="20"/>
        <v>688940.42348211107</v>
      </c>
      <c r="P146" s="36">
        <f t="shared" si="21"/>
        <v>480426.6270791674</v>
      </c>
      <c r="Q146" s="101">
        <f t="shared" si="22"/>
        <v>208513.79640294355</v>
      </c>
      <c r="R146" s="101">
        <f t="shared" si="23"/>
        <v>0</v>
      </c>
    </row>
    <row r="147" spans="1:18" ht="14.4" customHeight="1">
      <c r="A147" s="63">
        <v>300591</v>
      </c>
      <c r="B147" s="59" t="s">
        <v>167</v>
      </c>
      <c r="C147" s="25" t="s">
        <v>161</v>
      </c>
      <c r="D147" s="25" t="s">
        <v>691</v>
      </c>
      <c r="E147" s="60" t="s">
        <v>708</v>
      </c>
      <c r="F147" s="36">
        <f>VLOOKUP($A147,'CAF BLS Adjustment'!$B:$H,7,FALSE)</f>
        <v>138385</v>
      </c>
      <c r="G147" s="5">
        <f>SUMIFS('HCLS Adjustment'!$F:$F,'HCLS Adjustment'!$B:$B,Main!$A147)</f>
        <v>44388</v>
      </c>
      <c r="H147" s="31">
        <f>VLOOKUP(A147,'SVS Adjustment'!$B$3:$E$675,4,FALSE)</f>
        <v>0</v>
      </c>
      <c r="I147" s="31">
        <f t="shared" si="16"/>
        <v>182773</v>
      </c>
      <c r="J147" s="31">
        <f>IFERROR(VLOOKUP($A147,'NECA 5 year Projections'!$A:$C,3,FALSE),0)</f>
        <v>163194.50166910701</v>
      </c>
      <c r="K147" s="64">
        <f t="shared" si="17"/>
        <v>0.9963388589590193</v>
      </c>
      <c r="L147" s="31">
        <f t="shared" si="18"/>
        <v>182103.84226851683</v>
      </c>
      <c r="M147" s="61">
        <v>7230</v>
      </c>
      <c r="N147" s="36">
        <f t="shared" si="19"/>
        <v>7203.5299502737098</v>
      </c>
      <c r="O147" s="95">
        <f t="shared" si="20"/>
        <v>189307.37221879055</v>
      </c>
      <c r="P147" s="36">
        <f t="shared" si="21"/>
        <v>145081.88294731762</v>
      </c>
      <c r="Q147" s="101">
        <f t="shared" si="22"/>
        <v>44225.48927147295</v>
      </c>
      <c r="R147" s="101">
        <f t="shared" si="23"/>
        <v>0</v>
      </c>
    </row>
    <row r="148" spans="1:18" ht="14.4" customHeight="1">
      <c r="A148" s="63">
        <v>300594</v>
      </c>
      <c r="B148" s="59" t="s">
        <v>168</v>
      </c>
      <c r="C148" s="25" t="s">
        <v>161</v>
      </c>
      <c r="D148" s="25" t="s">
        <v>691</v>
      </c>
      <c r="E148" s="60" t="s">
        <v>708</v>
      </c>
      <c r="F148" s="36">
        <f>VLOOKUP($A148,'CAF BLS Adjustment'!$B:$H,7,FALSE)</f>
        <v>614882</v>
      </c>
      <c r="G148" s="5">
        <f>SUMIFS('HCLS Adjustment'!$F:$F,'HCLS Adjustment'!$B:$B,Main!$A148)</f>
        <v>0</v>
      </c>
      <c r="H148" s="31">
        <f>VLOOKUP(A148,'SVS Adjustment'!$B$3:$E$675,4,FALSE)</f>
        <v>0</v>
      </c>
      <c r="I148" s="31">
        <f t="shared" si="16"/>
        <v>614882</v>
      </c>
      <c r="J148" s="31">
        <f>IFERROR(VLOOKUP($A148,'NECA 5 year Projections'!$A:$C,3,FALSE),0)</f>
        <v>543023.14437408396</v>
      </c>
      <c r="K148" s="64">
        <f t="shared" si="17"/>
        <v>0.9963388589590193</v>
      </c>
      <c r="L148" s="31">
        <f t="shared" si="18"/>
        <v>612630.83027443965</v>
      </c>
      <c r="M148" s="61">
        <v>-96282</v>
      </c>
      <c r="N148" s="36">
        <f t="shared" si="19"/>
        <v>-96282</v>
      </c>
      <c r="O148" s="95">
        <f t="shared" si="20"/>
        <v>516348.83027443965</v>
      </c>
      <c r="P148" s="36">
        <f t="shared" si="21"/>
        <v>516348.83027443965</v>
      </c>
      <c r="Q148" s="101">
        <f t="shared" si="22"/>
        <v>0</v>
      </c>
      <c r="R148" s="101">
        <f t="shared" si="23"/>
        <v>0</v>
      </c>
    </row>
    <row r="149" spans="1:18" ht="14.4" customHeight="1">
      <c r="A149" s="63">
        <v>300598</v>
      </c>
      <c r="B149" s="59" t="s">
        <v>169</v>
      </c>
      <c r="C149" s="25" t="s">
        <v>161</v>
      </c>
      <c r="D149" s="25" t="s">
        <v>691</v>
      </c>
      <c r="E149" s="60" t="s">
        <v>708</v>
      </c>
      <c r="F149" s="36">
        <f>VLOOKUP($A149,'CAF BLS Adjustment'!$B:$H,7,FALSE)</f>
        <v>537723</v>
      </c>
      <c r="G149" s="5">
        <f>SUMIFS('HCLS Adjustment'!$F:$F,'HCLS Adjustment'!$B:$B,Main!$A149)</f>
        <v>343536</v>
      </c>
      <c r="H149" s="31">
        <f>VLOOKUP(A149,'SVS Adjustment'!$B$3:$E$675,4,FALSE)</f>
        <v>0</v>
      </c>
      <c r="I149" s="31">
        <f t="shared" si="16"/>
        <v>881259</v>
      </c>
      <c r="J149" s="31">
        <f>IFERROR(VLOOKUP($A149,'NECA 5 year Projections'!$A:$C,3,FALSE),0)</f>
        <v>414912.48403714801</v>
      </c>
      <c r="K149" s="64">
        <f t="shared" si="17"/>
        <v>0.9963388589590193</v>
      </c>
      <c r="L149" s="31">
        <f t="shared" si="18"/>
        <v>878032.58650736639</v>
      </c>
      <c r="M149" s="61">
        <v>33192</v>
      </c>
      <c r="N149" s="36">
        <f t="shared" si="19"/>
        <v>33070.479406567771</v>
      </c>
      <c r="O149" s="95">
        <f t="shared" si="20"/>
        <v>911103.06591393414</v>
      </c>
      <c r="P149" s="36">
        <f t="shared" si="21"/>
        <v>568824.79966258851</v>
      </c>
      <c r="Q149" s="101">
        <f t="shared" si="22"/>
        <v>342278.26625134569</v>
      </c>
      <c r="R149" s="101">
        <f t="shared" si="23"/>
        <v>0</v>
      </c>
    </row>
    <row r="150" spans="1:18" ht="14.4" customHeight="1">
      <c r="A150" s="63">
        <v>300606</v>
      </c>
      <c r="B150" s="59" t="s">
        <v>170</v>
      </c>
      <c r="C150" s="25" t="s">
        <v>161</v>
      </c>
      <c r="D150" s="25" t="s">
        <v>691</v>
      </c>
      <c r="E150" s="60" t="s">
        <v>708</v>
      </c>
      <c r="F150" s="36">
        <f>VLOOKUP($A150,'CAF BLS Adjustment'!$B:$H,7,FALSE)</f>
        <v>573257</v>
      </c>
      <c r="G150" s="5">
        <f>SUMIFS('HCLS Adjustment'!$F:$F,'HCLS Adjustment'!$B:$B,Main!$A150)</f>
        <v>624660</v>
      </c>
      <c r="H150" s="31">
        <f>VLOOKUP(A150,'SVS Adjustment'!$B$3:$E$675,4,FALSE)</f>
        <v>0</v>
      </c>
      <c r="I150" s="31">
        <f t="shared" si="16"/>
        <v>1197917</v>
      </c>
      <c r="J150" s="31">
        <f>IFERROR(VLOOKUP($A150,'NECA 5 year Projections'!$A:$C,3,FALSE),0)</f>
        <v>675263.69455347199</v>
      </c>
      <c r="K150" s="64">
        <f t="shared" si="17"/>
        <v>0.9963388589590193</v>
      </c>
      <c r="L150" s="31">
        <f t="shared" si="18"/>
        <v>1193531.2569076116</v>
      </c>
      <c r="M150" s="61">
        <v>75024</v>
      </c>
      <c r="N150" s="36">
        <f t="shared" si="19"/>
        <v>74749.326554541462</v>
      </c>
      <c r="O150" s="95">
        <f t="shared" si="20"/>
        <v>1268280.5834621531</v>
      </c>
      <c r="P150" s="36">
        <f t="shared" si="21"/>
        <v>645907.55182481208</v>
      </c>
      <c r="Q150" s="101">
        <f t="shared" si="22"/>
        <v>622373.03163734102</v>
      </c>
      <c r="R150" s="101">
        <f t="shared" si="23"/>
        <v>0</v>
      </c>
    </row>
    <row r="151" spans="1:18" ht="14.4" customHeight="1">
      <c r="A151" s="63">
        <v>300609</v>
      </c>
      <c r="B151" s="59" t="s">
        <v>171</v>
      </c>
      <c r="C151" s="25" t="s">
        <v>161</v>
      </c>
      <c r="D151" s="25" t="s">
        <v>691</v>
      </c>
      <c r="E151" s="60" t="s">
        <v>708</v>
      </c>
      <c r="F151" s="36">
        <f>VLOOKUP($A151,'CAF BLS Adjustment'!$B:$H,7,FALSE)</f>
        <v>508259</v>
      </c>
      <c r="G151" s="5">
        <f>SUMIFS('HCLS Adjustment'!$F:$F,'HCLS Adjustment'!$B:$B,Main!$A151)</f>
        <v>0</v>
      </c>
      <c r="H151" s="31">
        <f>VLOOKUP(A151,'SVS Adjustment'!$B$3:$E$675,4,FALSE)</f>
        <v>0</v>
      </c>
      <c r="I151" s="31">
        <f t="shared" si="16"/>
        <v>508259</v>
      </c>
      <c r="J151" s="31">
        <f>IFERROR(VLOOKUP($A151,'NECA 5 year Projections'!$A:$C,3,FALSE),0)</f>
        <v>527120.31354168698</v>
      </c>
      <c r="K151" s="64">
        <f t="shared" si="17"/>
        <v>0.9963388589590193</v>
      </c>
      <c r="L151" s="31">
        <f t="shared" si="18"/>
        <v>508259</v>
      </c>
      <c r="M151" s="61">
        <v>32670</v>
      </c>
      <c r="N151" s="36">
        <f t="shared" si="19"/>
        <v>32550.390522191159</v>
      </c>
      <c r="O151" s="95">
        <f t="shared" si="20"/>
        <v>540809.39052219118</v>
      </c>
      <c r="P151" s="36">
        <f t="shared" si="21"/>
        <v>540809.39052219118</v>
      </c>
      <c r="Q151" s="101">
        <f t="shared" si="22"/>
        <v>0</v>
      </c>
      <c r="R151" s="101">
        <f t="shared" si="23"/>
        <v>0</v>
      </c>
    </row>
    <row r="152" spans="1:18" ht="14.4" customHeight="1">
      <c r="A152" s="63">
        <v>300612</v>
      </c>
      <c r="B152" s="59" t="s">
        <v>172</v>
      </c>
      <c r="C152" s="25" t="s">
        <v>161</v>
      </c>
      <c r="D152" s="25" t="s">
        <v>691</v>
      </c>
      <c r="E152" s="60" t="s">
        <v>708</v>
      </c>
      <c r="F152" s="36">
        <f>VLOOKUP($A152,'CAF BLS Adjustment'!$B:$H,7,FALSE)</f>
        <v>187024</v>
      </c>
      <c r="G152" s="5">
        <f>SUMIFS('HCLS Adjustment'!$F:$F,'HCLS Adjustment'!$B:$B,Main!$A152)</f>
        <v>143496</v>
      </c>
      <c r="H152" s="31">
        <f>VLOOKUP(A152,'SVS Adjustment'!$B$3:$E$675,4,FALSE)</f>
        <v>0</v>
      </c>
      <c r="I152" s="31">
        <f t="shared" si="16"/>
        <v>330520</v>
      </c>
      <c r="J152" s="31">
        <f>IFERROR(VLOOKUP($A152,'NECA 5 year Projections'!$A:$C,3,FALSE),0)</f>
        <v>165491.076616459</v>
      </c>
      <c r="K152" s="64">
        <f t="shared" si="17"/>
        <v>0.9963388589590193</v>
      </c>
      <c r="L152" s="31">
        <f t="shared" si="18"/>
        <v>329309.91966313508</v>
      </c>
      <c r="M152" s="61">
        <v>10254</v>
      </c>
      <c r="N152" s="36">
        <f t="shared" si="19"/>
        <v>10216.458659765784</v>
      </c>
      <c r="O152" s="95">
        <f t="shared" si="20"/>
        <v>339526.37832290085</v>
      </c>
      <c r="P152" s="36">
        <f t="shared" si="21"/>
        <v>196555.73741771741</v>
      </c>
      <c r="Q152" s="101">
        <f t="shared" si="22"/>
        <v>142970.64090518345</v>
      </c>
      <c r="R152" s="101">
        <f t="shared" si="23"/>
        <v>0</v>
      </c>
    </row>
    <row r="153" spans="1:18" ht="14.4" customHeight="1">
      <c r="A153" s="63">
        <v>300614</v>
      </c>
      <c r="B153" s="59" t="s">
        <v>173</v>
      </c>
      <c r="C153" s="25" t="s">
        <v>161</v>
      </c>
      <c r="D153" s="25" t="s">
        <v>691</v>
      </c>
      <c r="E153" s="60" t="s">
        <v>708</v>
      </c>
      <c r="F153" s="36">
        <f>VLOOKUP($A153,'CAF BLS Adjustment'!$B:$H,7,FALSE)</f>
        <v>290554</v>
      </c>
      <c r="G153" s="5">
        <f>SUMIFS('HCLS Adjustment'!$F:$F,'HCLS Adjustment'!$B:$B,Main!$A153)</f>
        <v>33012</v>
      </c>
      <c r="H153" s="31">
        <f>VLOOKUP(A153,'SVS Adjustment'!$B$3:$E$675,4,FALSE)</f>
        <v>0</v>
      </c>
      <c r="I153" s="31">
        <f t="shared" si="16"/>
        <v>323566</v>
      </c>
      <c r="J153" s="31">
        <f>IFERROR(VLOOKUP($A153,'NECA 5 year Projections'!$A:$C,3,FALSE),0)</f>
        <v>299609.72960110899</v>
      </c>
      <c r="K153" s="64">
        <f t="shared" si="17"/>
        <v>0.9963388589590193</v>
      </c>
      <c r="L153" s="31">
        <f t="shared" si="18"/>
        <v>322381.37923793402</v>
      </c>
      <c r="M153" s="61">
        <v>40794</v>
      </c>
      <c r="N153" s="36">
        <f t="shared" si="19"/>
        <v>40644.64741237423</v>
      </c>
      <c r="O153" s="95">
        <f t="shared" si="20"/>
        <v>363026.02665030822</v>
      </c>
      <c r="P153" s="36">
        <f t="shared" si="21"/>
        <v>330134.88823835307</v>
      </c>
      <c r="Q153" s="101">
        <f t="shared" si="22"/>
        <v>32891.138411955144</v>
      </c>
      <c r="R153" s="101">
        <f t="shared" si="23"/>
        <v>0</v>
      </c>
    </row>
    <row r="154" spans="1:18" ht="14.4" customHeight="1">
      <c r="A154" s="63">
        <v>300619</v>
      </c>
      <c r="B154" s="59" t="s">
        <v>174</v>
      </c>
      <c r="C154" s="25" t="s">
        <v>161</v>
      </c>
      <c r="D154" s="25" t="s">
        <v>691</v>
      </c>
      <c r="E154" s="60" t="s">
        <v>708</v>
      </c>
      <c r="F154" s="36">
        <f>VLOOKUP($A154,'CAF BLS Adjustment'!$B:$H,7,FALSE)</f>
        <v>251228</v>
      </c>
      <c r="G154" s="5">
        <f>SUMIFS('HCLS Adjustment'!$F:$F,'HCLS Adjustment'!$B:$B,Main!$A154)</f>
        <v>0</v>
      </c>
      <c r="H154" s="31">
        <f>VLOOKUP(A154,'SVS Adjustment'!$B$3:$E$675,4,FALSE)</f>
        <v>0</v>
      </c>
      <c r="I154" s="31">
        <f t="shared" si="16"/>
        <v>251228</v>
      </c>
      <c r="J154" s="31">
        <f>IFERROR(VLOOKUP($A154,'NECA 5 year Projections'!$A:$C,3,FALSE),0)</f>
        <v>233446.248319445</v>
      </c>
      <c r="K154" s="64">
        <f t="shared" si="17"/>
        <v>0.9963388589590193</v>
      </c>
      <c r="L154" s="31">
        <f t="shared" si="18"/>
        <v>250308.2188585565</v>
      </c>
      <c r="M154" s="61">
        <v>11154</v>
      </c>
      <c r="N154" s="36">
        <f t="shared" si="19"/>
        <v>11113.163632828901</v>
      </c>
      <c r="O154" s="95">
        <f t="shared" si="20"/>
        <v>261421.38249138539</v>
      </c>
      <c r="P154" s="36">
        <f t="shared" si="21"/>
        <v>261421.38249138539</v>
      </c>
      <c r="Q154" s="101">
        <f t="shared" si="22"/>
        <v>0</v>
      </c>
      <c r="R154" s="101">
        <f t="shared" si="23"/>
        <v>0</v>
      </c>
    </row>
    <row r="155" spans="1:18" ht="14.4" customHeight="1">
      <c r="A155" s="63">
        <v>300625</v>
      </c>
      <c r="B155" s="59" t="s">
        <v>175</v>
      </c>
      <c r="C155" s="25" t="s">
        <v>161</v>
      </c>
      <c r="D155" s="25" t="s">
        <v>691</v>
      </c>
      <c r="E155" s="60" t="s">
        <v>708</v>
      </c>
      <c r="F155" s="36">
        <f>VLOOKUP($A155,'CAF BLS Adjustment'!$B:$H,7,FALSE)</f>
        <v>368096</v>
      </c>
      <c r="G155" s="5">
        <f>SUMIFS('HCLS Adjustment'!$F:$F,'HCLS Adjustment'!$B:$B,Main!$A155)</f>
        <v>0</v>
      </c>
      <c r="H155" s="31">
        <f>VLOOKUP(A155,'SVS Adjustment'!$B$3:$E$675,4,FALSE)</f>
        <v>0</v>
      </c>
      <c r="I155" s="31">
        <f t="shared" si="16"/>
        <v>368096</v>
      </c>
      <c r="J155" s="31">
        <f>IFERROR(VLOOKUP($A155,'NECA 5 year Projections'!$A:$C,3,FALSE),0)</f>
        <v>382229.50366877002</v>
      </c>
      <c r="K155" s="64">
        <f t="shared" si="17"/>
        <v>0.9963388589590193</v>
      </c>
      <c r="L155" s="31">
        <f t="shared" si="18"/>
        <v>368096</v>
      </c>
      <c r="M155" s="61">
        <v>61278</v>
      </c>
      <c r="N155" s="36">
        <f t="shared" si="19"/>
        <v>61053.652599290785</v>
      </c>
      <c r="O155" s="95">
        <f t="shared" si="20"/>
        <v>429149.65259929077</v>
      </c>
      <c r="P155" s="36">
        <f t="shared" si="21"/>
        <v>429149.65259929077</v>
      </c>
      <c r="Q155" s="101">
        <f t="shared" si="22"/>
        <v>0</v>
      </c>
      <c r="R155" s="101">
        <f t="shared" si="23"/>
        <v>0</v>
      </c>
    </row>
    <row r="156" spans="1:18" ht="14.4" customHeight="1">
      <c r="A156" s="63">
        <v>300634</v>
      </c>
      <c r="B156" s="59" t="s">
        <v>176</v>
      </c>
      <c r="C156" s="25" t="s">
        <v>161</v>
      </c>
      <c r="D156" s="25" t="s">
        <v>691</v>
      </c>
      <c r="E156" s="60" t="s">
        <v>708</v>
      </c>
      <c r="F156" s="36">
        <f>VLOOKUP($A156,'CAF BLS Adjustment'!$B:$H,7,FALSE)</f>
        <v>608060</v>
      </c>
      <c r="G156" s="5">
        <f>SUMIFS('HCLS Adjustment'!$F:$F,'HCLS Adjustment'!$B:$B,Main!$A156)</f>
        <v>403092</v>
      </c>
      <c r="H156" s="31">
        <f>VLOOKUP(A156,'SVS Adjustment'!$B$3:$E$675,4,FALSE)</f>
        <v>0</v>
      </c>
      <c r="I156" s="31">
        <f t="shared" si="16"/>
        <v>1011152</v>
      </c>
      <c r="J156" s="31">
        <f>IFERROR(VLOOKUP($A156,'NECA 5 year Projections'!$A:$C,3,FALSE),0)</f>
        <v>640720.71410793602</v>
      </c>
      <c r="K156" s="64">
        <f t="shared" si="17"/>
        <v>0.9963388589590193</v>
      </c>
      <c r="L156" s="31">
        <f t="shared" si="18"/>
        <v>1007450.0299141303</v>
      </c>
      <c r="M156" s="61">
        <v>231750</v>
      </c>
      <c r="N156" s="36">
        <f t="shared" si="19"/>
        <v>230901.53056375272</v>
      </c>
      <c r="O156" s="95">
        <f t="shared" si="20"/>
        <v>1238351.5604778831</v>
      </c>
      <c r="P156" s="36">
        <f t="shared" si="21"/>
        <v>836735.33714237402</v>
      </c>
      <c r="Q156" s="101">
        <f t="shared" si="22"/>
        <v>401616.22333550901</v>
      </c>
      <c r="R156" s="101">
        <f t="shared" si="23"/>
        <v>0</v>
      </c>
    </row>
    <row r="157" spans="1:18" ht="14.4" customHeight="1">
      <c r="A157" s="63">
        <v>300639</v>
      </c>
      <c r="B157" s="59" t="s">
        <v>177</v>
      </c>
      <c r="C157" s="25" t="s">
        <v>161</v>
      </c>
      <c r="D157" s="25" t="s">
        <v>691</v>
      </c>
      <c r="E157" s="60" t="s">
        <v>708</v>
      </c>
      <c r="F157" s="36">
        <f>VLOOKUP($A157,'CAF BLS Adjustment'!$B:$H,7,FALSE)</f>
        <v>247212</v>
      </c>
      <c r="G157" s="5">
        <f>SUMIFS('HCLS Adjustment'!$F:$F,'HCLS Adjustment'!$B:$B,Main!$A157)</f>
        <v>4380</v>
      </c>
      <c r="H157" s="31">
        <f>VLOOKUP(A157,'SVS Adjustment'!$B$3:$E$675,4,FALSE)</f>
        <v>0</v>
      </c>
      <c r="I157" s="31">
        <f t="shared" si="16"/>
        <v>251592</v>
      </c>
      <c r="J157" s="31">
        <f>IFERROR(VLOOKUP($A157,'NECA 5 year Projections'!$A:$C,3,FALSE),0)</f>
        <v>310488.58064210502</v>
      </c>
      <c r="K157" s="64">
        <f t="shared" si="17"/>
        <v>0.9963388589590193</v>
      </c>
      <c r="L157" s="31">
        <f t="shared" si="18"/>
        <v>251592</v>
      </c>
      <c r="M157" s="61">
        <v>56454</v>
      </c>
      <c r="N157" s="36">
        <f t="shared" si="19"/>
        <v>56247.313943672474</v>
      </c>
      <c r="O157" s="95">
        <f t="shared" si="20"/>
        <v>307839.31394367246</v>
      </c>
      <c r="P157" s="36">
        <f t="shared" si="21"/>
        <v>303459.31394367246</v>
      </c>
      <c r="Q157" s="101">
        <f t="shared" si="22"/>
        <v>4380</v>
      </c>
      <c r="R157" s="101">
        <f t="shared" si="23"/>
        <v>0</v>
      </c>
    </row>
    <row r="158" spans="1:18" ht="14.4" customHeight="1">
      <c r="A158" s="63">
        <v>300650</v>
      </c>
      <c r="B158" s="59" t="s">
        <v>178</v>
      </c>
      <c r="C158" s="25" t="s">
        <v>161</v>
      </c>
      <c r="D158" s="25" t="s">
        <v>691</v>
      </c>
      <c r="E158" s="60" t="s">
        <v>708</v>
      </c>
      <c r="F158" s="36">
        <f>VLOOKUP($A158,'CAF BLS Adjustment'!$B:$H,7,FALSE)</f>
        <v>316848</v>
      </c>
      <c r="G158" s="5">
        <f>SUMIFS('HCLS Adjustment'!$F:$F,'HCLS Adjustment'!$B:$B,Main!$A158)</f>
        <v>51612</v>
      </c>
      <c r="H158" s="31">
        <f>VLOOKUP(A158,'SVS Adjustment'!$B$3:$E$675,4,FALSE)</f>
        <v>0</v>
      </c>
      <c r="I158" s="31">
        <f t="shared" si="16"/>
        <v>368460</v>
      </c>
      <c r="J158" s="31">
        <f>IFERROR(VLOOKUP($A158,'NECA 5 year Projections'!$A:$C,3,FALSE),0)</f>
        <v>346302.82087832899</v>
      </c>
      <c r="K158" s="64">
        <f t="shared" si="17"/>
        <v>0.9963388589590193</v>
      </c>
      <c r="L158" s="31">
        <f t="shared" si="18"/>
        <v>367111.01597204024</v>
      </c>
      <c r="M158" s="61">
        <v>19314</v>
      </c>
      <c r="N158" s="36">
        <f t="shared" si="19"/>
        <v>19243.288721934499</v>
      </c>
      <c r="O158" s="95">
        <f t="shared" si="20"/>
        <v>386354.30469397473</v>
      </c>
      <c r="P158" s="36">
        <f t="shared" si="21"/>
        <v>334931.26350538182</v>
      </c>
      <c r="Q158" s="101">
        <f t="shared" si="22"/>
        <v>51423.041188592906</v>
      </c>
      <c r="R158" s="101">
        <f t="shared" si="23"/>
        <v>0</v>
      </c>
    </row>
    <row r="159" spans="1:18" ht="14.4" customHeight="1">
      <c r="A159" s="63">
        <v>300656</v>
      </c>
      <c r="B159" s="59" t="s">
        <v>179</v>
      </c>
      <c r="C159" s="25" t="s">
        <v>161</v>
      </c>
      <c r="D159" s="25" t="s">
        <v>691</v>
      </c>
      <c r="E159" s="60" t="s">
        <v>708</v>
      </c>
      <c r="F159" s="36">
        <f>VLOOKUP($A159,'CAF BLS Adjustment'!$B:$H,7,FALSE)</f>
        <v>330835</v>
      </c>
      <c r="G159" s="5">
        <f>SUMIFS('HCLS Adjustment'!$F:$F,'HCLS Adjustment'!$B:$B,Main!$A159)</f>
        <v>20196</v>
      </c>
      <c r="H159" s="31">
        <f>VLOOKUP(A159,'SVS Adjustment'!$B$3:$E$675,4,FALSE)</f>
        <v>0</v>
      </c>
      <c r="I159" s="31">
        <f t="shared" si="16"/>
        <v>351031</v>
      </c>
      <c r="J159" s="31">
        <f>IFERROR(VLOOKUP($A159,'NECA 5 year Projections'!$A:$C,3,FALSE),0)</f>
        <v>318390.785562362</v>
      </c>
      <c r="K159" s="64">
        <f t="shared" si="17"/>
        <v>0.9963388589590193</v>
      </c>
      <c r="L159" s="31">
        <f t="shared" si="18"/>
        <v>349745.82599924348</v>
      </c>
      <c r="M159" s="61">
        <v>10926</v>
      </c>
      <c r="N159" s="36">
        <f t="shared" si="19"/>
        <v>10885.998372986245</v>
      </c>
      <c r="O159" s="95">
        <f t="shared" si="20"/>
        <v>360631.82437222975</v>
      </c>
      <c r="P159" s="36">
        <f t="shared" si="21"/>
        <v>340509.76477669342</v>
      </c>
      <c r="Q159" s="101">
        <f t="shared" si="22"/>
        <v>20122.059595536353</v>
      </c>
      <c r="R159" s="101">
        <f t="shared" si="23"/>
        <v>0</v>
      </c>
    </row>
    <row r="160" spans="1:18" ht="14.4" customHeight="1">
      <c r="A160" s="63">
        <v>300663</v>
      </c>
      <c r="B160" s="59" t="s">
        <v>180</v>
      </c>
      <c r="C160" s="25" t="s">
        <v>161</v>
      </c>
      <c r="D160" s="25" t="s">
        <v>691</v>
      </c>
      <c r="E160" s="60" t="s">
        <v>708</v>
      </c>
      <c r="F160" s="36">
        <f>VLOOKUP($A160,'CAF BLS Adjustment'!$B:$H,7,FALSE)</f>
        <v>117749</v>
      </c>
      <c r="G160" s="5">
        <f>SUMIFS('HCLS Adjustment'!$F:$F,'HCLS Adjustment'!$B:$B,Main!$A160)</f>
        <v>34620</v>
      </c>
      <c r="H160" s="31">
        <f>VLOOKUP(A160,'SVS Adjustment'!$B$3:$E$675,4,FALSE)</f>
        <v>0</v>
      </c>
      <c r="I160" s="31">
        <f t="shared" si="16"/>
        <v>152369</v>
      </c>
      <c r="J160" s="31">
        <f>IFERROR(VLOOKUP($A160,'NECA 5 year Projections'!$A:$C,3,FALSE),0)</f>
        <v>126253.315806131</v>
      </c>
      <c r="K160" s="64">
        <f t="shared" si="17"/>
        <v>0.9963388589590193</v>
      </c>
      <c r="L160" s="31">
        <f t="shared" si="18"/>
        <v>151811.15560072681</v>
      </c>
      <c r="M160" s="61">
        <v>8136</v>
      </c>
      <c r="N160" s="36">
        <f t="shared" si="19"/>
        <v>8106.2129564905808</v>
      </c>
      <c r="O160" s="95">
        <f t="shared" si="20"/>
        <v>159917.36855721739</v>
      </c>
      <c r="P160" s="36">
        <f t="shared" si="21"/>
        <v>125424.11726005614</v>
      </c>
      <c r="Q160" s="101">
        <f t="shared" si="22"/>
        <v>34493.251297161245</v>
      </c>
      <c r="R160" s="101">
        <f t="shared" si="23"/>
        <v>0</v>
      </c>
    </row>
    <row r="161" spans="1:18" ht="14.4" customHeight="1">
      <c r="A161" s="63">
        <v>300664</v>
      </c>
      <c r="B161" s="59" t="s">
        <v>181</v>
      </c>
      <c r="C161" s="25" t="s">
        <v>161</v>
      </c>
      <c r="D161" s="25" t="s">
        <v>691</v>
      </c>
      <c r="E161" s="60" t="s">
        <v>708</v>
      </c>
      <c r="F161" s="36">
        <f>VLOOKUP($A161,'CAF BLS Adjustment'!$B:$H,7,FALSE)</f>
        <v>203156</v>
      </c>
      <c r="G161" s="5">
        <f>SUMIFS('HCLS Adjustment'!$F:$F,'HCLS Adjustment'!$B:$B,Main!$A161)</f>
        <v>0</v>
      </c>
      <c r="H161" s="31">
        <f>VLOOKUP(A161,'SVS Adjustment'!$B$3:$E$675,4,FALSE)</f>
        <v>0</v>
      </c>
      <c r="I161" s="31">
        <f t="shared" si="16"/>
        <v>203156</v>
      </c>
      <c r="J161" s="31">
        <f>IFERROR(VLOOKUP($A161,'NECA 5 year Projections'!$A:$C,3,FALSE),0)</f>
        <v>208261.969382293</v>
      </c>
      <c r="K161" s="64">
        <f t="shared" si="17"/>
        <v>0.9963388589590193</v>
      </c>
      <c r="L161" s="31">
        <f t="shared" si="18"/>
        <v>203156</v>
      </c>
      <c r="M161" s="61">
        <v>5556</v>
      </c>
      <c r="N161" s="36">
        <f t="shared" si="19"/>
        <v>5535.6587003763116</v>
      </c>
      <c r="O161" s="95">
        <f t="shared" si="20"/>
        <v>208691.65870037631</v>
      </c>
      <c r="P161" s="36">
        <f t="shared" si="21"/>
        <v>208691.65870037631</v>
      </c>
      <c r="Q161" s="101">
        <f t="shared" si="22"/>
        <v>0</v>
      </c>
      <c r="R161" s="101">
        <f t="shared" si="23"/>
        <v>0</v>
      </c>
    </row>
    <row r="162" spans="1:18" ht="14.4" customHeight="1">
      <c r="A162" s="63">
        <v>310542</v>
      </c>
      <c r="B162" s="59" t="s">
        <v>183</v>
      </c>
      <c r="C162" s="25" t="s">
        <v>182</v>
      </c>
      <c r="D162" s="25" t="s">
        <v>691</v>
      </c>
      <c r="E162" s="60" t="s">
        <v>708</v>
      </c>
      <c r="F162" s="36">
        <f>VLOOKUP($A162,'CAF BLS Adjustment'!$B:$H,7,FALSE)</f>
        <v>283558</v>
      </c>
      <c r="G162" s="5">
        <f>SUMIFS('HCLS Adjustment'!$F:$F,'HCLS Adjustment'!$B:$B,Main!$A162)</f>
        <v>443544</v>
      </c>
      <c r="H162" s="31">
        <f>VLOOKUP(A162,'SVS Adjustment'!$B$3:$E$675,4,FALSE)</f>
        <v>0</v>
      </c>
      <c r="I162" s="31">
        <f t="shared" si="16"/>
        <v>727102</v>
      </c>
      <c r="J162" s="31">
        <f>IFERROR(VLOOKUP($A162,'NECA 5 year Projections'!$A:$C,3,FALSE),0)</f>
        <v>149826.50567903</v>
      </c>
      <c r="K162" s="64">
        <f t="shared" si="17"/>
        <v>0.9963388589590193</v>
      </c>
      <c r="L162" s="31">
        <f t="shared" si="18"/>
        <v>724439.97702682088</v>
      </c>
      <c r="M162" s="61">
        <v>-10072</v>
      </c>
      <c r="N162" s="36">
        <f t="shared" si="19"/>
        <v>-10072</v>
      </c>
      <c r="O162" s="95">
        <f t="shared" si="20"/>
        <v>714367.97702682088</v>
      </c>
      <c r="P162" s="36">
        <f t="shared" si="21"/>
        <v>272447.85416870157</v>
      </c>
      <c r="Q162" s="101">
        <f t="shared" si="22"/>
        <v>441920.12285811931</v>
      </c>
      <c r="R162" s="101">
        <f t="shared" si="23"/>
        <v>0</v>
      </c>
    </row>
    <row r="163" spans="1:18" ht="14.4" customHeight="1">
      <c r="A163" s="63">
        <v>310669</v>
      </c>
      <c r="B163" s="59" t="s">
        <v>184</v>
      </c>
      <c r="C163" s="25" t="s">
        <v>182</v>
      </c>
      <c r="D163" s="25" t="s">
        <v>691</v>
      </c>
      <c r="E163" s="60" t="s">
        <v>708</v>
      </c>
      <c r="F163" s="36">
        <f>VLOOKUP($A163,'CAF BLS Adjustment'!$B:$H,7,FALSE)</f>
        <v>3473345</v>
      </c>
      <c r="G163" s="5">
        <f>SUMIFS('HCLS Adjustment'!$F:$F,'HCLS Adjustment'!$B:$B,Main!$A163)</f>
        <v>991764</v>
      </c>
      <c r="H163" s="31">
        <f>VLOOKUP(A163,'SVS Adjustment'!$B$3:$E$675,4,FALSE)</f>
        <v>0</v>
      </c>
      <c r="I163" s="31">
        <f t="shared" si="16"/>
        <v>4465109</v>
      </c>
      <c r="J163" s="31">
        <f>IFERROR(VLOOKUP($A163,'NECA 5 year Projections'!$A:$C,3,FALSE),0)</f>
        <v>2951639.27989701</v>
      </c>
      <c r="K163" s="64">
        <f t="shared" si="17"/>
        <v>0.9963388589590193</v>
      </c>
      <c r="L163" s="31">
        <f t="shared" si="18"/>
        <v>4448761.6061876481</v>
      </c>
      <c r="M163" s="61">
        <v>136362</v>
      </c>
      <c r="N163" s="36">
        <f t="shared" si="19"/>
        <v>135862.75948536978</v>
      </c>
      <c r="O163" s="95">
        <f t="shared" si="20"/>
        <v>4584624.3656730177</v>
      </c>
      <c r="P163" s="36">
        <f t="shared" si="21"/>
        <v>3596491.3535563853</v>
      </c>
      <c r="Q163" s="101">
        <f t="shared" si="22"/>
        <v>988133.01211663289</v>
      </c>
      <c r="R163" s="101">
        <f t="shared" si="23"/>
        <v>0</v>
      </c>
    </row>
    <row r="164" spans="1:18" ht="14.4" customHeight="1">
      <c r="A164" s="63">
        <v>310675</v>
      </c>
      <c r="B164" s="59" t="s">
        <v>185</v>
      </c>
      <c r="C164" s="25" t="s">
        <v>182</v>
      </c>
      <c r="D164" s="25" t="s">
        <v>691</v>
      </c>
      <c r="E164" s="60" t="s">
        <v>708</v>
      </c>
      <c r="F164" s="36">
        <f>VLOOKUP($A164,'CAF BLS Adjustment'!$B:$H,7,FALSE)</f>
        <v>1149990</v>
      </c>
      <c r="G164" s="5">
        <f>SUMIFS('HCLS Adjustment'!$F:$F,'HCLS Adjustment'!$B:$B,Main!$A164)</f>
        <v>6240</v>
      </c>
      <c r="H164" s="31">
        <f>VLOOKUP(A164,'SVS Adjustment'!$B$3:$E$675,4,FALSE)</f>
        <v>0</v>
      </c>
      <c r="I164" s="31">
        <f t="shared" si="16"/>
        <v>1156230</v>
      </c>
      <c r="J164" s="31">
        <f>IFERROR(VLOOKUP($A164,'NECA 5 year Projections'!$A:$C,3,FALSE),0)</f>
        <v>1131831.05420248</v>
      </c>
      <c r="K164" s="64">
        <f t="shared" si="17"/>
        <v>0.9963388589590193</v>
      </c>
      <c r="L164" s="31">
        <f t="shared" si="18"/>
        <v>1151996.8788941868</v>
      </c>
      <c r="M164" s="61">
        <v>169254</v>
      </c>
      <c r="N164" s="36">
        <f t="shared" si="19"/>
        <v>168634.33723424986</v>
      </c>
      <c r="O164" s="95">
        <f t="shared" si="20"/>
        <v>1320631.2161284366</v>
      </c>
      <c r="P164" s="36">
        <f t="shared" si="21"/>
        <v>1314414.0616485323</v>
      </c>
      <c r="Q164" s="101">
        <f t="shared" si="22"/>
        <v>6217.1544799042795</v>
      </c>
      <c r="R164" s="101">
        <f t="shared" si="23"/>
        <v>0</v>
      </c>
    </row>
    <row r="165" spans="1:18" ht="14.4" customHeight="1">
      <c r="A165" s="63">
        <v>310676</v>
      </c>
      <c r="B165" s="59" t="s">
        <v>186</v>
      </c>
      <c r="C165" s="25" t="s">
        <v>182</v>
      </c>
      <c r="D165" s="25" t="s">
        <v>691</v>
      </c>
      <c r="E165" s="60" t="s">
        <v>708</v>
      </c>
      <c r="F165" s="36">
        <f>VLOOKUP($A165,'CAF BLS Adjustment'!$B:$H,7,FALSE)</f>
        <v>1120048</v>
      </c>
      <c r="G165" s="5">
        <f>SUMIFS('HCLS Adjustment'!$F:$F,'HCLS Adjustment'!$B:$B,Main!$A165)</f>
        <v>0</v>
      </c>
      <c r="H165" s="31">
        <f>VLOOKUP(A165,'SVS Adjustment'!$B$3:$E$675,4,FALSE)</f>
        <v>0</v>
      </c>
      <c r="I165" s="31">
        <f t="shared" si="16"/>
        <v>1120048</v>
      </c>
      <c r="J165" s="31">
        <f>IFERROR(VLOOKUP($A165,'NECA 5 year Projections'!$A:$C,3,FALSE),0)</f>
        <v>1153555.24498578</v>
      </c>
      <c r="K165" s="64">
        <f t="shared" si="17"/>
        <v>0.9963388589590193</v>
      </c>
      <c r="L165" s="31">
        <f t="shared" si="18"/>
        <v>1120048</v>
      </c>
      <c r="M165" s="61">
        <v>95892</v>
      </c>
      <c r="N165" s="36">
        <f t="shared" si="19"/>
        <v>95540.925863298282</v>
      </c>
      <c r="O165" s="95">
        <f t="shared" si="20"/>
        <v>1215588.9258632984</v>
      </c>
      <c r="P165" s="36">
        <f t="shared" si="21"/>
        <v>1215588.9258632984</v>
      </c>
      <c r="Q165" s="101">
        <f t="shared" si="22"/>
        <v>0</v>
      </c>
      <c r="R165" s="101">
        <f t="shared" si="23"/>
        <v>0</v>
      </c>
    </row>
    <row r="166" spans="1:18" ht="14.4" customHeight="1">
      <c r="A166" s="63">
        <v>310678</v>
      </c>
      <c r="B166" s="59" t="s">
        <v>187</v>
      </c>
      <c r="C166" s="25" t="s">
        <v>182</v>
      </c>
      <c r="D166" s="25" t="s">
        <v>691</v>
      </c>
      <c r="E166" s="60" t="s">
        <v>708</v>
      </c>
      <c r="F166" s="36">
        <f>VLOOKUP($A166,'CAF BLS Adjustment'!$B:$H,7,FALSE)</f>
        <v>278385</v>
      </c>
      <c r="G166" s="5">
        <f>SUMIFS('HCLS Adjustment'!$F:$F,'HCLS Adjustment'!$B:$B,Main!$A166)</f>
        <v>5256</v>
      </c>
      <c r="H166" s="31">
        <f>VLOOKUP(A166,'SVS Adjustment'!$B$3:$E$675,4,FALSE)</f>
        <v>0</v>
      </c>
      <c r="I166" s="31">
        <f t="shared" si="16"/>
        <v>283641</v>
      </c>
      <c r="J166" s="31">
        <f>IFERROR(VLOOKUP($A166,'NECA 5 year Projections'!$A:$C,3,FALSE),0)</f>
        <v>224032.773184716</v>
      </c>
      <c r="K166" s="64">
        <f t="shared" si="17"/>
        <v>0.9963388589590193</v>
      </c>
      <c r="L166" s="31">
        <f t="shared" si="18"/>
        <v>282602.55029399518</v>
      </c>
      <c r="M166" s="61">
        <v>16740</v>
      </c>
      <c r="N166" s="36">
        <f t="shared" si="19"/>
        <v>16678.712498973982</v>
      </c>
      <c r="O166" s="95">
        <f t="shared" si="20"/>
        <v>299281.26279296918</v>
      </c>
      <c r="P166" s="36">
        <f t="shared" si="21"/>
        <v>294044.50575028057</v>
      </c>
      <c r="Q166" s="101">
        <f t="shared" si="22"/>
        <v>5236.7570426886059</v>
      </c>
      <c r="R166" s="101">
        <f t="shared" si="23"/>
        <v>0</v>
      </c>
    </row>
    <row r="167" spans="1:18" ht="14.4" customHeight="1">
      <c r="A167" s="63">
        <v>310679</v>
      </c>
      <c r="B167" s="59" t="s">
        <v>188</v>
      </c>
      <c r="C167" s="25" t="s">
        <v>182</v>
      </c>
      <c r="D167" s="25" t="s">
        <v>691</v>
      </c>
      <c r="E167" s="60" t="s">
        <v>708</v>
      </c>
      <c r="F167" s="36">
        <f>VLOOKUP($A167,'CAF BLS Adjustment'!$B:$H,7,FALSE)</f>
        <v>857284</v>
      </c>
      <c r="G167" s="5">
        <f>SUMIFS('HCLS Adjustment'!$F:$F,'HCLS Adjustment'!$B:$B,Main!$A167)</f>
        <v>0</v>
      </c>
      <c r="H167" s="31">
        <f>VLOOKUP(A167,'SVS Adjustment'!$B$3:$E$675,4,FALSE)</f>
        <v>0</v>
      </c>
      <c r="I167" s="31">
        <f t="shared" si="16"/>
        <v>857284</v>
      </c>
      <c r="J167" s="31">
        <f>IFERROR(VLOOKUP($A167,'NECA 5 year Projections'!$A:$C,3,FALSE),0)</f>
        <v>362502.66468711401</v>
      </c>
      <c r="K167" s="64">
        <f t="shared" si="17"/>
        <v>0.9963388589590193</v>
      </c>
      <c r="L167" s="31">
        <f t="shared" si="18"/>
        <v>854145.36236382392</v>
      </c>
      <c r="M167" s="61">
        <v>11922</v>
      </c>
      <c r="N167" s="36">
        <f t="shared" si="19"/>
        <v>11878.351876509429</v>
      </c>
      <c r="O167" s="95">
        <f t="shared" si="20"/>
        <v>866023.7142403333</v>
      </c>
      <c r="P167" s="36">
        <f t="shared" si="21"/>
        <v>866023.7142403333</v>
      </c>
      <c r="Q167" s="101">
        <f t="shared" si="22"/>
        <v>0</v>
      </c>
      <c r="R167" s="101">
        <f t="shared" si="23"/>
        <v>0</v>
      </c>
    </row>
    <row r="168" spans="1:18" ht="14.4" customHeight="1">
      <c r="A168" s="63">
        <v>310688</v>
      </c>
      <c r="B168" s="59" t="s">
        <v>189</v>
      </c>
      <c r="C168" s="25" t="s">
        <v>182</v>
      </c>
      <c r="D168" s="25" t="s">
        <v>691</v>
      </c>
      <c r="E168" s="60" t="s">
        <v>708</v>
      </c>
      <c r="F168" s="36">
        <f>VLOOKUP($A168,'CAF BLS Adjustment'!$B:$H,7,FALSE)</f>
        <v>402551</v>
      </c>
      <c r="G168" s="5">
        <f>SUMIFS('HCLS Adjustment'!$F:$F,'HCLS Adjustment'!$B:$B,Main!$A168)</f>
        <v>31464</v>
      </c>
      <c r="H168" s="31">
        <f>VLOOKUP(A168,'SVS Adjustment'!$B$3:$E$675,4,FALSE)</f>
        <v>0</v>
      </c>
      <c r="I168" s="31">
        <f t="shared" si="16"/>
        <v>434015</v>
      </c>
      <c r="J168" s="31">
        <f>IFERROR(VLOOKUP($A168,'NECA 5 year Projections'!$A:$C,3,FALSE),0)</f>
        <v>430655.84897862503</v>
      </c>
      <c r="K168" s="64">
        <f t="shared" si="17"/>
        <v>0.9963388589590193</v>
      </c>
      <c r="L168" s="31">
        <f t="shared" si="18"/>
        <v>432426.00987109874</v>
      </c>
      <c r="M168" s="61">
        <v>21906</v>
      </c>
      <c r="N168" s="36">
        <f t="shared" si="19"/>
        <v>21825.799044356278</v>
      </c>
      <c r="O168" s="95">
        <f t="shared" si="20"/>
        <v>454251.80891545501</v>
      </c>
      <c r="P168" s="36">
        <f t="shared" si="21"/>
        <v>422903.00305716845</v>
      </c>
      <c r="Q168" s="101">
        <f t="shared" si="22"/>
        <v>31348.805858286581</v>
      </c>
      <c r="R168" s="101">
        <f t="shared" si="23"/>
        <v>0</v>
      </c>
    </row>
    <row r="169" spans="1:18" ht="14.4" customHeight="1">
      <c r="A169" s="63">
        <v>310691</v>
      </c>
      <c r="B169" s="59" t="s">
        <v>190</v>
      </c>
      <c r="C169" s="25" t="s">
        <v>182</v>
      </c>
      <c r="D169" s="25" t="s">
        <v>691</v>
      </c>
      <c r="E169" s="60" t="s">
        <v>708</v>
      </c>
      <c r="F169" s="36">
        <f>VLOOKUP($A169,'CAF BLS Adjustment'!$B:$H,7,FALSE)</f>
        <v>630760</v>
      </c>
      <c r="G169" s="5">
        <f>SUMIFS('HCLS Adjustment'!$F:$F,'HCLS Adjustment'!$B:$B,Main!$A169)</f>
        <v>638724</v>
      </c>
      <c r="H169" s="31">
        <f>VLOOKUP(A169,'SVS Adjustment'!$B$3:$E$675,4,FALSE)</f>
        <v>0</v>
      </c>
      <c r="I169" s="31">
        <f t="shared" si="16"/>
        <v>1269484</v>
      </c>
      <c r="J169" s="31">
        <f>IFERROR(VLOOKUP($A169,'NECA 5 year Projections'!$A:$C,3,FALSE),0)</f>
        <v>793754.39754807297</v>
      </c>
      <c r="K169" s="64">
        <f t="shared" si="17"/>
        <v>0.9963388589590193</v>
      </c>
      <c r="L169" s="31">
        <f t="shared" si="18"/>
        <v>1264836.2400267317</v>
      </c>
      <c r="M169" s="61">
        <v>141858</v>
      </c>
      <c r="N169" s="36">
        <f t="shared" si="19"/>
        <v>141338.63785420856</v>
      </c>
      <c r="O169" s="95">
        <f t="shared" si="20"/>
        <v>1406174.8778809402</v>
      </c>
      <c r="P169" s="36">
        <f t="shared" si="21"/>
        <v>769789.33653119963</v>
      </c>
      <c r="Q169" s="101">
        <f t="shared" si="22"/>
        <v>636385.5413497407</v>
      </c>
      <c r="R169" s="101">
        <f t="shared" si="23"/>
        <v>0</v>
      </c>
    </row>
    <row r="170" spans="1:18" ht="14.4" customHeight="1">
      <c r="A170" s="63">
        <v>310692</v>
      </c>
      <c r="B170" s="59" t="s">
        <v>191</v>
      </c>
      <c r="C170" s="25" t="s">
        <v>182</v>
      </c>
      <c r="D170" s="25" t="s">
        <v>691</v>
      </c>
      <c r="E170" s="60" t="s">
        <v>708</v>
      </c>
      <c r="F170" s="36">
        <f>VLOOKUP($A170,'CAF BLS Adjustment'!$B:$H,7,FALSE)</f>
        <v>437645</v>
      </c>
      <c r="G170" s="5">
        <f>SUMIFS('HCLS Adjustment'!$F:$F,'HCLS Adjustment'!$B:$B,Main!$A170)</f>
        <v>15696</v>
      </c>
      <c r="H170" s="31">
        <f>VLOOKUP(A170,'SVS Adjustment'!$B$3:$E$675,4,FALSE)</f>
        <v>0</v>
      </c>
      <c r="I170" s="31">
        <f t="shared" si="16"/>
        <v>453341</v>
      </c>
      <c r="J170" s="31">
        <f>IFERROR(VLOOKUP($A170,'NECA 5 year Projections'!$A:$C,3,FALSE),0)</f>
        <v>187232.619385228</v>
      </c>
      <c r="K170" s="64">
        <f t="shared" si="17"/>
        <v>0.9963388589590193</v>
      </c>
      <c r="L170" s="31">
        <f t="shared" si="18"/>
        <v>451681.25465934078</v>
      </c>
      <c r="M170" s="61">
        <v>-15900</v>
      </c>
      <c r="N170" s="36">
        <f t="shared" si="19"/>
        <v>-15900</v>
      </c>
      <c r="O170" s="95">
        <f t="shared" si="20"/>
        <v>435781.25465934078</v>
      </c>
      <c r="P170" s="36">
        <f t="shared" si="21"/>
        <v>420142.71992912004</v>
      </c>
      <c r="Q170" s="101">
        <f t="shared" si="22"/>
        <v>15638.534730220767</v>
      </c>
      <c r="R170" s="101">
        <f t="shared" si="23"/>
        <v>0</v>
      </c>
    </row>
    <row r="171" spans="1:18" ht="14.4" customHeight="1">
      <c r="A171" s="63">
        <v>310694</v>
      </c>
      <c r="B171" s="59" t="s">
        <v>192</v>
      </c>
      <c r="C171" s="25" t="s">
        <v>182</v>
      </c>
      <c r="D171" s="25" t="s">
        <v>691</v>
      </c>
      <c r="E171" s="60" t="s">
        <v>708</v>
      </c>
      <c r="F171" s="36">
        <f>VLOOKUP($A171,'CAF BLS Adjustment'!$B:$H,7,FALSE)</f>
        <v>132562</v>
      </c>
      <c r="G171" s="5">
        <f>SUMIFS('HCLS Adjustment'!$F:$F,'HCLS Adjustment'!$B:$B,Main!$A171)</f>
        <v>44760</v>
      </c>
      <c r="H171" s="31">
        <f>VLOOKUP(A171,'SVS Adjustment'!$B$3:$E$675,4,FALSE)</f>
        <v>0</v>
      </c>
      <c r="I171" s="31">
        <f t="shared" si="16"/>
        <v>177322</v>
      </c>
      <c r="J171" s="31">
        <f>IFERROR(VLOOKUP($A171,'NECA 5 year Projections'!$A:$C,3,FALSE),0)</f>
        <v>144729.21712253999</v>
      </c>
      <c r="K171" s="64">
        <f t="shared" si="17"/>
        <v>0.9963388589590193</v>
      </c>
      <c r="L171" s="31">
        <f t="shared" si="18"/>
        <v>176672.79914833122</v>
      </c>
      <c r="M171" s="61">
        <v>5202</v>
      </c>
      <c r="N171" s="36">
        <f t="shared" si="19"/>
        <v>5182.9547443048186</v>
      </c>
      <c r="O171" s="95">
        <f t="shared" si="20"/>
        <v>181855.75389263604</v>
      </c>
      <c r="P171" s="36">
        <f t="shared" si="21"/>
        <v>137259.62656563034</v>
      </c>
      <c r="Q171" s="101">
        <f t="shared" si="22"/>
        <v>44596.127327005706</v>
      </c>
      <c r="R171" s="101">
        <f t="shared" si="23"/>
        <v>0</v>
      </c>
    </row>
    <row r="172" spans="1:18" ht="14.4" customHeight="1">
      <c r="A172" s="63">
        <v>310703</v>
      </c>
      <c r="B172" s="59" t="s">
        <v>193</v>
      </c>
      <c r="C172" s="25" t="s">
        <v>182</v>
      </c>
      <c r="D172" s="25" t="s">
        <v>691</v>
      </c>
      <c r="E172" s="60" t="s">
        <v>708</v>
      </c>
      <c r="F172" s="36">
        <f>VLOOKUP($A172,'CAF BLS Adjustment'!$B:$H,7,FALSE)</f>
        <v>263629</v>
      </c>
      <c r="G172" s="5">
        <f>SUMIFS('HCLS Adjustment'!$F:$F,'HCLS Adjustment'!$B:$B,Main!$A172)</f>
        <v>129792</v>
      </c>
      <c r="H172" s="31">
        <f>VLOOKUP(A172,'SVS Adjustment'!$B$3:$E$675,4,FALSE)</f>
        <v>0</v>
      </c>
      <c r="I172" s="31">
        <f t="shared" si="16"/>
        <v>393421</v>
      </c>
      <c r="J172" s="31">
        <f>IFERROR(VLOOKUP($A172,'NECA 5 year Projections'!$A:$C,3,FALSE),0)</f>
        <v>317792.08485984203</v>
      </c>
      <c r="K172" s="64">
        <f t="shared" si="17"/>
        <v>0.9963388589590193</v>
      </c>
      <c r="L172" s="31">
        <f t="shared" si="18"/>
        <v>391980.63023051631</v>
      </c>
      <c r="M172" s="61">
        <v>-74376</v>
      </c>
      <c r="N172" s="36">
        <f t="shared" si="19"/>
        <v>-74376</v>
      </c>
      <c r="O172" s="95">
        <f t="shared" si="20"/>
        <v>317604.63023051631</v>
      </c>
      <c r="P172" s="36">
        <f t="shared" si="21"/>
        <v>188287.81704850728</v>
      </c>
      <c r="Q172" s="101">
        <f t="shared" si="22"/>
        <v>129316.81318200902</v>
      </c>
      <c r="R172" s="101">
        <f t="shared" si="23"/>
        <v>0</v>
      </c>
    </row>
    <row r="173" spans="1:18" ht="14.4" customHeight="1">
      <c r="A173" s="63">
        <v>310704</v>
      </c>
      <c r="B173" s="59" t="s">
        <v>194</v>
      </c>
      <c r="C173" s="25" t="s">
        <v>182</v>
      </c>
      <c r="D173" s="25" t="s">
        <v>691</v>
      </c>
      <c r="E173" s="60" t="s">
        <v>708</v>
      </c>
      <c r="F173" s="36">
        <f>VLOOKUP($A173,'CAF BLS Adjustment'!$B:$H,7,FALSE)</f>
        <v>1471697</v>
      </c>
      <c r="G173" s="5">
        <f>SUMIFS('HCLS Adjustment'!$F:$F,'HCLS Adjustment'!$B:$B,Main!$A173)</f>
        <v>445344</v>
      </c>
      <c r="H173" s="31">
        <f>VLOOKUP(A173,'SVS Adjustment'!$B$3:$E$675,4,FALSE)</f>
        <v>0</v>
      </c>
      <c r="I173" s="31">
        <f t="shared" si="16"/>
        <v>1917041</v>
      </c>
      <c r="J173" s="31">
        <f>IFERROR(VLOOKUP($A173,'NECA 5 year Projections'!$A:$C,3,FALSE),0)</f>
        <v>1992885.48111317</v>
      </c>
      <c r="K173" s="64">
        <f t="shared" si="17"/>
        <v>0.9963388589590193</v>
      </c>
      <c r="L173" s="31">
        <f t="shared" si="18"/>
        <v>1917041</v>
      </c>
      <c r="M173" s="61">
        <v>-14226</v>
      </c>
      <c r="N173" s="36">
        <f t="shared" si="19"/>
        <v>-14226</v>
      </c>
      <c r="O173" s="95">
        <f t="shared" si="20"/>
        <v>1902815</v>
      </c>
      <c r="P173" s="36">
        <f t="shared" si="21"/>
        <v>1457471</v>
      </c>
      <c r="Q173" s="101">
        <f t="shared" si="22"/>
        <v>445344</v>
      </c>
      <c r="R173" s="101">
        <f t="shared" si="23"/>
        <v>0</v>
      </c>
    </row>
    <row r="174" spans="1:18" ht="14.4" customHeight="1">
      <c r="A174" s="63">
        <v>310708</v>
      </c>
      <c r="B174" s="59" t="s">
        <v>195</v>
      </c>
      <c r="C174" s="25" t="s">
        <v>182</v>
      </c>
      <c r="D174" s="25" t="s">
        <v>691</v>
      </c>
      <c r="E174" s="60" t="s">
        <v>708</v>
      </c>
      <c r="F174" s="36">
        <f>VLOOKUP($A174,'CAF BLS Adjustment'!$B:$H,7,FALSE)</f>
        <v>171402</v>
      </c>
      <c r="G174" s="5">
        <f>SUMIFS('HCLS Adjustment'!$F:$F,'HCLS Adjustment'!$B:$B,Main!$A174)</f>
        <v>212052</v>
      </c>
      <c r="H174" s="31">
        <f>VLOOKUP(A174,'SVS Adjustment'!$B$3:$E$675,4,FALSE)</f>
        <v>0</v>
      </c>
      <c r="I174" s="31">
        <f t="shared" si="16"/>
        <v>383454</v>
      </c>
      <c r="J174" s="31">
        <f>IFERROR(VLOOKUP($A174,'NECA 5 year Projections'!$A:$C,3,FALSE),0)</f>
        <v>252519.820468216</v>
      </c>
      <c r="K174" s="64">
        <f t="shared" si="17"/>
        <v>0.9963388589590193</v>
      </c>
      <c r="L174" s="31">
        <f t="shared" si="18"/>
        <v>382050.12082327181</v>
      </c>
      <c r="M174" s="61">
        <v>70746</v>
      </c>
      <c r="N174" s="36">
        <f t="shared" si="19"/>
        <v>70486.988915914786</v>
      </c>
      <c r="O174" s="95">
        <f t="shared" si="20"/>
        <v>452537.10973918659</v>
      </c>
      <c r="P174" s="36">
        <f t="shared" si="21"/>
        <v>241261.46201920861</v>
      </c>
      <c r="Q174" s="101">
        <f t="shared" si="22"/>
        <v>211275.64771997798</v>
      </c>
      <c r="R174" s="101">
        <f t="shared" si="23"/>
        <v>0</v>
      </c>
    </row>
    <row r="175" spans="1:18" ht="14.4" customHeight="1">
      <c r="A175" s="63">
        <v>310714</v>
      </c>
      <c r="B175" s="59" t="s">
        <v>196</v>
      </c>
      <c r="C175" s="25" t="s">
        <v>182</v>
      </c>
      <c r="D175" s="25" t="s">
        <v>691</v>
      </c>
      <c r="E175" s="60" t="s">
        <v>708</v>
      </c>
      <c r="F175" s="36">
        <f>VLOOKUP($A175,'CAF BLS Adjustment'!$B:$H,7,FALSE)</f>
        <v>398128</v>
      </c>
      <c r="G175" s="5">
        <f>SUMIFS('HCLS Adjustment'!$F:$F,'HCLS Adjustment'!$B:$B,Main!$A175)</f>
        <v>196860</v>
      </c>
      <c r="H175" s="31">
        <f>VLOOKUP(A175,'SVS Adjustment'!$B$3:$E$675,4,FALSE)</f>
        <v>0</v>
      </c>
      <c r="I175" s="31">
        <f t="shared" si="16"/>
        <v>594988</v>
      </c>
      <c r="J175" s="31">
        <f>IFERROR(VLOOKUP($A175,'NECA 5 year Projections'!$A:$C,3,FALSE),0)</f>
        <v>494150.53224267898</v>
      </c>
      <c r="K175" s="64">
        <f t="shared" si="17"/>
        <v>0.9963388589590193</v>
      </c>
      <c r="L175" s="31">
        <f t="shared" si="18"/>
        <v>592809.66501430899</v>
      </c>
      <c r="M175" s="61">
        <v>144126</v>
      </c>
      <c r="N175" s="36">
        <f t="shared" si="19"/>
        <v>143598.33438632762</v>
      </c>
      <c r="O175" s="95">
        <f t="shared" si="20"/>
        <v>736407.99940063665</v>
      </c>
      <c r="P175" s="36">
        <f t="shared" si="21"/>
        <v>540268.73162596405</v>
      </c>
      <c r="Q175" s="101">
        <f t="shared" si="22"/>
        <v>196139.26777467257</v>
      </c>
      <c r="R175" s="101">
        <f t="shared" si="23"/>
        <v>0</v>
      </c>
    </row>
    <row r="176" spans="1:18" ht="14.4" customHeight="1">
      <c r="A176" s="63">
        <v>310721</v>
      </c>
      <c r="B176" s="59" t="s">
        <v>197</v>
      </c>
      <c r="C176" s="25" t="s">
        <v>182</v>
      </c>
      <c r="D176" s="25" t="s">
        <v>691</v>
      </c>
      <c r="E176" s="60" t="s">
        <v>708</v>
      </c>
      <c r="F176" s="36">
        <f>VLOOKUP($A176,'CAF BLS Adjustment'!$B:$H,7,FALSE)</f>
        <v>826903</v>
      </c>
      <c r="G176" s="5">
        <f>SUMIFS('HCLS Adjustment'!$F:$F,'HCLS Adjustment'!$B:$B,Main!$A176)</f>
        <v>668472</v>
      </c>
      <c r="H176" s="31">
        <f>VLOOKUP(A176,'SVS Adjustment'!$B$3:$E$675,4,FALSE)</f>
        <v>0</v>
      </c>
      <c r="I176" s="31">
        <f t="shared" si="16"/>
        <v>1495375</v>
      </c>
      <c r="J176" s="31">
        <f>IFERROR(VLOOKUP($A176,'NECA 5 year Projections'!$A:$C,3,FALSE),0)</f>
        <v>806248.15643311001</v>
      </c>
      <c r="K176" s="64">
        <f t="shared" si="17"/>
        <v>0.9963388589590193</v>
      </c>
      <c r="L176" s="31">
        <f t="shared" si="18"/>
        <v>1489900.2212158435</v>
      </c>
      <c r="M176" s="61">
        <v>76374</v>
      </c>
      <c r="N176" s="36">
        <f t="shared" si="19"/>
        <v>76094.384014136143</v>
      </c>
      <c r="O176" s="95">
        <f t="shared" si="20"/>
        <v>1565994.6052299796</v>
      </c>
      <c r="P176" s="36">
        <f t="shared" si="21"/>
        <v>899969.97550392617</v>
      </c>
      <c r="Q176" s="101">
        <f t="shared" si="22"/>
        <v>666024.62972605356</v>
      </c>
      <c r="R176" s="101">
        <f t="shared" si="23"/>
        <v>0</v>
      </c>
    </row>
    <row r="177" spans="1:18" ht="14.4" customHeight="1">
      <c r="A177" s="63">
        <v>310728</v>
      </c>
      <c r="B177" s="59" t="s">
        <v>198</v>
      </c>
      <c r="C177" s="25" t="s">
        <v>182</v>
      </c>
      <c r="D177" s="25" t="s">
        <v>691</v>
      </c>
      <c r="E177" s="60" t="s">
        <v>708</v>
      </c>
      <c r="F177" s="36">
        <f>VLOOKUP($A177,'CAF BLS Adjustment'!$B:$H,7,FALSE)</f>
        <v>217778</v>
      </c>
      <c r="G177" s="5">
        <f>SUMIFS('HCLS Adjustment'!$F:$F,'HCLS Adjustment'!$B:$B,Main!$A177)</f>
        <v>27648</v>
      </c>
      <c r="H177" s="31">
        <f>VLOOKUP(A177,'SVS Adjustment'!$B$3:$E$675,4,FALSE)</f>
        <v>0</v>
      </c>
      <c r="I177" s="31">
        <f t="shared" si="16"/>
        <v>245426</v>
      </c>
      <c r="J177" s="31">
        <f>IFERROR(VLOOKUP($A177,'NECA 5 year Projections'!$A:$C,3,FALSE),0)</f>
        <v>244879.149115245</v>
      </c>
      <c r="K177" s="64">
        <f t="shared" si="17"/>
        <v>0.9963388589590193</v>
      </c>
      <c r="L177" s="31">
        <f t="shared" si="18"/>
        <v>244879.149115245</v>
      </c>
      <c r="M177" s="61">
        <v>-42378</v>
      </c>
      <c r="N177" s="36">
        <f t="shared" si="19"/>
        <v>-42378</v>
      </c>
      <c r="O177" s="95">
        <f t="shared" si="20"/>
        <v>202501.149115245</v>
      </c>
      <c r="P177" s="36">
        <f t="shared" si="21"/>
        <v>174914.75356327294</v>
      </c>
      <c r="Q177" s="101">
        <f t="shared" si="22"/>
        <v>27586.395551972055</v>
      </c>
      <c r="R177" s="101">
        <f t="shared" si="23"/>
        <v>0</v>
      </c>
    </row>
    <row r="178" spans="1:18" ht="14.4" customHeight="1">
      <c r="A178" s="63">
        <v>310734</v>
      </c>
      <c r="B178" s="59" t="s">
        <v>199</v>
      </c>
      <c r="C178" s="25" t="s">
        <v>182</v>
      </c>
      <c r="D178" s="25" t="s">
        <v>691</v>
      </c>
      <c r="E178" s="60" t="s">
        <v>708</v>
      </c>
      <c r="F178" s="36">
        <f>VLOOKUP($A178,'CAF BLS Adjustment'!$B:$H,7,FALSE)</f>
        <v>148918</v>
      </c>
      <c r="G178" s="5">
        <f>SUMIFS('HCLS Adjustment'!$F:$F,'HCLS Adjustment'!$B:$B,Main!$A178)</f>
        <v>112692</v>
      </c>
      <c r="H178" s="31">
        <f>VLOOKUP(A178,'SVS Adjustment'!$B$3:$E$675,4,FALSE)</f>
        <v>0</v>
      </c>
      <c r="I178" s="31">
        <f t="shared" si="16"/>
        <v>261610</v>
      </c>
      <c r="J178" s="31">
        <f>IFERROR(VLOOKUP($A178,'NECA 5 year Projections'!$A:$C,3,FALSE),0)</f>
        <v>163130.016311463</v>
      </c>
      <c r="K178" s="64">
        <f t="shared" si="17"/>
        <v>0.9963388589590193</v>
      </c>
      <c r="L178" s="31">
        <f t="shared" si="18"/>
        <v>260652.20889226903</v>
      </c>
      <c r="M178" s="61">
        <v>37704</v>
      </c>
      <c r="N178" s="36">
        <f t="shared" si="19"/>
        <v>37565.960338190867</v>
      </c>
      <c r="O178" s="95">
        <f t="shared" si="20"/>
        <v>298218.1692304599</v>
      </c>
      <c r="P178" s="36">
        <f t="shared" si="21"/>
        <v>185938.7505366501</v>
      </c>
      <c r="Q178" s="101">
        <f t="shared" si="22"/>
        <v>112279.4186938098</v>
      </c>
      <c r="R178" s="101">
        <f t="shared" si="23"/>
        <v>0</v>
      </c>
    </row>
    <row r="179" spans="1:18" ht="14.4" customHeight="1">
      <c r="A179" s="63">
        <v>310737</v>
      </c>
      <c r="B179" s="59" t="s">
        <v>200</v>
      </c>
      <c r="C179" s="25" t="s">
        <v>182</v>
      </c>
      <c r="D179" s="25" t="s">
        <v>691</v>
      </c>
      <c r="E179" s="60" t="s">
        <v>708</v>
      </c>
      <c r="F179" s="36">
        <f>VLOOKUP($A179,'CAF BLS Adjustment'!$B:$H,7,FALSE)</f>
        <v>119889</v>
      </c>
      <c r="G179" s="5">
        <f>SUMIFS('HCLS Adjustment'!$F:$F,'HCLS Adjustment'!$B:$B,Main!$A179)</f>
        <v>27960</v>
      </c>
      <c r="H179" s="31">
        <f>VLOOKUP(A179,'SVS Adjustment'!$B$3:$E$675,4,FALSE)</f>
        <v>0</v>
      </c>
      <c r="I179" s="31">
        <f t="shared" si="16"/>
        <v>147849</v>
      </c>
      <c r="J179" s="31">
        <f>IFERROR(VLOOKUP($A179,'NECA 5 year Projections'!$A:$C,3,FALSE),0)</f>
        <v>139895.280071235</v>
      </c>
      <c r="K179" s="64">
        <f t="shared" si="17"/>
        <v>0.9963388589590193</v>
      </c>
      <c r="L179" s="31">
        <f t="shared" si="18"/>
        <v>147307.70395823204</v>
      </c>
      <c r="M179" s="61">
        <v>43980</v>
      </c>
      <c r="N179" s="36">
        <f t="shared" si="19"/>
        <v>43818.983017017672</v>
      </c>
      <c r="O179" s="95">
        <f t="shared" si="20"/>
        <v>191126.68697524973</v>
      </c>
      <c r="P179" s="36">
        <f t="shared" si="21"/>
        <v>163269.05247875553</v>
      </c>
      <c r="Q179" s="101">
        <f t="shared" si="22"/>
        <v>27857.634496494178</v>
      </c>
      <c r="R179" s="101">
        <f t="shared" si="23"/>
        <v>0</v>
      </c>
    </row>
    <row r="180" spans="1:18" ht="14.4" customHeight="1">
      <c r="A180" s="63">
        <v>310777</v>
      </c>
      <c r="B180" s="59" t="s">
        <v>201</v>
      </c>
      <c r="C180" s="25" t="s">
        <v>182</v>
      </c>
      <c r="D180" s="25" t="s">
        <v>691</v>
      </c>
      <c r="E180" s="60" t="s">
        <v>708</v>
      </c>
      <c r="F180" s="36">
        <f>VLOOKUP($A180,'CAF BLS Adjustment'!$B:$H,7,FALSE)</f>
        <v>506107</v>
      </c>
      <c r="G180" s="5">
        <f>SUMIFS('HCLS Adjustment'!$F:$F,'HCLS Adjustment'!$B:$B,Main!$A180)</f>
        <v>95208</v>
      </c>
      <c r="H180" s="31">
        <f>VLOOKUP(A180,'SVS Adjustment'!$B$3:$E$675,4,FALSE)</f>
        <v>0</v>
      </c>
      <c r="I180" s="31">
        <f t="shared" si="16"/>
        <v>601315</v>
      </c>
      <c r="J180" s="31">
        <f>IFERROR(VLOOKUP($A180,'NECA 5 year Projections'!$A:$C,3,FALSE),0)</f>
        <v>218706.08548167301</v>
      </c>
      <c r="K180" s="64">
        <f t="shared" si="17"/>
        <v>0.9963388589590193</v>
      </c>
      <c r="L180" s="31">
        <f t="shared" si="18"/>
        <v>599113.5009749427</v>
      </c>
      <c r="M180" s="61">
        <v>9132</v>
      </c>
      <c r="N180" s="36">
        <f t="shared" si="19"/>
        <v>9098.5664600137643</v>
      </c>
      <c r="O180" s="95">
        <f t="shared" si="20"/>
        <v>608212.06743495644</v>
      </c>
      <c r="P180" s="36">
        <f t="shared" si="21"/>
        <v>513352.63735118613</v>
      </c>
      <c r="Q180" s="101">
        <f t="shared" si="22"/>
        <v>94859.430083770305</v>
      </c>
      <c r="R180" s="101">
        <f t="shared" si="23"/>
        <v>0</v>
      </c>
    </row>
    <row r="181" spans="1:18" ht="14.4" customHeight="1">
      <c r="A181" s="63">
        <v>320751</v>
      </c>
      <c r="B181" s="59" t="s">
        <v>203</v>
      </c>
      <c r="C181" s="25" t="s">
        <v>202</v>
      </c>
      <c r="D181" s="25" t="s">
        <v>691</v>
      </c>
      <c r="E181" s="60" t="s">
        <v>708</v>
      </c>
      <c r="F181" s="36">
        <f>VLOOKUP($A181,'CAF BLS Adjustment'!$B:$H,7,FALSE)</f>
        <v>644707</v>
      </c>
      <c r="G181" s="5">
        <f>SUMIFS('HCLS Adjustment'!$F:$F,'HCLS Adjustment'!$B:$B,Main!$A181)</f>
        <v>21216</v>
      </c>
      <c r="H181" s="31">
        <f>VLOOKUP(A181,'SVS Adjustment'!$B$3:$E$675,4,FALSE)</f>
        <v>0</v>
      </c>
      <c r="I181" s="31">
        <f t="shared" si="16"/>
        <v>665923</v>
      </c>
      <c r="J181" s="31">
        <f>IFERROR(VLOOKUP($A181,'NECA 5 year Projections'!$A:$C,3,FALSE),0)</f>
        <v>667349.75443961704</v>
      </c>
      <c r="K181" s="64">
        <f t="shared" si="17"/>
        <v>0.9963388589590193</v>
      </c>
      <c r="L181" s="31">
        <f t="shared" si="18"/>
        <v>665923</v>
      </c>
      <c r="M181" s="61">
        <v>79782</v>
      </c>
      <c r="N181" s="36">
        <f t="shared" si="19"/>
        <v>79489.906845468475</v>
      </c>
      <c r="O181" s="95">
        <f t="shared" si="20"/>
        <v>745412.90684546845</v>
      </c>
      <c r="P181" s="36">
        <f t="shared" si="21"/>
        <v>724196.90684546845</v>
      </c>
      <c r="Q181" s="101">
        <f t="shared" si="22"/>
        <v>21216</v>
      </c>
      <c r="R181" s="101">
        <f t="shared" si="23"/>
        <v>0</v>
      </c>
    </row>
    <row r="182" spans="1:18" ht="14.4" customHeight="1">
      <c r="A182" s="63">
        <v>320753</v>
      </c>
      <c r="B182" s="59" t="s">
        <v>204</v>
      </c>
      <c r="C182" s="25" t="s">
        <v>202</v>
      </c>
      <c r="D182" s="25" t="s">
        <v>691</v>
      </c>
      <c r="E182" s="60" t="s">
        <v>708</v>
      </c>
      <c r="F182" s="36">
        <f>VLOOKUP($A182,'CAF BLS Adjustment'!$B:$H,7,FALSE)</f>
        <v>3937252</v>
      </c>
      <c r="G182" s="5">
        <f>SUMIFS('HCLS Adjustment'!$F:$F,'HCLS Adjustment'!$B:$B,Main!$A182)</f>
        <v>2915436</v>
      </c>
      <c r="H182" s="31">
        <f>VLOOKUP(A182,'SVS Adjustment'!$B$3:$E$675,4,FALSE)</f>
        <v>0</v>
      </c>
      <c r="I182" s="31">
        <f t="shared" si="16"/>
        <v>6852688</v>
      </c>
      <c r="J182" s="31">
        <f>IFERROR(VLOOKUP($A182,'NECA 5 year Projections'!$A:$C,3,FALSE),0)</f>
        <v>3086100.1644084598</v>
      </c>
      <c r="K182" s="64">
        <f t="shared" si="17"/>
        <v>0.9963388589590193</v>
      </c>
      <c r="L182" s="31">
        <f t="shared" si="18"/>
        <v>6827599.3427221645</v>
      </c>
      <c r="M182" s="61">
        <v>176226</v>
      </c>
      <c r="N182" s="36">
        <f t="shared" si="19"/>
        <v>175580.81175891214</v>
      </c>
      <c r="O182" s="95">
        <f t="shared" si="20"/>
        <v>7003180.1544810766</v>
      </c>
      <c r="P182" s="36">
        <f t="shared" si="21"/>
        <v>4098417.9768730295</v>
      </c>
      <c r="Q182" s="101">
        <f t="shared" si="22"/>
        <v>2904762.1776080476</v>
      </c>
      <c r="R182" s="101">
        <f t="shared" si="23"/>
        <v>0</v>
      </c>
    </row>
    <row r="183" spans="1:18" ht="14.4" customHeight="1">
      <c r="A183" s="63">
        <v>320756</v>
      </c>
      <c r="B183" s="59" t="s">
        <v>205</v>
      </c>
      <c r="C183" s="25" t="s">
        <v>202</v>
      </c>
      <c r="D183" s="25" t="s">
        <v>691</v>
      </c>
      <c r="E183" s="60" t="s">
        <v>708</v>
      </c>
      <c r="F183" s="36">
        <f>VLOOKUP($A183,'CAF BLS Adjustment'!$B:$H,7,FALSE)</f>
        <v>361376</v>
      </c>
      <c r="G183" s="5">
        <f>SUMIFS('HCLS Adjustment'!$F:$F,'HCLS Adjustment'!$B:$B,Main!$A183)</f>
        <v>38580</v>
      </c>
      <c r="H183" s="31">
        <f>VLOOKUP(A183,'SVS Adjustment'!$B$3:$E$675,4,FALSE)</f>
        <v>0</v>
      </c>
      <c r="I183" s="31">
        <f t="shared" si="16"/>
        <v>399956</v>
      </c>
      <c r="J183" s="31">
        <f>IFERROR(VLOOKUP($A183,'NECA 5 year Projections'!$A:$C,3,FALSE),0)</f>
        <v>383258.59373362601</v>
      </c>
      <c r="K183" s="64">
        <f t="shared" si="17"/>
        <v>0.9963388589590193</v>
      </c>
      <c r="L183" s="31">
        <f t="shared" si="18"/>
        <v>398491.70467381354</v>
      </c>
      <c r="M183" s="61">
        <v>29538</v>
      </c>
      <c r="N183" s="36">
        <f t="shared" si="19"/>
        <v>29429.857215931512</v>
      </c>
      <c r="O183" s="95">
        <f t="shared" si="20"/>
        <v>427921.56188974506</v>
      </c>
      <c r="P183" s="36">
        <f t="shared" si="21"/>
        <v>389482.80871110607</v>
      </c>
      <c r="Q183" s="101">
        <f t="shared" si="22"/>
        <v>38438.753178638966</v>
      </c>
      <c r="R183" s="101">
        <f t="shared" si="23"/>
        <v>0</v>
      </c>
    </row>
    <row r="184" spans="1:18" ht="14.4" customHeight="1">
      <c r="A184" s="63">
        <v>320759</v>
      </c>
      <c r="B184" s="59" t="s">
        <v>206</v>
      </c>
      <c r="C184" s="25" t="s">
        <v>202</v>
      </c>
      <c r="D184" s="25" t="s">
        <v>691</v>
      </c>
      <c r="E184" s="60" t="s">
        <v>708</v>
      </c>
      <c r="F184" s="36">
        <f>VLOOKUP($A184,'CAF BLS Adjustment'!$B:$H,7,FALSE)</f>
        <v>2222318</v>
      </c>
      <c r="G184" s="5">
        <f>SUMIFS('HCLS Adjustment'!$F:$F,'HCLS Adjustment'!$B:$B,Main!$A184)</f>
        <v>1584144</v>
      </c>
      <c r="H184" s="31">
        <f>VLOOKUP(A184,'SVS Adjustment'!$B$3:$E$675,4,FALSE)</f>
        <v>0</v>
      </c>
      <c r="I184" s="31">
        <f t="shared" si="16"/>
        <v>3806462</v>
      </c>
      <c r="J184" s="31">
        <f>IFERROR(VLOOKUP($A184,'NECA 5 year Projections'!$A:$C,3,FALSE),0)</f>
        <v>1310613.6471269501</v>
      </c>
      <c r="K184" s="64">
        <f t="shared" si="17"/>
        <v>0.9963388589590193</v>
      </c>
      <c r="L184" s="31">
        <f t="shared" si="18"/>
        <v>3792526.0057508666</v>
      </c>
      <c r="M184" s="61">
        <v>130644</v>
      </c>
      <c r="N184" s="36">
        <f t="shared" si="19"/>
        <v>130165.69388984212</v>
      </c>
      <c r="O184" s="95">
        <f t="shared" si="20"/>
        <v>3922691.6996407085</v>
      </c>
      <c r="P184" s="36">
        <f t="shared" si="21"/>
        <v>2344347.474253932</v>
      </c>
      <c r="Q184" s="101">
        <f t="shared" si="22"/>
        <v>1578344.2253867767</v>
      </c>
      <c r="R184" s="101">
        <f t="shared" si="23"/>
        <v>0</v>
      </c>
    </row>
    <row r="185" spans="1:18" ht="14.4" customHeight="1">
      <c r="A185" s="63">
        <v>320771</v>
      </c>
      <c r="B185" s="59" t="s">
        <v>207</v>
      </c>
      <c r="C185" s="25" t="s">
        <v>202</v>
      </c>
      <c r="D185" s="25" t="s">
        <v>691</v>
      </c>
      <c r="E185" s="60" t="s">
        <v>708</v>
      </c>
      <c r="F185" s="36">
        <f>VLOOKUP($A185,'CAF BLS Adjustment'!$B:$H,7,FALSE)</f>
        <v>215736</v>
      </c>
      <c r="G185" s="5">
        <f>SUMIFS('HCLS Adjustment'!$F:$F,'HCLS Adjustment'!$B:$B,Main!$A185)</f>
        <v>44856</v>
      </c>
      <c r="H185" s="31">
        <f>VLOOKUP(A185,'SVS Adjustment'!$B$3:$E$675,4,FALSE)</f>
        <v>0</v>
      </c>
      <c r="I185" s="31">
        <f t="shared" si="16"/>
        <v>260592</v>
      </c>
      <c r="J185" s="31">
        <f>IFERROR(VLOOKUP($A185,'NECA 5 year Projections'!$A:$C,3,FALSE),0)</f>
        <v>264795.93753727898</v>
      </c>
      <c r="K185" s="64">
        <f t="shared" si="17"/>
        <v>0.9963388589590193</v>
      </c>
      <c r="L185" s="31">
        <f t="shared" si="18"/>
        <v>260592</v>
      </c>
      <c r="M185" s="61">
        <v>-7122</v>
      </c>
      <c r="N185" s="36">
        <f t="shared" si="19"/>
        <v>-7122</v>
      </c>
      <c r="O185" s="95">
        <f t="shared" si="20"/>
        <v>253470</v>
      </c>
      <c r="P185" s="36">
        <f t="shared" si="21"/>
        <v>208614</v>
      </c>
      <c r="Q185" s="101">
        <f t="shared" si="22"/>
        <v>44856</v>
      </c>
      <c r="R185" s="101">
        <f t="shared" si="23"/>
        <v>0</v>
      </c>
    </row>
    <row r="186" spans="1:18" ht="14.4" customHeight="1">
      <c r="A186" s="63">
        <v>320775</v>
      </c>
      <c r="B186" s="59" t="s">
        <v>208</v>
      </c>
      <c r="C186" s="25" t="s">
        <v>202</v>
      </c>
      <c r="D186" s="25" t="s">
        <v>691</v>
      </c>
      <c r="E186" s="60" t="s">
        <v>708</v>
      </c>
      <c r="F186" s="36">
        <f>VLOOKUP($A186,'CAF BLS Adjustment'!$B:$H,7,FALSE)</f>
        <v>2157762</v>
      </c>
      <c r="G186" s="5">
        <f>SUMIFS('HCLS Adjustment'!$F:$F,'HCLS Adjustment'!$B:$B,Main!$A186)</f>
        <v>2849352</v>
      </c>
      <c r="H186" s="31">
        <f>VLOOKUP(A186,'SVS Adjustment'!$B$3:$E$675,4,FALSE)</f>
        <v>0</v>
      </c>
      <c r="I186" s="31">
        <f t="shared" si="16"/>
        <v>5007114</v>
      </c>
      <c r="J186" s="31">
        <f>IFERROR(VLOOKUP($A186,'NECA 5 year Projections'!$A:$C,3,FALSE),0)</f>
        <v>2562324.6906033498</v>
      </c>
      <c r="K186" s="64">
        <f t="shared" si="17"/>
        <v>0.9963388589590193</v>
      </c>
      <c r="L186" s="31">
        <f t="shared" si="18"/>
        <v>4988782.2494377308</v>
      </c>
      <c r="M186" s="61">
        <v>-186480</v>
      </c>
      <c r="N186" s="36">
        <f t="shared" si="19"/>
        <v>-186480</v>
      </c>
      <c r="O186" s="95">
        <f t="shared" si="20"/>
        <v>4802302.2494377308</v>
      </c>
      <c r="P186" s="36">
        <f t="shared" si="21"/>
        <v>1963382.1289851312</v>
      </c>
      <c r="Q186" s="101">
        <f t="shared" si="22"/>
        <v>2838920.1204525996</v>
      </c>
      <c r="R186" s="101">
        <f t="shared" si="23"/>
        <v>0</v>
      </c>
    </row>
    <row r="187" spans="1:18" ht="14.4" customHeight="1">
      <c r="A187" s="63">
        <v>320783</v>
      </c>
      <c r="B187" s="59" t="s">
        <v>209</v>
      </c>
      <c r="C187" s="25" t="s">
        <v>202</v>
      </c>
      <c r="D187" s="25" t="s">
        <v>691</v>
      </c>
      <c r="E187" s="60" t="s">
        <v>708</v>
      </c>
      <c r="F187" s="36">
        <f>VLOOKUP($A187,'CAF BLS Adjustment'!$B:$H,7,FALSE)</f>
        <v>1939076</v>
      </c>
      <c r="G187" s="5">
        <f>SUMIFS('HCLS Adjustment'!$F:$F,'HCLS Adjustment'!$B:$B,Main!$A187)</f>
        <v>532968</v>
      </c>
      <c r="H187" s="31">
        <f>VLOOKUP(A187,'SVS Adjustment'!$B$3:$E$675,4,FALSE)</f>
        <v>0</v>
      </c>
      <c r="I187" s="31">
        <f t="shared" si="16"/>
        <v>2472044</v>
      </c>
      <c r="J187" s="31">
        <f>IFERROR(VLOOKUP($A187,'NECA 5 year Projections'!$A:$C,3,FALSE),0)</f>
        <v>1967367.9104762101</v>
      </c>
      <c r="K187" s="64">
        <f t="shared" si="17"/>
        <v>0.9963388589590193</v>
      </c>
      <c r="L187" s="31">
        <f t="shared" si="18"/>
        <v>2462993.4982564901</v>
      </c>
      <c r="M187" s="61">
        <v>101346</v>
      </c>
      <c r="N187" s="36">
        <f t="shared" si="19"/>
        <v>100974.95800006077</v>
      </c>
      <c r="O187" s="95">
        <f t="shared" si="20"/>
        <v>2563968.4562565507</v>
      </c>
      <c r="P187" s="36">
        <f t="shared" si="21"/>
        <v>2032951.7272748803</v>
      </c>
      <c r="Q187" s="101">
        <f t="shared" si="22"/>
        <v>531016.72898167069</v>
      </c>
      <c r="R187" s="101">
        <f t="shared" si="23"/>
        <v>0</v>
      </c>
    </row>
    <row r="188" spans="1:18" ht="14.4" customHeight="1">
      <c r="A188" s="63">
        <v>320790</v>
      </c>
      <c r="B188" s="59" t="s">
        <v>210</v>
      </c>
      <c r="C188" s="25" t="s">
        <v>202</v>
      </c>
      <c r="D188" s="25" t="s">
        <v>691</v>
      </c>
      <c r="E188" s="60" t="s">
        <v>708</v>
      </c>
      <c r="F188" s="36">
        <f>VLOOKUP($A188,'CAF BLS Adjustment'!$B:$H,7,FALSE)</f>
        <v>459253</v>
      </c>
      <c r="G188" s="5">
        <f>SUMIFS('HCLS Adjustment'!$F:$F,'HCLS Adjustment'!$B:$B,Main!$A188)</f>
        <v>760908</v>
      </c>
      <c r="H188" s="31">
        <f>VLOOKUP(A188,'SVS Adjustment'!$B$3:$E$675,4,FALSE)</f>
        <v>0</v>
      </c>
      <c r="I188" s="31">
        <f t="shared" si="16"/>
        <v>1220161</v>
      </c>
      <c r="J188" s="31">
        <f>IFERROR(VLOOKUP($A188,'NECA 5 year Projections'!$A:$C,3,FALSE),0)</f>
        <v>609288.12228410295</v>
      </c>
      <c r="K188" s="64">
        <f t="shared" si="17"/>
        <v>0.9963388589590193</v>
      </c>
      <c r="L188" s="31">
        <f t="shared" si="18"/>
        <v>1215693.8184862959</v>
      </c>
      <c r="M188" s="61">
        <v>107982</v>
      </c>
      <c r="N188" s="36">
        <f t="shared" si="19"/>
        <v>107586.66266811283</v>
      </c>
      <c r="O188" s="95">
        <f t="shared" si="20"/>
        <v>1323280.4811544088</v>
      </c>
      <c r="P188" s="36">
        <f t="shared" si="21"/>
        <v>565158.27266161924</v>
      </c>
      <c r="Q188" s="101">
        <f t="shared" si="22"/>
        <v>758122.20849278942</v>
      </c>
      <c r="R188" s="101">
        <f t="shared" si="23"/>
        <v>0</v>
      </c>
    </row>
    <row r="189" spans="1:18" ht="14.4" customHeight="1">
      <c r="A189" s="63">
        <v>320792</v>
      </c>
      <c r="B189" s="59" t="s">
        <v>211</v>
      </c>
      <c r="C189" s="25" t="s">
        <v>202</v>
      </c>
      <c r="D189" s="25" t="s">
        <v>691</v>
      </c>
      <c r="E189" s="60" t="s">
        <v>708</v>
      </c>
      <c r="F189" s="36">
        <f>VLOOKUP($A189,'CAF BLS Adjustment'!$B:$H,7,FALSE)</f>
        <v>675567</v>
      </c>
      <c r="G189" s="5">
        <f>SUMIFS('HCLS Adjustment'!$F:$F,'HCLS Adjustment'!$B:$B,Main!$A189)</f>
        <v>0</v>
      </c>
      <c r="H189" s="31">
        <f>VLOOKUP(A189,'SVS Adjustment'!$B$3:$E$675,4,FALSE)</f>
        <v>0</v>
      </c>
      <c r="I189" s="31">
        <f t="shared" si="16"/>
        <v>675567</v>
      </c>
      <c r="J189" s="31">
        <f>IFERROR(VLOOKUP($A189,'NECA 5 year Projections'!$A:$C,3,FALSE),0)</f>
        <v>654882.58291220898</v>
      </c>
      <c r="K189" s="64">
        <f t="shared" si="17"/>
        <v>0.9963388589590193</v>
      </c>
      <c r="L189" s="31">
        <f t="shared" si="18"/>
        <v>673093.65393036779</v>
      </c>
      <c r="M189" s="61">
        <v>83010</v>
      </c>
      <c r="N189" s="36">
        <f t="shared" si="19"/>
        <v>82706.088682188187</v>
      </c>
      <c r="O189" s="95">
        <f t="shared" si="20"/>
        <v>755799.74261255597</v>
      </c>
      <c r="P189" s="36">
        <f t="shared" si="21"/>
        <v>755799.74261255597</v>
      </c>
      <c r="Q189" s="101">
        <f t="shared" si="22"/>
        <v>0</v>
      </c>
      <c r="R189" s="101">
        <f t="shared" si="23"/>
        <v>0</v>
      </c>
    </row>
    <row r="190" spans="1:18" ht="14.4" customHeight="1">
      <c r="A190" s="63">
        <v>320796</v>
      </c>
      <c r="B190" s="59" t="s">
        <v>212</v>
      </c>
      <c r="C190" s="25" t="s">
        <v>202</v>
      </c>
      <c r="D190" s="25" t="s">
        <v>691</v>
      </c>
      <c r="E190" s="60" t="s">
        <v>708</v>
      </c>
      <c r="F190" s="36">
        <f>VLOOKUP($A190,'CAF BLS Adjustment'!$B:$H,7,FALSE)</f>
        <v>504516</v>
      </c>
      <c r="G190" s="5">
        <f>SUMIFS('HCLS Adjustment'!$F:$F,'HCLS Adjustment'!$B:$B,Main!$A190)</f>
        <v>139752</v>
      </c>
      <c r="H190" s="31">
        <f>VLOOKUP(A190,'SVS Adjustment'!$B$3:$E$675,4,FALSE)</f>
        <v>0</v>
      </c>
      <c r="I190" s="31">
        <f t="shared" si="16"/>
        <v>644268</v>
      </c>
      <c r="J190" s="31">
        <f>IFERROR(VLOOKUP($A190,'NECA 5 year Projections'!$A:$C,3,FALSE),0)</f>
        <v>426768.66451812099</v>
      </c>
      <c r="K190" s="64">
        <f t="shared" si="17"/>
        <v>0.9963388589590193</v>
      </c>
      <c r="L190" s="31">
        <f t="shared" si="18"/>
        <v>641909.24398380949</v>
      </c>
      <c r="M190" s="61">
        <v>-81186</v>
      </c>
      <c r="N190" s="36">
        <f t="shared" si="19"/>
        <v>-81186</v>
      </c>
      <c r="O190" s="95">
        <f t="shared" si="20"/>
        <v>560723.24398380949</v>
      </c>
      <c r="P190" s="36">
        <f t="shared" si="21"/>
        <v>421482.8957665686</v>
      </c>
      <c r="Q190" s="101">
        <f t="shared" si="22"/>
        <v>139240.34821724088</v>
      </c>
      <c r="R190" s="101">
        <f t="shared" si="23"/>
        <v>0</v>
      </c>
    </row>
    <row r="191" spans="1:18" ht="14.4" customHeight="1">
      <c r="A191" s="63">
        <v>320797</v>
      </c>
      <c r="B191" s="59" t="s">
        <v>213</v>
      </c>
      <c r="C191" s="25" t="s">
        <v>202</v>
      </c>
      <c r="D191" s="25" t="s">
        <v>691</v>
      </c>
      <c r="E191" s="60" t="s">
        <v>708</v>
      </c>
      <c r="F191" s="36">
        <f>VLOOKUP($A191,'CAF BLS Adjustment'!$B:$H,7,FALSE)</f>
        <v>298463</v>
      </c>
      <c r="G191" s="5">
        <f>SUMIFS('HCLS Adjustment'!$F:$F,'HCLS Adjustment'!$B:$B,Main!$A191)</f>
        <v>34824</v>
      </c>
      <c r="H191" s="31">
        <f>VLOOKUP(A191,'SVS Adjustment'!$B$3:$E$675,4,FALSE)</f>
        <v>0</v>
      </c>
      <c r="I191" s="31">
        <f t="shared" si="16"/>
        <v>333287</v>
      </c>
      <c r="J191" s="31">
        <f>IFERROR(VLOOKUP($A191,'NECA 5 year Projections'!$A:$C,3,FALSE),0)</f>
        <v>426720.78942182002</v>
      </c>
      <c r="K191" s="64">
        <f t="shared" si="17"/>
        <v>0.9963388589590193</v>
      </c>
      <c r="L191" s="31">
        <f t="shared" si="18"/>
        <v>333287</v>
      </c>
      <c r="M191" s="61">
        <v>27846</v>
      </c>
      <c r="N191" s="36">
        <f t="shared" si="19"/>
        <v>27744.051866572852</v>
      </c>
      <c r="O191" s="95">
        <f t="shared" si="20"/>
        <v>361031.05186657287</v>
      </c>
      <c r="P191" s="36">
        <f t="shared" si="21"/>
        <v>326207.05186657287</v>
      </c>
      <c r="Q191" s="101">
        <f t="shared" si="22"/>
        <v>34824</v>
      </c>
      <c r="R191" s="101">
        <f t="shared" si="23"/>
        <v>0</v>
      </c>
    </row>
    <row r="192" spans="1:18" ht="14.4" customHeight="1">
      <c r="A192" s="63">
        <v>320800</v>
      </c>
      <c r="B192" s="59" t="s">
        <v>214</v>
      </c>
      <c r="C192" s="25" t="s">
        <v>202</v>
      </c>
      <c r="D192" s="25" t="s">
        <v>691</v>
      </c>
      <c r="E192" s="60" t="s">
        <v>708</v>
      </c>
      <c r="F192" s="36">
        <f>VLOOKUP($A192,'CAF BLS Adjustment'!$B:$H,7,FALSE)</f>
        <v>1451142</v>
      </c>
      <c r="G192" s="5">
        <f>SUMIFS('HCLS Adjustment'!$F:$F,'HCLS Adjustment'!$B:$B,Main!$A192)</f>
        <v>182364</v>
      </c>
      <c r="H192" s="31">
        <f>VLOOKUP(A192,'SVS Adjustment'!$B$3:$E$675,4,FALSE)</f>
        <v>0</v>
      </c>
      <c r="I192" s="31">
        <f t="shared" si="16"/>
        <v>1633506</v>
      </c>
      <c r="J192" s="31">
        <f>IFERROR(VLOOKUP($A192,'NECA 5 year Projections'!$A:$C,3,FALSE),0)</f>
        <v>1652533.3288263101</v>
      </c>
      <c r="K192" s="64">
        <f t="shared" si="17"/>
        <v>0.9963388589590193</v>
      </c>
      <c r="L192" s="31">
        <f t="shared" si="18"/>
        <v>1633506</v>
      </c>
      <c r="M192" s="61">
        <v>234870</v>
      </c>
      <c r="N192" s="36">
        <f t="shared" si="19"/>
        <v>234010.10780370486</v>
      </c>
      <c r="O192" s="95">
        <f t="shared" si="20"/>
        <v>1867516.1078037049</v>
      </c>
      <c r="P192" s="36">
        <f t="shared" si="21"/>
        <v>1685152.1078037049</v>
      </c>
      <c r="Q192" s="101">
        <f t="shared" si="22"/>
        <v>182364</v>
      </c>
      <c r="R192" s="101">
        <f t="shared" si="23"/>
        <v>0</v>
      </c>
    </row>
    <row r="193" spans="1:18" ht="14.4" customHeight="1">
      <c r="A193" s="63">
        <v>320807</v>
      </c>
      <c r="B193" s="59" t="s">
        <v>215</v>
      </c>
      <c r="C193" s="25" t="s">
        <v>202</v>
      </c>
      <c r="D193" s="25" t="s">
        <v>691</v>
      </c>
      <c r="E193" s="60" t="s">
        <v>708</v>
      </c>
      <c r="F193" s="36">
        <f>VLOOKUP($A193,'CAF BLS Adjustment'!$B:$H,7,FALSE)</f>
        <v>3945982</v>
      </c>
      <c r="G193" s="5">
        <f>SUMIFS('HCLS Adjustment'!$F:$F,'HCLS Adjustment'!$B:$B,Main!$A193)</f>
        <v>2234856</v>
      </c>
      <c r="H193" s="31">
        <f>VLOOKUP(A193,'SVS Adjustment'!$B$3:$E$675,4,FALSE)</f>
        <v>0</v>
      </c>
      <c r="I193" s="31">
        <f t="shared" si="16"/>
        <v>6180838</v>
      </c>
      <c r="J193" s="31">
        <f>IFERROR(VLOOKUP($A193,'NECA 5 year Projections'!$A:$C,3,FALSE),0)</f>
        <v>3521271.9016309702</v>
      </c>
      <c r="K193" s="64">
        <f t="shared" si="17"/>
        <v>0.9963388589590193</v>
      </c>
      <c r="L193" s="31">
        <f t="shared" si="18"/>
        <v>6158209.0803305469</v>
      </c>
      <c r="M193" s="61">
        <v>340140</v>
      </c>
      <c r="N193" s="36">
        <f t="shared" si="19"/>
        <v>338894.69948632084</v>
      </c>
      <c r="O193" s="95">
        <f t="shared" si="20"/>
        <v>6497103.7798168678</v>
      </c>
      <c r="P193" s="36">
        <f t="shared" si="21"/>
        <v>4270429.9028391493</v>
      </c>
      <c r="Q193" s="101">
        <f t="shared" si="22"/>
        <v>2226673.876977718</v>
      </c>
      <c r="R193" s="101">
        <f t="shared" si="23"/>
        <v>0</v>
      </c>
    </row>
    <row r="194" spans="1:18" ht="14.4" customHeight="1">
      <c r="A194" s="63">
        <v>320813</v>
      </c>
      <c r="B194" s="59" t="s">
        <v>216</v>
      </c>
      <c r="C194" s="25" t="s">
        <v>202</v>
      </c>
      <c r="D194" s="25" t="s">
        <v>691</v>
      </c>
      <c r="E194" s="60" t="s">
        <v>708</v>
      </c>
      <c r="F194" s="36">
        <f>VLOOKUP($A194,'CAF BLS Adjustment'!$B:$H,7,FALSE)</f>
        <v>807216</v>
      </c>
      <c r="G194" s="5">
        <f>SUMIFS('HCLS Adjustment'!$F:$F,'HCLS Adjustment'!$B:$B,Main!$A194)</f>
        <v>624300</v>
      </c>
      <c r="H194" s="31">
        <f>VLOOKUP(A194,'SVS Adjustment'!$B$3:$E$675,4,FALSE)</f>
        <v>0</v>
      </c>
      <c r="I194" s="31">
        <f t="shared" si="16"/>
        <v>1431516</v>
      </c>
      <c r="J194" s="31">
        <f>IFERROR(VLOOKUP($A194,'NECA 5 year Projections'!$A:$C,3,FALSE),0)</f>
        <v>656100.914996529</v>
      </c>
      <c r="K194" s="64">
        <f t="shared" si="17"/>
        <v>0.9963388589590193</v>
      </c>
      <c r="L194" s="31">
        <f t="shared" si="18"/>
        <v>1426275.0180215794</v>
      </c>
      <c r="M194" s="61">
        <v>86868</v>
      </c>
      <c r="N194" s="36">
        <f t="shared" si="19"/>
        <v>86549.964000052089</v>
      </c>
      <c r="O194" s="95">
        <f t="shared" si="20"/>
        <v>1512824.9820216314</v>
      </c>
      <c r="P194" s="36">
        <f t="shared" si="21"/>
        <v>890810.63237351563</v>
      </c>
      <c r="Q194" s="101">
        <f t="shared" si="22"/>
        <v>622014.34964811569</v>
      </c>
      <c r="R194" s="101">
        <f t="shared" si="23"/>
        <v>0</v>
      </c>
    </row>
    <row r="195" spans="1:18" ht="14.4" customHeight="1">
      <c r="A195" s="63">
        <v>320815</v>
      </c>
      <c r="B195" s="59" t="s">
        <v>217</v>
      </c>
      <c r="C195" s="25" t="s">
        <v>202</v>
      </c>
      <c r="D195" s="25" t="s">
        <v>691</v>
      </c>
      <c r="E195" s="60" t="s">
        <v>708</v>
      </c>
      <c r="F195" s="36">
        <f>VLOOKUP($A195,'CAF BLS Adjustment'!$B:$H,7,FALSE)</f>
        <v>1179333</v>
      </c>
      <c r="G195" s="5">
        <f>SUMIFS('HCLS Adjustment'!$F:$F,'HCLS Adjustment'!$B:$B,Main!$A195)</f>
        <v>41760</v>
      </c>
      <c r="H195" s="31">
        <f>VLOOKUP(A195,'SVS Adjustment'!$B$3:$E$675,4,FALSE)</f>
        <v>0</v>
      </c>
      <c r="I195" s="31">
        <f t="shared" si="16"/>
        <v>1221093</v>
      </c>
      <c r="J195" s="31">
        <f>IFERROR(VLOOKUP($A195,'NECA 5 year Projections'!$A:$C,3,FALSE),0)</f>
        <v>1448103.9276127999</v>
      </c>
      <c r="K195" s="64">
        <f t="shared" si="17"/>
        <v>0.9963388589590193</v>
      </c>
      <c r="L195" s="31">
        <f t="shared" si="18"/>
        <v>1221093</v>
      </c>
      <c r="M195" s="61">
        <v>-332610</v>
      </c>
      <c r="N195" s="36">
        <f t="shared" si="19"/>
        <v>-332610</v>
      </c>
      <c r="O195" s="95">
        <f t="shared" si="20"/>
        <v>888483</v>
      </c>
      <c r="P195" s="36">
        <f t="shared" si="21"/>
        <v>846723</v>
      </c>
      <c r="Q195" s="101">
        <f t="shared" si="22"/>
        <v>41760</v>
      </c>
      <c r="R195" s="101">
        <f t="shared" si="23"/>
        <v>0</v>
      </c>
    </row>
    <row r="196" spans="1:18" ht="14.4" customHeight="1">
      <c r="A196" s="63">
        <v>320818</v>
      </c>
      <c r="B196" s="59" t="s">
        <v>149</v>
      </c>
      <c r="C196" s="25" t="s">
        <v>202</v>
      </c>
      <c r="D196" s="25" t="s">
        <v>691</v>
      </c>
      <c r="E196" s="60" t="s">
        <v>708</v>
      </c>
      <c r="F196" s="36">
        <f>VLOOKUP($A196,'CAF BLS Adjustment'!$B:$H,7,FALSE)</f>
        <v>9162951</v>
      </c>
      <c r="G196" s="5">
        <f>SUMIFS('HCLS Adjustment'!$F:$F,'HCLS Adjustment'!$B:$B,Main!$A196)</f>
        <v>5426112</v>
      </c>
      <c r="H196" s="31">
        <f>VLOOKUP(A196,'SVS Adjustment'!$B$3:$E$675,4,FALSE)</f>
        <v>0</v>
      </c>
      <c r="I196" s="31">
        <f t="shared" si="16"/>
        <v>14589063</v>
      </c>
      <c r="J196" s="31">
        <f>IFERROR(VLOOKUP($A196,'NECA 5 year Projections'!$A:$C,3,FALSE),0)</f>
        <v>9517523.8393137604</v>
      </c>
      <c r="K196" s="64">
        <f t="shared" si="17"/>
        <v>0.9963388589590193</v>
      </c>
      <c r="L196" s="31">
        <f t="shared" si="18"/>
        <v>14535650.382701248</v>
      </c>
      <c r="M196" s="61">
        <v>-18000</v>
      </c>
      <c r="N196" s="36">
        <f t="shared" si="19"/>
        <v>-18000</v>
      </c>
      <c r="O196" s="95">
        <f t="shared" si="20"/>
        <v>14517650.382701248</v>
      </c>
      <c r="P196" s="36">
        <f t="shared" si="21"/>
        <v>9111404.144037405</v>
      </c>
      <c r="Q196" s="101">
        <f t="shared" si="22"/>
        <v>5406246.238663842</v>
      </c>
      <c r="R196" s="101">
        <f t="shared" si="23"/>
        <v>0</v>
      </c>
    </row>
    <row r="197" spans="1:18" ht="14.4" customHeight="1">
      <c r="A197" s="63">
        <v>320819</v>
      </c>
      <c r="B197" s="59" t="s">
        <v>218</v>
      </c>
      <c r="C197" s="25" t="s">
        <v>202</v>
      </c>
      <c r="D197" s="25" t="s">
        <v>691</v>
      </c>
      <c r="E197" s="60" t="s">
        <v>708</v>
      </c>
      <c r="F197" s="36">
        <f>VLOOKUP($A197,'CAF BLS Adjustment'!$B:$H,7,FALSE)</f>
        <v>1896878</v>
      </c>
      <c r="G197" s="5">
        <f>SUMIFS('HCLS Adjustment'!$F:$F,'HCLS Adjustment'!$B:$B,Main!$A197)</f>
        <v>2772372</v>
      </c>
      <c r="H197" s="31">
        <f>VLOOKUP(A197,'SVS Adjustment'!$B$3:$E$675,4,FALSE)</f>
        <v>0</v>
      </c>
      <c r="I197" s="31">
        <f t="shared" ref="I197:I260" si="24">SUM(F197:H197)</f>
        <v>4669250</v>
      </c>
      <c r="J197" s="31">
        <f>IFERROR(VLOOKUP($A197,'NECA 5 year Projections'!$A:$C,3,FALSE),0)</f>
        <v>1988080.351485</v>
      </c>
      <c r="K197" s="64">
        <f t="shared" ref="K197:K260" si="25">G$663</f>
        <v>0.9963388589590193</v>
      </c>
      <c r="L197" s="31">
        <f t="shared" ref="L197:L260" si="26">IF(I197&lt;J197,I197,MAX(I197*K197,J197))</f>
        <v>4652155.2171944007</v>
      </c>
      <c r="M197" s="61">
        <v>190950</v>
      </c>
      <c r="N197" s="36">
        <f t="shared" ref="N197:N260" si="27">IF(M197&lt;0,M197,M197*K197)</f>
        <v>190250.90511822473</v>
      </c>
      <c r="O197" s="95">
        <f t="shared" ref="O197:O260" si="28">IF(M197&lt;0,L197+M197,L197+M197*K197)</f>
        <v>4842406.1223126259</v>
      </c>
      <c r="P197" s="36">
        <f t="shared" ref="P197:P260" si="29">(F197/I197)*L197+N197</f>
        <v>2080184.1672226912</v>
      </c>
      <c r="Q197" s="101">
        <f t="shared" ref="Q197:Q260" si="30">((G197)/I197)*L197</f>
        <v>2762221.9550899342</v>
      </c>
      <c r="R197" s="101">
        <f t="shared" ref="R197:R260" si="31">((H197)/I197)*L197</f>
        <v>0</v>
      </c>
    </row>
    <row r="198" spans="1:18" ht="14.4" customHeight="1">
      <c r="A198" s="63">
        <v>320825</v>
      </c>
      <c r="B198" s="59" t="s">
        <v>219</v>
      </c>
      <c r="C198" s="25" t="s">
        <v>202</v>
      </c>
      <c r="D198" s="25" t="s">
        <v>691</v>
      </c>
      <c r="E198" s="60" t="s">
        <v>708</v>
      </c>
      <c r="F198" s="36">
        <f>VLOOKUP($A198,'CAF BLS Adjustment'!$B:$H,7,FALSE)</f>
        <v>1532786</v>
      </c>
      <c r="G198" s="5">
        <f>SUMIFS('HCLS Adjustment'!$F:$F,'HCLS Adjustment'!$B:$B,Main!$A198)</f>
        <v>693516</v>
      </c>
      <c r="H198" s="31">
        <f>VLOOKUP(A198,'SVS Adjustment'!$B$3:$E$675,4,FALSE)</f>
        <v>0</v>
      </c>
      <c r="I198" s="31">
        <f t="shared" si="24"/>
        <v>2226302</v>
      </c>
      <c r="J198" s="31">
        <f>IFERROR(VLOOKUP($A198,'NECA 5 year Projections'!$A:$C,3,FALSE),0)</f>
        <v>1662694.4450345901</v>
      </c>
      <c r="K198" s="64">
        <f t="shared" si="25"/>
        <v>0.9963388589590193</v>
      </c>
      <c r="L198" s="31">
        <f t="shared" si="26"/>
        <v>2218151.1943781828</v>
      </c>
      <c r="M198" s="61">
        <v>213648</v>
      </c>
      <c r="N198" s="36">
        <f t="shared" si="27"/>
        <v>212865.80453887655</v>
      </c>
      <c r="O198" s="95">
        <f t="shared" si="28"/>
        <v>2431016.9989170595</v>
      </c>
      <c r="P198" s="36">
        <f t="shared" si="29"/>
        <v>1740040.0588072359</v>
      </c>
      <c r="Q198" s="101">
        <f t="shared" si="30"/>
        <v>690976.94010982325</v>
      </c>
      <c r="R198" s="101">
        <f t="shared" si="31"/>
        <v>0</v>
      </c>
    </row>
    <row r="199" spans="1:18" ht="14.4" customHeight="1">
      <c r="A199" s="63">
        <v>320826</v>
      </c>
      <c r="B199" s="59" t="s">
        <v>220</v>
      </c>
      <c r="C199" s="25" t="s">
        <v>202</v>
      </c>
      <c r="D199" s="25" t="s">
        <v>691</v>
      </c>
      <c r="E199" s="60" t="s">
        <v>708</v>
      </c>
      <c r="F199" s="36">
        <f>VLOOKUP($A199,'CAF BLS Adjustment'!$B:$H,7,FALSE)</f>
        <v>304714</v>
      </c>
      <c r="G199" s="5">
        <f>SUMIFS('HCLS Adjustment'!$F:$F,'HCLS Adjustment'!$B:$B,Main!$A199)</f>
        <v>46080</v>
      </c>
      <c r="H199" s="31">
        <f>VLOOKUP(A199,'SVS Adjustment'!$B$3:$E$675,4,FALSE)</f>
        <v>0</v>
      </c>
      <c r="I199" s="31">
        <f t="shared" si="24"/>
        <v>350794</v>
      </c>
      <c r="J199" s="31">
        <f>IFERROR(VLOOKUP($A199,'NECA 5 year Projections'!$A:$C,3,FALSE),0)</f>
        <v>358835.571623525</v>
      </c>
      <c r="K199" s="64">
        <f t="shared" si="25"/>
        <v>0.9963388589590193</v>
      </c>
      <c r="L199" s="31">
        <f t="shared" si="26"/>
        <v>350794</v>
      </c>
      <c r="M199" s="61">
        <v>5838</v>
      </c>
      <c r="N199" s="36">
        <f t="shared" si="27"/>
        <v>5816.6262586027551</v>
      </c>
      <c r="O199" s="95">
        <f t="shared" si="28"/>
        <v>356610.62625860277</v>
      </c>
      <c r="P199" s="36">
        <f t="shared" si="29"/>
        <v>310530.62625860277</v>
      </c>
      <c r="Q199" s="101">
        <f t="shared" si="30"/>
        <v>46079.999999999993</v>
      </c>
      <c r="R199" s="101">
        <f t="shared" si="31"/>
        <v>0</v>
      </c>
    </row>
    <row r="200" spans="1:18" ht="14.4" customHeight="1">
      <c r="A200" s="63">
        <v>320827</v>
      </c>
      <c r="B200" s="59" t="s">
        <v>221</v>
      </c>
      <c r="C200" s="25" t="s">
        <v>202</v>
      </c>
      <c r="D200" s="25" t="s">
        <v>691</v>
      </c>
      <c r="E200" s="60" t="s">
        <v>708</v>
      </c>
      <c r="F200" s="36">
        <f>VLOOKUP($A200,'CAF BLS Adjustment'!$B:$H,7,FALSE)</f>
        <v>484316</v>
      </c>
      <c r="G200" s="5">
        <f>SUMIFS('HCLS Adjustment'!$F:$F,'HCLS Adjustment'!$B:$B,Main!$A200)</f>
        <v>23856</v>
      </c>
      <c r="H200" s="31">
        <f>VLOOKUP(A200,'SVS Adjustment'!$B$3:$E$675,4,FALSE)</f>
        <v>0</v>
      </c>
      <c r="I200" s="31">
        <f t="shared" si="24"/>
        <v>508172</v>
      </c>
      <c r="J200" s="31">
        <f>IFERROR(VLOOKUP($A200,'NECA 5 year Projections'!$A:$C,3,FALSE),0)</f>
        <v>527036.67940443696</v>
      </c>
      <c r="K200" s="64">
        <f t="shared" si="25"/>
        <v>0.9963388589590193</v>
      </c>
      <c r="L200" s="31">
        <f t="shared" si="26"/>
        <v>508172</v>
      </c>
      <c r="M200" s="61">
        <v>72498</v>
      </c>
      <c r="N200" s="36">
        <f t="shared" si="27"/>
        <v>72232.574596810984</v>
      </c>
      <c r="O200" s="95">
        <f t="shared" si="28"/>
        <v>580404.57459681097</v>
      </c>
      <c r="P200" s="36">
        <f t="shared" si="29"/>
        <v>556548.57459681097</v>
      </c>
      <c r="Q200" s="101">
        <f t="shared" si="30"/>
        <v>23856</v>
      </c>
      <c r="R200" s="101">
        <f t="shared" si="31"/>
        <v>0</v>
      </c>
    </row>
    <row r="201" spans="1:18" ht="14.4" customHeight="1">
      <c r="A201" s="63">
        <v>320834</v>
      </c>
      <c r="B201" s="59" t="s">
        <v>222</v>
      </c>
      <c r="C201" s="25" t="s">
        <v>202</v>
      </c>
      <c r="D201" s="25" t="s">
        <v>691</v>
      </c>
      <c r="E201" s="60" t="s">
        <v>708</v>
      </c>
      <c r="F201" s="36">
        <f>VLOOKUP($A201,'CAF BLS Adjustment'!$B:$H,7,FALSE)</f>
        <v>1539431</v>
      </c>
      <c r="G201" s="5">
        <f>SUMIFS('HCLS Adjustment'!$F:$F,'HCLS Adjustment'!$B:$B,Main!$A201)</f>
        <v>373488</v>
      </c>
      <c r="H201" s="31">
        <f>VLOOKUP(A201,'SVS Adjustment'!$B$3:$E$675,4,FALSE)</f>
        <v>0</v>
      </c>
      <c r="I201" s="31">
        <f t="shared" si="24"/>
        <v>1912919</v>
      </c>
      <c r="J201" s="31">
        <f>IFERROR(VLOOKUP($A201,'NECA 5 year Projections'!$A:$C,3,FALSE),0)</f>
        <v>1107332.7014312299</v>
      </c>
      <c r="K201" s="64">
        <f t="shared" si="25"/>
        <v>0.9963388589590193</v>
      </c>
      <c r="L201" s="31">
        <f t="shared" si="26"/>
        <v>1905915.5337410283</v>
      </c>
      <c r="M201" s="61">
        <v>134106</v>
      </c>
      <c r="N201" s="36">
        <f t="shared" si="27"/>
        <v>133615.01901955824</v>
      </c>
      <c r="O201" s="95">
        <f t="shared" si="28"/>
        <v>2039530.5527605866</v>
      </c>
      <c r="P201" s="36">
        <f t="shared" si="29"/>
        <v>1667409.9450057005</v>
      </c>
      <c r="Q201" s="101">
        <f t="shared" si="30"/>
        <v>372120.60775488621</v>
      </c>
      <c r="R201" s="101">
        <f t="shared" si="31"/>
        <v>0</v>
      </c>
    </row>
    <row r="202" spans="1:18" ht="14.4" customHeight="1">
      <c r="A202" s="63">
        <v>320839</v>
      </c>
      <c r="B202" s="59" t="s">
        <v>223</v>
      </c>
      <c r="C202" s="25" t="s">
        <v>202</v>
      </c>
      <c r="D202" s="25" t="s">
        <v>691</v>
      </c>
      <c r="E202" s="60" t="s">
        <v>708</v>
      </c>
      <c r="F202" s="36">
        <f>VLOOKUP($A202,'CAF BLS Adjustment'!$B:$H,7,FALSE)</f>
        <v>143912</v>
      </c>
      <c r="G202" s="5">
        <f>SUMIFS('HCLS Adjustment'!$F:$F,'HCLS Adjustment'!$B:$B,Main!$A202)</f>
        <v>43608</v>
      </c>
      <c r="H202" s="31">
        <f>VLOOKUP(A202,'SVS Adjustment'!$B$3:$E$675,4,FALSE)</f>
        <v>0</v>
      </c>
      <c r="I202" s="31">
        <f t="shared" si="24"/>
        <v>187520</v>
      </c>
      <c r="J202" s="31">
        <f>IFERROR(VLOOKUP($A202,'NECA 5 year Projections'!$A:$C,3,FALSE),0)</f>
        <v>168595.282058663</v>
      </c>
      <c r="K202" s="64">
        <f t="shared" si="25"/>
        <v>0.9963388589590193</v>
      </c>
      <c r="L202" s="31">
        <f t="shared" si="26"/>
        <v>186833.4628319953</v>
      </c>
      <c r="M202" s="61">
        <v>10740</v>
      </c>
      <c r="N202" s="36">
        <f t="shared" si="27"/>
        <v>10700.679345219867</v>
      </c>
      <c r="O202" s="95">
        <f t="shared" si="28"/>
        <v>197534.14217721517</v>
      </c>
      <c r="P202" s="36">
        <f t="shared" si="29"/>
        <v>154085.79721573027</v>
      </c>
      <c r="Q202" s="101">
        <f t="shared" si="30"/>
        <v>43448.344961484916</v>
      </c>
      <c r="R202" s="101">
        <f t="shared" si="31"/>
        <v>0</v>
      </c>
    </row>
    <row r="203" spans="1:18" ht="14.4" customHeight="1">
      <c r="A203" s="63">
        <v>330843</v>
      </c>
      <c r="B203" s="59" t="s">
        <v>225</v>
      </c>
      <c r="C203" s="25" t="s">
        <v>224</v>
      </c>
      <c r="D203" s="25" t="s">
        <v>691</v>
      </c>
      <c r="E203" s="60" t="s">
        <v>708</v>
      </c>
      <c r="F203" s="36">
        <f>VLOOKUP($A203,'CAF BLS Adjustment'!$B:$H,7,FALSE)</f>
        <v>936659</v>
      </c>
      <c r="G203" s="5">
        <f>SUMIFS('HCLS Adjustment'!$F:$F,'HCLS Adjustment'!$B:$B,Main!$A203)</f>
        <v>0</v>
      </c>
      <c r="H203" s="31">
        <f>VLOOKUP(A203,'SVS Adjustment'!$B$3:$E$675,4,FALSE)</f>
        <v>0</v>
      </c>
      <c r="I203" s="31">
        <f t="shared" si="24"/>
        <v>936659</v>
      </c>
      <c r="J203" s="31">
        <f>IFERROR(VLOOKUP($A203,'NECA 5 year Projections'!$A:$C,3,FALSE),0)</f>
        <v>910216.12766625197</v>
      </c>
      <c r="K203" s="64">
        <f t="shared" si="25"/>
        <v>0.9963388589590193</v>
      </c>
      <c r="L203" s="31">
        <f t="shared" si="26"/>
        <v>933229.75929369603</v>
      </c>
      <c r="M203" s="61">
        <v>59316</v>
      </c>
      <c r="N203" s="36">
        <f t="shared" si="27"/>
        <v>59098.835758013192</v>
      </c>
      <c r="O203" s="95">
        <f t="shared" si="28"/>
        <v>992328.59505170921</v>
      </c>
      <c r="P203" s="36">
        <f t="shared" si="29"/>
        <v>992328.59505170921</v>
      </c>
      <c r="Q203" s="101">
        <f t="shared" si="30"/>
        <v>0</v>
      </c>
      <c r="R203" s="101">
        <f t="shared" si="31"/>
        <v>0</v>
      </c>
    </row>
    <row r="204" spans="1:18" ht="14.4" customHeight="1">
      <c r="A204" s="63">
        <v>330846</v>
      </c>
      <c r="B204" s="59" t="s">
        <v>226</v>
      </c>
      <c r="C204" s="25" t="s">
        <v>224</v>
      </c>
      <c r="D204" s="25" t="s">
        <v>691</v>
      </c>
      <c r="E204" s="60" t="s">
        <v>708</v>
      </c>
      <c r="F204" s="36">
        <f>VLOOKUP($A204,'CAF BLS Adjustment'!$B:$H,7,FALSE)</f>
        <v>773060</v>
      </c>
      <c r="G204" s="5">
        <f>SUMIFS('HCLS Adjustment'!$F:$F,'HCLS Adjustment'!$B:$B,Main!$A204)</f>
        <v>0</v>
      </c>
      <c r="H204" s="31">
        <f>VLOOKUP(A204,'SVS Adjustment'!$B$3:$E$675,4,FALSE)</f>
        <v>0</v>
      </c>
      <c r="I204" s="31">
        <f t="shared" si="24"/>
        <v>773060</v>
      </c>
      <c r="J204" s="31">
        <f>IFERROR(VLOOKUP($A204,'NECA 5 year Projections'!$A:$C,3,FALSE),0)</f>
        <v>794572.59971936001</v>
      </c>
      <c r="K204" s="64">
        <f t="shared" si="25"/>
        <v>0.9963388589590193</v>
      </c>
      <c r="L204" s="31">
        <f t="shared" si="26"/>
        <v>773060</v>
      </c>
      <c r="M204" s="61">
        <v>84846</v>
      </c>
      <c r="N204" s="36">
        <f t="shared" si="27"/>
        <v>84535.366827236954</v>
      </c>
      <c r="O204" s="95">
        <f t="shared" si="28"/>
        <v>857595.36682723695</v>
      </c>
      <c r="P204" s="36">
        <f t="shared" si="29"/>
        <v>857595.36682723695</v>
      </c>
      <c r="Q204" s="101">
        <f t="shared" si="30"/>
        <v>0</v>
      </c>
      <c r="R204" s="101">
        <f t="shared" si="31"/>
        <v>0</v>
      </c>
    </row>
    <row r="205" spans="1:18" ht="14.4" customHeight="1">
      <c r="A205" s="63">
        <v>330847</v>
      </c>
      <c r="B205" s="59" t="s">
        <v>227</v>
      </c>
      <c r="C205" s="25" t="s">
        <v>224</v>
      </c>
      <c r="D205" s="25" t="s">
        <v>691</v>
      </c>
      <c r="E205" s="60" t="s">
        <v>708</v>
      </c>
      <c r="F205" s="36">
        <f>VLOOKUP($A205,'CAF BLS Adjustment'!$B:$H,7,FALSE)</f>
        <v>154184</v>
      </c>
      <c r="G205" s="5">
        <f>SUMIFS('HCLS Adjustment'!$F:$F,'HCLS Adjustment'!$B:$B,Main!$A205)</f>
        <v>22116</v>
      </c>
      <c r="H205" s="31">
        <f>VLOOKUP(A205,'SVS Adjustment'!$B$3:$E$675,4,FALSE)</f>
        <v>0</v>
      </c>
      <c r="I205" s="31">
        <f t="shared" si="24"/>
        <v>176300</v>
      </c>
      <c r="J205" s="31">
        <f>IFERROR(VLOOKUP($A205,'NECA 5 year Projections'!$A:$C,3,FALSE),0)</f>
        <v>168629.41676257999</v>
      </c>
      <c r="K205" s="64">
        <f t="shared" si="25"/>
        <v>0.9963388589590193</v>
      </c>
      <c r="L205" s="31">
        <f t="shared" si="26"/>
        <v>175654.5408344751</v>
      </c>
      <c r="M205" s="61">
        <v>-29454</v>
      </c>
      <c r="N205" s="36">
        <f t="shared" si="27"/>
        <v>-29454</v>
      </c>
      <c r="O205" s="95">
        <f t="shared" si="28"/>
        <v>146200.5408344751</v>
      </c>
      <c r="P205" s="36">
        <f t="shared" si="29"/>
        <v>124165.51062973743</v>
      </c>
      <c r="Q205" s="101">
        <f t="shared" si="30"/>
        <v>22035.030204737668</v>
      </c>
      <c r="R205" s="101">
        <f t="shared" si="31"/>
        <v>0</v>
      </c>
    </row>
    <row r="206" spans="1:18" ht="14.4" customHeight="1">
      <c r="A206" s="63">
        <v>330848</v>
      </c>
      <c r="B206" s="59" t="s">
        <v>228</v>
      </c>
      <c r="C206" s="25" t="s">
        <v>224</v>
      </c>
      <c r="D206" s="25" t="s">
        <v>691</v>
      </c>
      <c r="E206" s="60" t="s">
        <v>708</v>
      </c>
      <c r="F206" s="36">
        <f>VLOOKUP($A206,'CAF BLS Adjustment'!$B:$H,7,FALSE)</f>
        <v>94281</v>
      </c>
      <c r="G206" s="5">
        <f>SUMIFS('HCLS Adjustment'!$F:$F,'HCLS Adjustment'!$B:$B,Main!$A206)</f>
        <v>21180</v>
      </c>
      <c r="H206" s="31">
        <f>VLOOKUP(A206,'SVS Adjustment'!$B$3:$E$675,4,FALSE)</f>
        <v>0</v>
      </c>
      <c r="I206" s="31">
        <f t="shared" si="24"/>
        <v>115461</v>
      </c>
      <c r="J206" s="31">
        <f>IFERROR(VLOOKUP($A206,'NECA 5 year Projections'!$A:$C,3,FALSE),0)</f>
        <v>50675.649225439702</v>
      </c>
      <c r="K206" s="64">
        <f t="shared" si="25"/>
        <v>0.9963388589590193</v>
      </c>
      <c r="L206" s="31">
        <f t="shared" si="26"/>
        <v>115038.28099426733</v>
      </c>
      <c r="M206" s="61">
        <v>-2550</v>
      </c>
      <c r="N206" s="36">
        <f t="shared" si="27"/>
        <v>-2550</v>
      </c>
      <c r="O206" s="95">
        <f t="shared" si="28"/>
        <v>112488.28099426733</v>
      </c>
      <c r="P206" s="36">
        <f t="shared" si="29"/>
        <v>91385.8239615153</v>
      </c>
      <c r="Q206" s="101">
        <f t="shared" si="30"/>
        <v>21102.45703275203</v>
      </c>
      <c r="R206" s="101">
        <f t="shared" si="31"/>
        <v>0</v>
      </c>
    </row>
    <row r="207" spans="1:18" ht="14.4" customHeight="1">
      <c r="A207" s="63">
        <v>330850</v>
      </c>
      <c r="B207" s="59" t="s">
        <v>229</v>
      </c>
      <c r="C207" s="25" t="s">
        <v>224</v>
      </c>
      <c r="D207" s="25" t="s">
        <v>691</v>
      </c>
      <c r="E207" s="60" t="s">
        <v>708</v>
      </c>
      <c r="F207" s="36">
        <f>VLOOKUP($A207,'CAF BLS Adjustment'!$B:$H,7,FALSE)</f>
        <v>666804</v>
      </c>
      <c r="G207" s="5">
        <f>SUMIFS('HCLS Adjustment'!$F:$F,'HCLS Adjustment'!$B:$B,Main!$A207)</f>
        <v>135504</v>
      </c>
      <c r="H207" s="31">
        <f>VLOOKUP(A207,'SVS Adjustment'!$B$3:$E$675,4,FALSE)</f>
        <v>0</v>
      </c>
      <c r="I207" s="31">
        <f t="shared" si="24"/>
        <v>802308</v>
      </c>
      <c r="J207" s="31">
        <f>IFERROR(VLOOKUP($A207,'NECA 5 year Projections'!$A:$C,3,FALSE),0)</f>
        <v>743574.46734506602</v>
      </c>
      <c r="K207" s="64">
        <f t="shared" si="25"/>
        <v>0.9963388589590193</v>
      </c>
      <c r="L207" s="31">
        <f t="shared" si="26"/>
        <v>799370.63725369284</v>
      </c>
      <c r="M207" s="61">
        <v>70956</v>
      </c>
      <c r="N207" s="36">
        <f t="shared" si="27"/>
        <v>70696.220076296173</v>
      </c>
      <c r="O207" s="95">
        <f t="shared" si="28"/>
        <v>870066.85732998897</v>
      </c>
      <c r="P207" s="36">
        <f t="shared" si="29"/>
        <v>735058.95658560609</v>
      </c>
      <c r="Q207" s="101">
        <f t="shared" si="30"/>
        <v>135007.90074438296</v>
      </c>
      <c r="R207" s="101">
        <f t="shared" si="31"/>
        <v>0</v>
      </c>
    </row>
    <row r="208" spans="1:18" ht="14.4" customHeight="1">
      <c r="A208" s="63">
        <v>330860</v>
      </c>
      <c r="B208" s="59" t="s">
        <v>230</v>
      </c>
      <c r="C208" s="25" t="s">
        <v>224</v>
      </c>
      <c r="D208" s="25" t="s">
        <v>691</v>
      </c>
      <c r="E208" s="60" t="s">
        <v>708</v>
      </c>
      <c r="F208" s="36">
        <f>VLOOKUP($A208,'CAF BLS Adjustment'!$B:$H,7,FALSE)</f>
        <v>3102554</v>
      </c>
      <c r="G208" s="5">
        <f>SUMIFS('HCLS Adjustment'!$F:$F,'HCLS Adjustment'!$B:$B,Main!$A208)</f>
        <v>2958264</v>
      </c>
      <c r="H208" s="31">
        <f>VLOOKUP(A208,'SVS Adjustment'!$B$3:$E$675,4,FALSE)</f>
        <v>0</v>
      </c>
      <c r="I208" s="31">
        <f t="shared" si="24"/>
        <v>6060818</v>
      </c>
      <c r="J208" s="31">
        <f>IFERROR(VLOOKUP($A208,'NECA 5 year Projections'!$A:$C,3,FALSE),0)</f>
        <v>2772542.0032043601</v>
      </c>
      <c r="K208" s="64">
        <f t="shared" si="25"/>
        <v>0.9963388589590193</v>
      </c>
      <c r="L208" s="31">
        <f t="shared" si="26"/>
        <v>6038628.4904782856</v>
      </c>
      <c r="M208" s="61">
        <v>211524</v>
      </c>
      <c r="N208" s="36">
        <f t="shared" si="27"/>
        <v>210749.5808024476</v>
      </c>
      <c r="O208" s="95">
        <f t="shared" si="28"/>
        <v>6249378.0712807328</v>
      </c>
      <c r="P208" s="36">
        <f t="shared" si="29"/>
        <v>3301944.693021189</v>
      </c>
      <c r="Q208" s="101">
        <f t="shared" si="30"/>
        <v>2947433.3782595443</v>
      </c>
      <c r="R208" s="101">
        <f t="shared" si="31"/>
        <v>0</v>
      </c>
    </row>
    <row r="209" spans="1:18" ht="14.4" customHeight="1">
      <c r="A209" s="63">
        <v>330861</v>
      </c>
      <c r="B209" s="59" t="s">
        <v>231</v>
      </c>
      <c r="C209" s="25" t="s">
        <v>224</v>
      </c>
      <c r="D209" s="25" t="s">
        <v>691</v>
      </c>
      <c r="E209" s="60" t="s">
        <v>708</v>
      </c>
      <c r="F209" s="36">
        <f>VLOOKUP($A209,'CAF BLS Adjustment'!$B:$H,7,FALSE)</f>
        <v>2003706</v>
      </c>
      <c r="G209" s="5">
        <f>SUMIFS('HCLS Adjustment'!$F:$F,'HCLS Adjustment'!$B:$B,Main!$A209)</f>
        <v>857952</v>
      </c>
      <c r="H209" s="31">
        <f>VLOOKUP(A209,'SVS Adjustment'!$B$3:$E$675,4,FALSE)</f>
        <v>0</v>
      </c>
      <c r="I209" s="31">
        <f t="shared" si="24"/>
        <v>2861658</v>
      </c>
      <c r="J209" s="31">
        <f>IFERROR(VLOOKUP($A209,'NECA 5 year Projections'!$A:$C,3,FALSE),0)</f>
        <v>1519543.95846072</v>
      </c>
      <c r="K209" s="64">
        <f t="shared" si="25"/>
        <v>0.9963388589590193</v>
      </c>
      <c r="L209" s="31">
        <f t="shared" si="26"/>
        <v>2851181.0664509493</v>
      </c>
      <c r="M209" s="61">
        <v>48132</v>
      </c>
      <c r="N209" s="36">
        <f t="shared" si="27"/>
        <v>47955.781959415515</v>
      </c>
      <c r="O209" s="95">
        <f t="shared" si="28"/>
        <v>2899136.8484103647</v>
      </c>
      <c r="P209" s="36">
        <f t="shared" si="29"/>
        <v>2044325.9316887562</v>
      </c>
      <c r="Q209" s="101">
        <f t="shared" si="30"/>
        <v>854810.91672160849</v>
      </c>
      <c r="R209" s="101">
        <f t="shared" si="31"/>
        <v>0</v>
      </c>
    </row>
    <row r="210" spans="1:18" ht="14.4" customHeight="1">
      <c r="A210" s="63">
        <v>330863</v>
      </c>
      <c r="B210" s="59" t="s">
        <v>232</v>
      </c>
      <c r="C210" s="25" t="s">
        <v>224</v>
      </c>
      <c r="D210" s="25" t="s">
        <v>691</v>
      </c>
      <c r="E210" s="60" t="s">
        <v>708</v>
      </c>
      <c r="F210" s="36">
        <f>VLOOKUP($A210,'CAF BLS Adjustment'!$B:$H,7,FALSE)</f>
        <v>1195629</v>
      </c>
      <c r="G210" s="5">
        <f>SUMIFS('HCLS Adjustment'!$F:$F,'HCLS Adjustment'!$B:$B,Main!$A210)</f>
        <v>1121196</v>
      </c>
      <c r="H210" s="31">
        <f>VLOOKUP(A210,'SVS Adjustment'!$B$3:$E$675,4,FALSE)</f>
        <v>0</v>
      </c>
      <c r="I210" s="31">
        <f t="shared" si="24"/>
        <v>2316825</v>
      </c>
      <c r="J210" s="31">
        <f>IFERROR(VLOOKUP($A210,'NECA 5 year Projections'!$A:$C,3,FALSE),0)</f>
        <v>1161160.50217382</v>
      </c>
      <c r="K210" s="64">
        <f t="shared" si="25"/>
        <v>0.9963388589590193</v>
      </c>
      <c r="L210" s="31">
        <f t="shared" si="26"/>
        <v>2308342.7769077299</v>
      </c>
      <c r="M210" s="61">
        <v>122562</v>
      </c>
      <c r="N210" s="36">
        <f t="shared" si="27"/>
        <v>122113.28323173532</v>
      </c>
      <c r="O210" s="95">
        <f t="shared" si="28"/>
        <v>2430456.0601394651</v>
      </c>
      <c r="P210" s="36">
        <f t="shared" si="29"/>
        <v>1313364.9168300487</v>
      </c>
      <c r="Q210" s="101">
        <f t="shared" si="30"/>
        <v>1117091.1433094167</v>
      </c>
      <c r="R210" s="101">
        <f t="shared" si="31"/>
        <v>0</v>
      </c>
    </row>
    <row r="211" spans="1:18" ht="14.4" customHeight="1">
      <c r="A211" s="63">
        <v>330866</v>
      </c>
      <c r="B211" s="59" t="s">
        <v>233</v>
      </c>
      <c r="C211" s="25" t="s">
        <v>224</v>
      </c>
      <c r="D211" s="25" t="s">
        <v>691</v>
      </c>
      <c r="E211" s="60" t="s">
        <v>708</v>
      </c>
      <c r="F211" s="36">
        <f>VLOOKUP($A211,'CAF BLS Adjustment'!$B:$H,7,FALSE)</f>
        <v>423778</v>
      </c>
      <c r="G211" s="5">
        <f>SUMIFS('HCLS Adjustment'!$F:$F,'HCLS Adjustment'!$B:$B,Main!$A211)</f>
        <v>432936</v>
      </c>
      <c r="H211" s="31">
        <f>VLOOKUP(A211,'SVS Adjustment'!$B$3:$E$675,4,FALSE)</f>
        <v>0</v>
      </c>
      <c r="I211" s="31">
        <f t="shared" si="24"/>
        <v>856714</v>
      </c>
      <c r="J211" s="31">
        <f>IFERROR(VLOOKUP($A211,'NECA 5 year Projections'!$A:$C,3,FALSE),0)</f>
        <v>453471.73825995502</v>
      </c>
      <c r="K211" s="64">
        <f t="shared" si="25"/>
        <v>0.9963388589590193</v>
      </c>
      <c r="L211" s="31">
        <f t="shared" si="26"/>
        <v>853577.44921421725</v>
      </c>
      <c r="M211" s="61">
        <v>48576</v>
      </c>
      <c r="N211" s="36">
        <f t="shared" si="27"/>
        <v>48398.156412793323</v>
      </c>
      <c r="O211" s="95">
        <f t="shared" si="28"/>
        <v>901975.60562701058</v>
      </c>
      <c r="P211" s="36">
        <f t="shared" si="29"/>
        <v>470624.64538472856</v>
      </c>
      <c r="Q211" s="101">
        <f t="shared" si="30"/>
        <v>431350.96024228202</v>
      </c>
      <c r="R211" s="101">
        <f t="shared" si="31"/>
        <v>0</v>
      </c>
    </row>
    <row r="212" spans="1:18" ht="14.4" customHeight="1">
      <c r="A212" s="63">
        <v>330872</v>
      </c>
      <c r="B212" s="59" t="s">
        <v>234</v>
      </c>
      <c r="C212" s="25" t="s">
        <v>224</v>
      </c>
      <c r="D212" s="25" t="s">
        <v>691</v>
      </c>
      <c r="E212" s="60" t="s">
        <v>708</v>
      </c>
      <c r="F212" s="36">
        <f>VLOOKUP($A212,'CAF BLS Adjustment'!$B:$H,7,FALSE)</f>
        <v>260127</v>
      </c>
      <c r="G212" s="5">
        <f>SUMIFS('HCLS Adjustment'!$F:$F,'HCLS Adjustment'!$B:$B,Main!$A212)</f>
        <v>0</v>
      </c>
      <c r="H212" s="31">
        <f>VLOOKUP(A212,'SVS Adjustment'!$B$3:$E$675,4,FALSE)</f>
        <v>0</v>
      </c>
      <c r="I212" s="31">
        <f t="shared" si="24"/>
        <v>260127</v>
      </c>
      <c r="J212" s="31">
        <f>IFERROR(VLOOKUP($A212,'NECA 5 year Projections'!$A:$C,3,FALSE),0)</f>
        <v>271700.28321840701</v>
      </c>
      <c r="K212" s="64">
        <f t="shared" si="25"/>
        <v>0.9963388589590193</v>
      </c>
      <c r="L212" s="31">
        <f t="shared" si="26"/>
        <v>260127</v>
      </c>
      <c r="M212" s="61">
        <v>-22440</v>
      </c>
      <c r="N212" s="36">
        <f t="shared" si="27"/>
        <v>-22440</v>
      </c>
      <c r="O212" s="95">
        <f t="shared" si="28"/>
        <v>237687</v>
      </c>
      <c r="P212" s="36">
        <f t="shared" si="29"/>
        <v>237687</v>
      </c>
      <c r="Q212" s="101">
        <f t="shared" si="30"/>
        <v>0</v>
      </c>
      <c r="R212" s="101">
        <f t="shared" si="31"/>
        <v>0</v>
      </c>
    </row>
    <row r="213" spans="1:18" ht="14.4" customHeight="1">
      <c r="A213" s="63">
        <v>330889</v>
      </c>
      <c r="B213" s="59" t="s">
        <v>235</v>
      </c>
      <c r="C213" s="25" t="s">
        <v>224</v>
      </c>
      <c r="D213" s="25" t="s">
        <v>691</v>
      </c>
      <c r="E213" s="60" t="s">
        <v>708</v>
      </c>
      <c r="F213" s="36">
        <f>VLOOKUP($A213,'CAF BLS Adjustment'!$B:$H,7,FALSE)</f>
        <v>621079</v>
      </c>
      <c r="G213" s="5">
        <f>SUMIFS('HCLS Adjustment'!$F:$F,'HCLS Adjustment'!$B:$B,Main!$A213)</f>
        <v>68412</v>
      </c>
      <c r="H213" s="31">
        <f>VLOOKUP(A213,'SVS Adjustment'!$B$3:$E$675,4,FALSE)</f>
        <v>0</v>
      </c>
      <c r="I213" s="31">
        <f t="shared" si="24"/>
        <v>689491</v>
      </c>
      <c r="J213" s="31">
        <f>IFERROR(VLOOKUP($A213,'NECA 5 year Projections'!$A:$C,3,FALSE),0)</f>
        <v>679695.14327298501</v>
      </c>
      <c r="K213" s="64">
        <f t="shared" si="25"/>
        <v>0.9963388589590193</v>
      </c>
      <c r="L213" s="31">
        <f t="shared" si="26"/>
        <v>686966.67620251316</v>
      </c>
      <c r="M213" s="61">
        <v>86172</v>
      </c>
      <c r="N213" s="36">
        <f t="shared" si="27"/>
        <v>85856.512154216616</v>
      </c>
      <c r="O213" s="95">
        <f t="shared" si="28"/>
        <v>772823.18835672981</v>
      </c>
      <c r="P213" s="36">
        <f t="shared" si="29"/>
        <v>704661.65433762537</v>
      </c>
      <c r="Q213" s="101">
        <f t="shared" si="30"/>
        <v>68161.534019104423</v>
      </c>
      <c r="R213" s="101">
        <f t="shared" si="31"/>
        <v>0</v>
      </c>
    </row>
    <row r="214" spans="1:18" ht="14.4" customHeight="1">
      <c r="A214" s="63">
        <v>330896</v>
      </c>
      <c r="B214" s="59" t="s">
        <v>236</v>
      </c>
      <c r="C214" s="25" t="s">
        <v>224</v>
      </c>
      <c r="D214" s="25" t="s">
        <v>691</v>
      </c>
      <c r="E214" s="60" t="s">
        <v>708</v>
      </c>
      <c r="F214" s="36">
        <f>VLOOKUP($A214,'CAF BLS Adjustment'!$B:$H,7,FALSE)</f>
        <v>522137</v>
      </c>
      <c r="G214" s="5">
        <f>SUMIFS('HCLS Adjustment'!$F:$F,'HCLS Adjustment'!$B:$B,Main!$A214)</f>
        <v>84096</v>
      </c>
      <c r="H214" s="31">
        <f>VLOOKUP(A214,'SVS Adjustment'!$B$3:$E$675,4,FALSE)</f>
        <v>0</v>
      </c>
      <c r="I214" s="31">
        <f t="shared" si="24"/>
        <v>606233</v>
      </c>
      <c r="J214" s="31">
        <f>IFERROR(VLOOKUP($A214,'NECA 5 year Projections'!$A:$C,3,FALSE),0)</f>
        <v>581532.69760664005</v>
      </c>
      <c r="K214" s="64">
        <f t="shared" si="25"/>
        <v>0.9963388589590193</v>
      </c>
      <c r="L214" s="31">
        <f t="shared" si="26"/>
        <v>604013.49548330309</v>
      </c>
      <c r="M214" s="61">
        <v>68046</v>
      </c>
      <c r="N214" s="36">
        <f t="shared" si="27"/>
        <v>67796.873996725422</v>
      </c>
      <c r="O214" s="95">
        <f t="shared" si="28"/>
        <v>671810.36948002852</v>
      </c>
      <c r="P214" s="36">
        <f t="shared" si="29"/>
        <v>588022.25679701078</v>
      </c>
      <c r="Q214" s="101">
        <f t="shared" si="30"/>
        <v>83788.11268301768</v>
      </c>
      <c r="R214" s="101">
        <f t="shared" si="31"/>
        <v>0</v>
      </c>
    </row>
    <row r="215" spans="1:18" ht="14.4" customHeight="1">
      <c r="A215" s="63">
        <v>330899</v>
      </c>
      <c r="B215" s="59" t="s">
        <v>237</v>
      </c>
      <c r="C215" s="25" t="s">
        <v>224</v>
      </c>
      <c r="D215" s="25" t="s">
        <v>691</v>
      </c>
      <c r="E215" s="60" t="s">
        <v>708</v>
      </c>
      <c r="F215" s="36">
        <f>VLOOKUP($A215,'CAF BLS Adjustment'!$B:$H,7,FALSE)</f>
        <v>1030260</v>
      </c>
      <c r="G215" s="5">
        <f>SUMIFS('HCLS Adjustment'!$F:$F,'HCLS Adjustment'!$B:$B,Main!$A215)</f>
        <v>589200</v>
      </c>
      <c r="H215" s="31">
        <f>VLOOKUP(A215,'SVS Adjustment'!$B$3:$E$675,4,FALSE)</f>
        <v>0</v>
      </c>
      <c r="I215" s="31">
        <f t="shared" si="24"/>
        <v>1619460</v>
      </c>
      <c r="J215" s="31">
        <f>IFERROR(VLOOKUP($A215,'NECA 5 year Projections'!$A:$C,3,FALSE),0)</f>
        <v>1477964.77272815</v>
      </c>
      <c r="K215" s="64">
        <f t="shared" si="25"/>
        <v>0.9963388589590193</v>
      </c>
      <c r="L215" s="31">
        <f t="shared" si="26"/>
        <v>1613530.9285297734</v>
      </c>
      <c r="M215" s="61">
        <v>173178</v>
      </c>
      <c r="N215" s="36">
        <f t="shared" si="27"/>
        <v>172543.97091680503</v>
      </c>
      <c r="O215" s="95">
        <f t="shared" si="28"/>
        <v>1786074.8994465785</v>
      </c>
      <c r="P215" s="36">
        <f t="shared" si="29"/>
        <v>1199032.0437479243</v>
      </c>
      <c r="Q215" s="101">
        <f t="shared" si="30"/>
        <v>587042.8556986542</v>
      </c>
      <c r="R215" s="101">
        <f t="shared" si="31"/>
        <v>0</v>
      </c>
    </row>
    <row r="216" spans="1:18" ht="14.4" customHeight="1">
      <c r="A216" s="63">
        <v>330900</v>
      </c>
      <c r="B216" s="59" t="s">
        <v>238</v>
      </c>
      <c r="C216" s="25" t="s">
        <v>224</v>
      </c>
      <c r="D216" s="25" t="s">
        <v>691</v>
      </c>
      <c r="E216" s="60" t="s">
        <v>708</v>
      </c>
      <c r="F216" s="36">
        <f>VLOOKUP($A216,'CAF BLS Adjustment'!$B:$H,7,FALSE)</f>
        <v>1345829</v>
      </c>
      <c r="G216" s="5">
        <f>SUMIFS('HCLS Adjustment'!$F:$F,'HCLS Adjustment'!$B:$B,Main!$A216)</f>
        <v>737424</v>
      </c>
      <c r="H216" s="31">
        <f>VLOOKUP(A216,'SVS Adjustment'!$B$3:$E$675,4,FALSE)</f>
        <v>0</v>
      </c>
      <c r="I216" s="31">
        <f t="shared" si="24"/>
        <v>2083253</v>
      </c>
      <c r="J216" s="31">
        <f>IFERROR(VLOOKUP($A216,'NECA 5 year Projections'!$A:$C,3,FALSE),0)</f>
        <v>1843854.9451524301</v>
      </c>
      <c r="K216" s="64">
        <f t="shared" si="25"/>
        <v>0.9963388589590193</v>
      </c>
      <c r="L216" s="31">
        <f t="shared" si="26"/>
        <v>2075625.9169429538</v>
      </c>
      <c r="M216" s="61">
        <v>179550</v>
      </c>
      <c r="N216" s="36">
        <f t="shared" si="27"/>
        <v>178892.6421260919</v>
      </c>
      <c r="O216" s="95">
        <f t="shared" si="28"/>
        <v>2254518.5590690458</v>
      </c>
      <c r="P216" s="36">
        <f t="shared" si="29"/>
        <v>1519794.3723400501</v>
      </c>
      <c r="Q216" s="101">
        <f t="shared" si="30"/>
        <v>734724.18672899588</v>
      </c>
      <c r="R216" s="101">
        <f t="shared" si="31"/>
        <v>0</v>
      </c>
    </row>
    <row r="217" spans="1:18" ht="14.4" customHeight="1">
      <c r="A217" s="63">
        <v>330902</v>
      </c>
      <c r="B217" s="59" t="s">
        <v>239</v>
      </c>
      <c r="C217" s="25" t="s">
        <v>224</v>
      </c>
      <c r="D217" s="25" t="s">
        <v>691</v>
      </c>
      <c r="E217" s="60" t="s">
        <v>708</v>
      </c>
      <c r="F217" s="36">
        <f>VLOOKUP($A217,'CAF BLS Adjustment'!$B:$H,7,FALSE)</f>
        <v>1763291</v>
      </c>
      <c r="G217" s="5">
        <f>SUMIFS('HCLS Adjustment'!$F:$F,'HCLS Adjustment'!$B:$B,Main!$A217)</f>
        <v>818268</v>
      </c>
      <c r="H217" s="31">
        <f>VLOOKUP(A217,'SVS Adjustment'!$B$3:$E$675,4,FALSE)</f>
        <v>0</v>
      </c>
      <c r="I217" s="31">
        <f t="shared" si="24"/>
        <v>2581559</v>
      </c>
      <c r="J217" s="31">
        <f>IFERROR(VLOOKUP($A217,'NECA 5 year Projections'!$A:$C,3,FALSE),0)</f>
        <v>1605855.3039237601</v>
      </c>
      <c r="K217" s="64">
        <f t="shared" si="25"/>
        <v>0.9963388589590193</v>
      </c>
      <c r="L217" s="31">
        <f t="shared" si="26"/>
        <v>2572107.5483953869</v>
      </c>
      <c r="M217" s="61">
        <v>130236</v>
      </c>
      <c r="N217" s="36">
        <f t="shared" si="27"/>
        <v>129759.18763538684</v>
      </c>
      <c r="O217" s="95">
        <f t="shared" si="28"/>
        <v>2701866.7360307737</v>
      </c>
      <c r="P217" s="36">
        <f t="shared" si="29"/>
        <v>1886594.5305880951</v>
      </c>
      <c r="Q217" s="101">
        <f t="shared" si="30"/>
        <v>815272.20544267888</v>
      </c>
      <c r="R217" s="101">
        <f t="shared" si="31"/>
        <v>0</v>
      </c>
    </row>
    <row r="218" spans="1:18" ht="14.4" customHeight="1">
      <c r="A218" s="63">
        <v>330908</v>
      </c>
      <c r="B218" s="59" t="s">
        <v>240</v>
      </c>
      <c r="C218" s="25" t="s">
        <v>224</v>
      </c>
      <c r="D218" s="25" t="s">
        <v>691</v>
      </c>
      <c r="E218" s="60" t="s">
        <v>708</v>
      </c>
      <c r="F218" s="36">
        <f>VLOOKUP($A218,'CAF BLS Adjustment'!$B:$H,7,FALSE)</f>
        <v>1337418</v>
      </c>
      <c r="G218" s="5">
        <f>SUMIFS('HCLS Adjustment'!$F:$F,'HCLS Adjustment'!$B:$B,Main!$A218)</f>
        <v>1669536</v>
      </c>
      <c r="H218" s="31">
        <f>VLOOKUP(A218,'SVS Adjustment'!$B$3:$E$675,4,FALSE)</f>
        <v>0</v>
      </c>
      <c r="I218" s="31">
        <f t="shared" si="24"/>
        <v>3006954</v>
      </c>
      <c r="J218" s="31">
        <f>IFERROR(VLOOKUP($A218,'NECA 5 year Projections'!$A:$C,3,FALSE),0)</f>
        <v>1347769.9814506001</v>
      </c>
      <c r="K218" s="64">
        <f t="shared" si="25"/>
        <v>0.9963388589590193</v>
      </c>
      <c r="L218" s="31">
        <f t="shared" si="26"/>
        <v>2995945.117302259</v>
      </c>
      <c r="M218" s="61">
        <v>199548</v>
      </c>
      <c r="N218" s="36">
        <f t="shared" si="27"/>
        <v>198817.42662755438</v>
      </c>
      <c r="O218" s="95">
        <f t="shared" si="28"/>
        <v>3194762.5439298134</v>
      </c>
      <c r="P218" s="36">
        <f t="shared" si="29"/>
        <v>1531338.9506988081</v>
      </c>
      <c r="Q218" s="101">
        <f t="shared" si="30"/>
        <v>1663423.5932310054</v>
      </c>
      <c r="R218" s="101">
        <f t="shared" si="31"/>
        <v>0</v>
      </c>
    </row>
    <row r="219" spans="1:18" ht="14.4" customHeight="1">
      <c r="A219" s="63">
        <v>330910</v>
      </c>
      <c r="B219" s="59" t="s">
        <v>241</v>
      </c>
      <c r="C219" s="25" t="s">
        <v>224</v>
      </c>
      <c r="D219" s="25" t="s">
        <v>691</v>
      </c>
      <c r="E219" s="60" t="s">
        <v>708</v>
      </c>
      <c r="F219" s="36">
        <f>VLOOKUP($A219,'CAF BLS Adjustment'!$B:$H,7,FALSE)</f>
        <v>1838216</v>
      </c>
      <c r="G219" s="5">
        <f>SUMIFS('HCLS Adjustment'!$F:$F,'HCLS Adjustment'!$B:$B,Main!$A219)</f>
        <v>834924</v>
      </c>
      <c r="H219" s="31">
        <f>VLOOKUP(A219,'SVS Adjustment'!$B$3:$E$675,4,FALSE)</f>
        <v>0</v>
      </c>
      <c r="I219" s="31">
        <f t="shared" si="24"/>
        <v>2673140</v>
      </c>
      <c r="J219" s="31">
        <f>IFERROR(VLOOKUP($A219,'NECA 5 year Projections'!$A:$C,3,FALSE),0)</f>
        <v>1705654.44600401</v>
      </c>
      <c r="K219" s="64">
        <f t="shared" si="25"/>
        <v>0.9963388589590193</v>
      </c>
      <c r="L219" s="31">
        <f t="shared" si="26"/>
        <v>2663353.257437713</v>
      </c>
      <c r="M219" s="61">
        <v>140088</v>
      </c>
      <c r="N219" s="36">
        <f t="shared" si="27"/>
        <v>139575.1180738511</v>
      </c>
      <c r="O219" s="95">
        <f t="shared" si="28"/>
        <v>2802928.3755115643</v>
      </c>
      <c r="P219" s="36">
        <f t="shared" si="29"/>
        <v>1971061.150034064</v>
      </c>
      <c r="Q219" s="101">
        <f t="shared" si="30"/>
        <v>831867.22547750024</v>
      </c>
      <c r="R219" s="101">
        <f t="shared" si="31"/>
        <v>0</v>
      </c>
    </row>
    <row r="220" spans="1:18" ht="14.4" customHeight="1">
      <c r="A220" s="63">
        <v>330918</v>
      </c>
      <c r="B220" s="59" t="s">
        <v>242</v>
      </c>
      <c r="C220" s="25" t="s">
        <v>224</v>
      </c>
      <c r="D220" s="25" t="s">
        <v>691</v>
      </c>
      <c r="E220" s="60" t="s">
        <v>708</v>
      </c>
      <c r="F220" s="36">
        <f>VLOOKUP($A220,'CAF BLS Adjustment'!$B:$H,7,FALSE)</f>
        <v>2028721</v>
      </c>
      <c r="G220" s="5">
        <f>SUMIFS('HCLS Adjustment'!$F:$F,'HCLS Adjustment'!$B:$B,Main!$A220)</f>
        <v>2273592</v>
      </c>
      <c r="H220" s="31">
        <f>VLOOKUP(A220,'SVS Adjustment'!$B$3:$E$675,4,FALSE)</f>
        <v>0</v>
      </c>
      <c r="I220" s="31">
        <f t="shared" si="24"/>
        <v>4302313</v>
      </c>
      <c r="J220" s="31">
        <f>IFERROR(VLOOKUP($A220,'NECA 5 year Projections'!$A:$C,3,FALSE),0)</f>
        <v>2483236.0238154</v>
      </c>
      <c r="K220" s="64">
        <f t="shared" si="25"/>
        <v>0.9963388589590193</v>
      </c>
      <c r="L220" s="31">
        <f t="shared" si="26"/>
        <v>4286561.6253045555</v>
      </c>
      <c r="M220" s="61">
        <v>140274</v>
      </c>
      <c r="N220" s="36">
        <f t="shared" si="27"/>
        <v>139760.43710161748</v>
      </c>
      <c r="O220" s="95">
        <f t="shared" si="28"/>
        <v>4426322.062406173</v>
      </c>
      <c r="P220" s="36">
        <f t="shared" si="29"/>
        <v>2161054.0033878186</v>
      </c>
      <c r="Q220" s="101">
        <f t="shared" si="30"/>
        <v>2265268.0590183549</v>
      </c>
      <c r="R220" s="101">
        <f t="shared" si="31"/>
        <v>0</v>
      </c>
    </row>
    <row r="221" spans="1:18" ht="14.4" customHeight="1">
      <c r="A221" s="63">
        <v>330920</v>
      </c>
      <c r="B221" s="59" t="s">
        <v>243</v>
      </c>
      <c r="C221" s="25" t="s">
        <v>224</v>
      </c>
      <c r="D221" s="25" t="s">
        <v>691</v>
      </c>
      <c r="E221" s="60" t="s">
        <v>708</v>
      </c>
      <c r="F221" s="36">
        <f>VLOOKUP($A221,'CAF BLS Adjustment'!$B:$H,7,FALSE)</f>
        <v>521615</v>
      </c>
      <c r="G221" s="5">
        <f>SUMIFS('HCLS Adjustment'!$F:$F,'HCLS Adjustment'!$B:$B,Main!$A221)</f>
        <v>0</v>
      </c>
      <c r="H221" s="31">
        <f>VLOOKUP(A221,'SVS Adjustment'!$B$3:$E$675,4,FALSE)</f>
        <v>0</v>
      </c>
      <c r="I221" s="31">
        <f t="shared" si="24"/>
        <v>521615</v>
      </c>
      <c r="J221" s="31">
        <f>IFERROR(VLOOKUP($A221,'NECA 5 year Projections'!$A:$C,3,FALSE),0)</f>
        <v>745078.54865788005</v>
      </c>
      <c r="K221" s="64">
        <f t="shared" si="25"/>
        <v>0.9963388589590193</v>
      </c>
      <c r="L221" s="31">
        <f t="shared" si="26"/>
        <v>521615</v>
      </c>
      <c r="M221" s="61">
        <v>69240</v>
      </c>
      <c r="N221" s="36">
        <f t="shared" si="27"/>
        <v>68986.50259432249</v>
      </c>
      <c r="O221" s="95">
        <f t="shared" si="28"/>
        <v>590601.50259432243</v>
      </c>
      <c r="P221" s="36">
        <f t="shared" si="29"/>
        <v>590601.50259432243</v>
      </c>
      <c r="Q221" s="101">
        <f t="shared" si="30"/>
        <v>0</v>
      </c>
      <c r="R221" s="101">
        <f t="shared" si="31"/>
        <v>0</v>
      </c>
    </row>
    <row r="222" spans="1:18" ht="14.4" customHeight="1">
      <c r="A222" s="63">
        <v>330925</v>
      </c>
      <c r="B222" s="59" t="s">
        <v>244</v>
      </c>
      <c r="C222" s="25" t="s">
        <v>224</v>
      </c>
      <c r="D222" s="25" t="s">
        <v>691</v>
      </c>
      <c r="E222" s="60" t="s">
        <v>708</v>
      </c>
      <c r="F222" s="36">
        <f>VLOOKUP($A222,'CAF BLS Adjustment'!$B:$H,7,FALSE)</f>
        <v>670913</v>
      </c>
      <c r="G222" s="5">
        <f>SUMIFS('HCLS Adjustment'!$F:$F,'HCLS Adjustment'!$B:$B,Main!$A222)</f>
        <v>0</v>
      </c>
      <c r="H222" s="31">
        <f>VLOOKUP(A222,'SVS Adjustment'!$B$3:$E$675,4,FALSE)</f>
        <v>0</v>
      </c>
      <c r="I222" s="31">
        <f t="shared" si="24"/>
        <v>670913</v>
      </c>
      <c r="J222" s="31">
        <f>IFERROR(VLOOKUP($A222,'NECA 5 year Projections'!$A:$C,3,FALSE),0)</f>
        <v>671127.65241954802</v>
      </c>
      <c r="K222" s="64">
        <f t="shared" si="25"/>
        <v>0.9963388589590193</v>
      </c>
      <c r="L222" s="31">
        <f t="shared" si="26"/>
        <v>670913</v>
      </c>
      <c r="M222" s="61">
        <v>110670</v>
      </c>
      <c r="N222" s="36">
        <f t="shared" si="27"/>
        <v>110264.82152099466</v>
      </c>
      <c r="O222" s="95">
        <f t="shared" si="28"/>
        <v>781177.82152099465</v>
      </c>
      <c r="P222" s="36">
        <f t="shared" si="29"/>
        <v>781177.82152099465</v>
      </c>
      <c r="Q222" s="101">
        <f t="shared" si="30"/>
        <v>0</v>
      </c>
      <c r="R222" s="101">
        <f t="shared" si="31"/>
        <v>0</v>
      </c>
    </row>
    <row r="223" spans="1:18" ht="14.4" customHeight="1">
      <c r="A223" s="63">
        <v>330936</v>
      </c>
      <c r="B223" s="59" t="s">
        <v>245</v>
      </c>
      <c r="C223" s="25" t="s">
        <v>224</v>
      </c>
      <c r="D223" s="25" t="s">
        <v>691</v>
      </c>
      <c r="E223" s="60" t="s">
        <v>708</v>
      </c>
      <c r="F223" s="36">
        <f>VLOOKUP($A223,'CAF BLS Adjustment'!$B:$H,7,FALSE)</f>
        <v>396503</v>
      </c>
      <c r="G223" s="5">
        <f>SUMIFS('HCLS Adjustment'!$F:$F,'HCLS Adjustment'!$B:$B,Main!$A223)</f>
        <v>0</v>
      </c>
      <c r="H223" s="31">
        <f>VLOOKUP(A223,'SVS Adjustment'!$B$3:$E$675,4,FALSE)</f>
        <v>0</v>
      </c>
      <c r="I223" s="31">
        <f t="shared" si="24"/>
        <v>396503</v>
      </c>
      <c r="J223" s="31">
        <f>IFERROR(VLOOKUP($A223,'NECA 5 year Projections'!$A:$C,3,FALSE),0)</f>
        <v>312329.03167256498</v>
      </c>
      <c r="K223" s="64">
        <f t="shared" si="25"/>
        <v>0.9963388589590193</v>
      </c>
      <c r="L223" s="31">
        <f t="shared" si="26"/>
        <v>395051.34659382806</v>
      </c>
      <c r="M223" s="61">
        <v>37884</v>
      </c>
      <c r="N223" s="36">
        <f t="shared" si="27"/>
        <v>37745.301332803487</v>
      </c>
      <c r="O223" s="95">
        <f t="shared" si="28"/>
        <v>432796.64792663156</v>
      </c>
      <c r="P223" s="36">
        <f t="shared" si="29"/>
        <v>432796.64792663156</v>
      </c>
      <c r="Q223" s="101">
        <f t="shared" si="30"/>
        <v>0</v>
      </c>
      <c r="R223" s="101">
        <f t="shared" si="31"/>
        <v>0</v>
      </c>
    </row>
    <row r="224" spans="1:18" ht="14.4" customHeight="1">
      <c r="A224" s="63">
        <v>330937</v>
      </c>
      <c r="B224" s="59" t="s">
        <v>246</v>
      </c>
      <c r="C224" s="25" t="s">
        <v>224</v>
      </c>
      <c r="D224" s="25" t="s">
        <v>691</v>
      </c>
      <c r="E224" s="60" t="s">
        <v>708</v>
      </c>
      <c r="F224" s="36">
        <f>VLOOKUP($A224,'CAF BLS Adjustment'!$B:$H,7,FALSE)</f>
        <v>384603</v>
      </c>
      <c r="G224" s="5">
        <f>SUMIFS('HCLS Adjustment'!$F:$F,'HCLS Adjustment'!$B:$B,Main!$A224)</f>
        <v>0</v>
      </c>
      <c r="H224" s="31">
        <f>VLOOKUP(A224,'SVS Adjustment'!$B$3:$E$675,4,FALSE)</f>
        <v>0</v>
      </c>
      <c r="I224" s="31">
        <f t="shared" si="24"/>
        <v>384603</v>
      </c>
      <c r="J224" s="31">
        <f>IFERROR(VLOOKUP($A224,'NECA 5 year Projections'!$A:$C,3,FALSE),0)</f>
        <v>393275.46428148198</v>
      </c>
      <c r="K224" s="64">
        <f t="shared" si="25"/>
        <v>0.9963388589590193</v>
      </c>
      <c r="L224" s="31">
        <f t="shared" si="26"/>
        <v>384603</v>
      </c>
      <c r="M224" s="61">
        <v>145920</v>
      </c>
      <c r="N224" s="36">
        <f t="shared" si="27"/>
        <v>145385.7662993001</v>
      </c>
      <c r="O224" s="95">
        <f t="shared" si="28"/>
        <v>529988.76629930013</v>
      </c>
      <c r="P224" s="36">
        <f t="shared" si="29"/>
        <v>529988.76629930013</v>
      </c>
      <c r="Q224" s="101">
        <f t="shared" si="30"/>
        <v>0</v>
      </c>
      <c r="R224" s="101">
        <f t="shared" si="31"/>
        <v>0</v>
      </c>
    </row>
    <row r="225" spans="1:18" ht="14.4" customHeight="1">
      <c r="A225" s="63">
        <v>330938</v>
      </c>
      <c r="B225" s="59" t="s">
        <v>247</v>
      </c>
      <c r="C225" s="25" t="s">
        <v>224</v>
      </c>
      <c r="D225" s="25" t="s">
        <v>691</v>
      </c>
      <c r="E225" s="60" t="s">
        <v>708</v>
      </c>
      <c r="F225" s="36">
        <f>VLOOKUP($A225,'CAF BLS Adjustment'!$B:$H,7,FALSE)</f>
        <v>2228181</v>
      </c>
      <c r="G225" s="5">
        <f>SUMIFS('HCLS Adjustment'!$F:$F,'HCLS Adjustment'!$B:$B,Main!$A225)</f>
        <v>9324</v>
      </c>
      <c r="H225" s="31">
        <f>VLOOKUP(A225,'SVS Adjustment'!$B$3:$E$675,4,FALSE)</f>
        <v>0</v>
      </c>
      <c r="I225" s="31">
        <f t="shared" si="24"/>
        <v>2237505</v>
      </c>
      <c r="J225" s="31">
        <f>IFERROR(VLOOKUP($A225,'NECA 5 year Projections'!$A:$C,3,FALSE),0)</f>
        <v>2288402.66058507</v>
      </c>
      <c r="K225" s="64">
        <f t="shared" si="25"/>
        <v>0.9963388589590193</v>
      </c>
      <c r="L225" s="31">
        <f t="shared" si="26"/>
        <v>2237505</v>
      </c>
      <c r="M225" s="61">
        <v>353220</v>
      </c>
      <c r="N225" s="36">
        <f t="shared" si="27"/>
        <v>351926.8117615048</v>
      </c>
      <c r="O225" s="95">
        <f t="shared" si="28"/>
        <v>2589431.811761505</v>
      </c>
      <c r="P225" s="36">
        <f t="shared" si="29"/>
        <v>2580107.811761505</v>
      </c>
      <c r="Q225" s="101">
        <f t="shared" si="30"/>
        <v>9324</v>
      </c>
      <c r="R225" s="101">
        <f t="shared" si="31"/>
        <v>0</v>
      </c>
    </row>
    <row r="226" spans="1:18" ht="14.4" customHeight="1">
      <c r="A226" s="63">
        <v>330942</v>
      </c>
      <c r="B226" s="59" t="s">
        <v>248</v>
      </c>
      <c r="C226" s="25" t="s">
        <v>224</v>
      </c>
      <c r="D226" s="25" t="s">
        <v>691</v>
      </c>
      <c r="E226" s="60" t="s">
        <v>708</v>
      </c>
      <c r="F226" s="36">
        <f>VLOOKUP($A226,'CAF BLS Adjustment'!$B:$H,7,FALSE)</f>
        <v>1210127</v>
      </c>
      <c r="G226" s="5">
        <f>SUMIFS('HCLS Adjustment'!$F:$F,'HCLS Adjustment'!$B:$B,Main!$A226)</f>
        <v>1165308</v>
      </c>
      <c r="H226" s="31">
        <f>VLOOKUP(A226,'SVS Adjustment'!$B$3:$E$675,4,FALSE)</f>
        <v>0</v>
      </c>
      <c r="I226" s="31">
        <f t="shared" si="24"/>
        <v>2375435</v>
      </c>
      <c r="J226" s="31">
        <f>IFERROR(VLOOKUP($A226,'NECA 5 year Projections'!$A:$C,3,FALSE),0)</f>
        <v>1549169.6843183101</v>
      </c>
      <c r="K226" s="64">
        <f t="shared" si="25"/>
        <v>0.9963388589590193</v>
      </c>
      <c r="L226" s="31">
        <f t="shared" si="26"/>
        <v>2366738.197431318</v>
      </c>
      <c r="M226" s="61">
        <v>148482</v>
      </c>
      <c r="N226" s="36">
        <f t="shared" si="27"/>
        <v>147938.38645595309</v>
      </c>
      <c r="O226" s="95">
        <f t="shared" si="28"/>
        <v>2514676.5838872711</v>
      </c>
      <c r="P226" s="36">
        <f t="shared" si="29"/>
        <v>1353634.9408314545</v>
      </c>
      <c r="Q226" s="101">
        <f t="shared" si="30"/>
        <v>1161041.6430558169</v>
      </c>
      <c r="R226" s="101">
        <f t="shared" si="31"/>
        <v>0</v>
      </c>
    </row>
    <row r="227" spans="1:18" ht="14.4" customHeight="1">
      <c r="A227" s="63">
        <v>330946</v>
      </c>
      <c r="B227" s="59" t="s">
        <v>249</v>
      </c>
      <c r="C227" s="25" t="s">
        <v>224</v>
      </c>
      <c r="D227" s="25" t="s">
        <v>691</v>
      </c>
      <c r="E227" s="60" t="s">
        <v>708</v>
      </c>
      <c r="F227" s="36">
        <f>VLOOKUP($A227,'CAF BLS Adjustment'!$B:$H,7,FALSE)</f>
        <v>265437</v>
      </c>
      <c r="G227" s="5">
        <f>SUMIFS('HCLS Adjustment'!$F:$F,'HCLS Adjustment'!$B:$B,Main!$A227)</f>
        <v>78876</v>
      </c>
      <c r="H227" s="31">
        <f>VLOOKUP(A227,'SVS Adjustment'!$B$3:$E$675,4,FALSE)</f>
        <v>0</v>
      </c>
      <c r="I227" s="31">
        <f t="shared" si="24"/>
        <v>344313</v>
      </c>
      <c r="J227" s="31">
        <f>IFERROR(VLOOKUP($A227,'NECA 5 year Projections'!$A:$C,3,FALSE),0)</f>
        <v>191959.87779517801</v>
      </c>
      <c r="K227" s="64">
        <f t="shared" si="25"/>
        <v>0.9963388589590193</v>
      </c>
      <c r="L227" s="31">
        <f t="shared" si="26"/>
        <v>343052.4215447568</v>
      </c>
      <c r="M227" s="61">
        <v>-642</v>
      </c>
      <c r="N227" s="36">
        <f t="shared" si="27"/>
        <v>-642</v>
      </c>
      <c r="O227" s="95">
        <f t="shared" si="28"/>
        <v>342410.4215447568</v>
      </c>
      <c r="P227" s="36">
        <f t="shared" si="29"/>
        <v>263823.19770550518</v>
      </c>
      <c r="Q227" s="101">
        <f t="shared" si="30"/>
        <v>78587.223839251601</v>
      </c>
      <c r="R227" s="101">
        <f t="shared" si="31"/>
        <v>0</v>
      </c>
    </row>
    <row r="228" spans="1:18" ht="14.4" customHeight="1">
      <c r="A228" s="63">
        <v>330949</v>
      </c>
      <c r="B228" s="59" t="s">
        <v>250</v>
      </c>
      <c r="C228" s="25" t="s">
        <v>224</v>
      </c>
      <c r="D228" s="25" t="s">
        <v>691</v>
      </c>
      <c r="E228" s="60" t="s">
        <v>708</v>
      </c>
      <c r="F228" s="36">
        <f>VLOOKUP($A228,'CAF BLS Adjustment'!$B:$H,7,FALSE)</f>
        <v>749306</v>
      </c>
      <c r="G228" s="5">
        <f>SUMIFS('HCLS Adjustment'!$F:$F,'HCLS Adjustment'!$B:$B,Main!$A228)</f>
        <v>196368</v>
      </c>
      <c r="H228" s="31">
        <f>VLOOKUP(A228,'SVS Adjustment'!$B$3:$E$675,4,FALSE)</f>
        <v>0</v>
      </c>
      <c r="I228" s="31">
        <f t="shared" si="24"/>
        <v>945674</v>
      </c>
      <c r="J228" s="31">
        <f>IFERROR(VLOOKUP($A228,'NECA 5 year Projections'!$A:$C,3,FALSE),0)</f>
        <v>792119.31371155102</v>
      </c>
      <c r="K228" s="64">
        <f t="shared" si="25"/>
        <v>0.9963388589590193</v>
      </c>
      <c r="L228" s="31">
        <f t="shared" si="26"/>
        <v>942211.7541072116</v>
      </c>
      <c r="M228" s="61">
        <v>99444</v>
      </c>
      <c r="N228" s="36">
        <f t="shared" si="27"/>
        <v>99079.921490320718</v>
      </c>
      <c r="O228" s="95">
        <f t="shared" si="28"/>
        <v>1041291.6755975323</v>
      </c>
      <c r="P228" s="36">
        <f t="shared" si="29"/>
        <v>845642.6065414676</v>
      </c>
      <c r="Q228" s="101">
        <f t="shared" si="30"/>
        <v>195649.06905606471</v>
      </c>
      <c r="R228" s="101">
        <f t="shared" si="31"/>
        <v>0</v>
      </c>
    </row>
    <row r="229" spans="1:18" ht="14.4" customHeight="1">
      <c r="A229" s="63">
        <v>330953</v>
      </c>
      <c r="B229" s="59" t="s">
        <v>251</v>
      </c>
      <c r="C229" s="25" t="s">
        <v>224</v>
      </c>
      <c r="D229" s="25" t="s">
        <v>691</v>
      </c>
      <c r="E229" s="60" t="s">
        <v>708</v>
      </c>
      <c r="F229" s="36">
        <f>VLOOKUP($A229,'CAF BLS Adjustment'!$B:$H,7,FALSE)</f>
        <v>443795</v>
      </c>
      <c r="G229" s="5">
        <f>SUMIFS('HCLS Adjustment'!$F:$F,'HCLS Adjustment'!$B:$B,Main!$A229)</f>
        <v>336168</v>
      </c>
      <c r="H229" s="31">
        <f>VLOOKUP(A229,'SVS Adjustment'!$B$3:$E$675,4,FALSE)</f>
        <v>0</v>
      </c>
      <c r="I229" s="31">
        <f t="shared" si="24"/>
        <v>779963</v>
      </c>
      <c r="J229" s="31">
        <f>IFERROR(VLOOKUP($A229,'NECA 5 year Projections'!$A:$C,3,FALSE),0)</f>
        <v>485555.01400357101</v>
      </c>
      <c r="K229" s="64">
        <f t="shared" si="25"/>
        <v>0.9963388589590193</v>
      </c>
      <c r="L229" s="31">
        <f t="shared" si="26"/>
        <v>777107.44545025355</v>
      </c>
      <c r="M229" s="61">
        <v>46152</v>
      </c>
      <c r="N229" s="36">
        <f t="shared" si="27"/>
        <v>45983.031018676658</v>
      </c>
      <c r="O229" s="95">
        <f t="shared" si="28"/>
        <v>823090.47646893025</v>
      </c>
      <c r="P229" s="36">
        <f t="shared" si="29"/>
        <v>488153.23493039457</v>
      </c>
      <c r="Q229" s="101">
        <f t="shared" si="30"/>
        <v>334937.24153853557</v>
      </c>
      <c r="R229" s="101">
        <f t="shared" si="31"/>
        <v>0</v>
      </c>
    </row>
    <row r="230" spans="1:18" ht="14.4" customHeight="1">
      <c r="A230" s="63">
        <v>330960</v>
      </c>
      <c r="B230" s="59" t="s">
        <v>252</v>
      </c>
      <c r="C230" s="25" t="s">
        <v>224</v>
      </c>
      <c r="D230" s="25" t="s">
        <v>691</v>
      </c>
      <c r="E230" s="60" t="s">
        <v>708</v>
      </c>
      <c r="F230" s="36">
        <f>VLOOKUP($A230,'CAF BLS Adjustment'!$B:$H,7,FALSE)</f>
        <v>2006633</v>
      </c>
      <c r="G230" s="5">
        <f>SUMIFS('HCLS Adjustment'!$F:$F,'HCLS Adjustment'!$B:$B,Main!$A230)</f>
        <v>1164348</v>
      </c>
      <c r="H230" s="31">
        <f>VLOOKUP(A230,'SVS Adjustment'!$B$3:$E$675,4,FALSE)</f>
        <v>0</v>
      </c>
      <c r="I230" s="31">
        <f t="shared" si="24"/>
        <v>3170981</v>
      </c>
      <c r="J230" s="31">
        <f>IFERROR(VLOOKUP($A230,'NECA 5 year Projections'!$A:$C,3,FALSE),0)</f>
        <v>2756815.5672671199</v>
      </c>
      <c r="K230" s="64">
        <f t="shared" si="25"/>
        <v>0.9963388589590193</v>
      </c>
      <c r="L230" s="31">
        <f t="shared" si="26"/>
        <v>3159371.5913207298</v>
      </c>
      <c r="M230" s="61">
        <v>133404</v>
      </c>
      <c r="N230" s="36">
        <f t="shared" si="27"/>
        <v>132915.58914056901</v>
      </c>
      <c r="O230" s="95">
        <f t="shared" si="28"/>
        <v>3292287.1804612987</v>
      </c>
      <c r="P230" s="36">
        <f t="shared" si="29"/>
        <v>2132202.0227100826</v>
      </c>
      <c r="Q230" s="101">
        <f t="shared" si="30"/>
        <v>1160085.1577512163</v>
      </c>
      <c r="R230" s="101">
        <f t="shared" si="31"/>
        <v>0</v>
      </c>
    </row>
    <row r="231" spans="1:18" ht="14.4" customHeight="1">
      <c r="A231" s="63">
        <v>330966</v>
      </c>
      <c r="B231" s="59" t="s">
        <v>253</v>
      </c>
      <c r="C231" s="25" t="s">
        <v>224</v>
      </c>
      <c r="D231" s="25" t="s">
        <v>691</v>
      </c>
      <c r="E231" s="60" t="s">
        <v>708</v>
      </c>
      <c r="F231" s="36">
        <f>VLOOKUP($A231,'CAF BLS Adjustment'!$B:$H,7,FALSE)</f>
        <v>2985999</v>
      </c>
      <c r="G231" s="5">
        <f>SUMIFS('HCLS Adjustment'!$F:$F,'HCLS Adjustment'!$B:$B,Main!$A231)</f>
        <v>1321200</v>
      </c>
      <c r="H231" s="31">
        <f>VLOOKUP(A231,'SVS Adjustment'!$B$3:$E$675,4,FALSE)</f>
        <v>0</v>
      </c>
      <c r="I231" s="31">
        <f t="shared" si="24"/>
        <v>4307199</v>
      </c>
      <c r="J231" s="31">
        <f>IFERROR(VLOOKUP($A231,'NECA 5 year Projections'!$A:$C,3,FALSE),0)</f>
        <v>3028133.2457663398</v>
      </c>
      <c r="K231" s="64">
        <f t="shared" si="25"/>
        <v>0.9963388589590193</v>
      </c>
      <c r="L231" s="31">
        <f t="shared" si="26"/>
        <v>4291429.7369694291</v>
      </c>
      <c r="M231" s="61">
        <v>370008</v>
      </c>
      <c r="N231" s="36">
        <f t="shared" si="27"/>
        <v>368653.34852570883</v>
      </c>
      <c r="O231" s="95">
        <f t="shared" si="28"/>
        <v>4660083.0854951376</v>
      </c>
      <c r="P231" s="36">
        <f t="shared" si="29"/>
        <v>3343720.1850384818</v>
      </c>
      <c r="Q231" s="101">
        <f t="shared" si="30"/>
        <v>1316362.9004566565</v>
      </c>
      <c r="R231" s="101">
        <f t="shared" si="31"/>
        <v>0</v>
      </c>
    </row>
    <row r="232" spans="1:18" ht="14.4" customHeight="1">
      <c r="A232" s="63">
        <v>330971</v>
      </c>
      <c r="B232" s="59" t="s">
        <v>254</v>
      </c>
      <c r="C232" s="25" t="s">
        <v>224</v>
      </c>
      <c r="D232" s="25" t="s">
        <v>691</v>
      </c>
      <c r="E232" s="60" t="s">
        <v>708</v>
      </c>
      <c r="F232" s="36">
        <f>VLOOKUP($A232,'CAF BLS Adjustment'!$B:$H,7,FALSE)</f>
        <v>1801877</v>
      </c>
      <c r="G232" s="5">
        <f>SUMIFS('HCLS Adjustment'!$F:$F,'HCLS Adjustment'!$B:$B,Main!$A232)</f>
        <v>1170468</v>
      </c>
      <c r="H232" s="31">
        <f>VLOOKUP(A232,'SVS Adjustment'!$B$3:$E$675,4,FALSE)</f>
        <v>0</v>
      </c>
      <c r="I232" s="31">
        <f t="shared" si="24"/>
        <v>2972345</v>
      </c>
      <c r="J232" s="31">
        <f>IFERROR(VLOOKUP($A232,'NECA 5 year Projections'!$A:$C,3,FALSE),0)</f>
        <v>1897783.3795199699</v>
      </c>
      <c r="K232" s="64">
        <f t="shared" si="25"/>
        <v>0.9963388589590193</v>
      </c>
      <c r="L232" s="31">
        <f t="shared" si="26"/>
        <v>2961462.8257325464</v>
      </c>
      <c r="M232" s="61">
        <v>125316</v>
      </c>
      <c r="N232" s="36">
        <f t="shared" si="27"/>
        <v>124857.20044930847</v>
      </c>
      <c r="O232" s="95">
        <f t="shared" si="28"/>
        <v>3086320.0261818548</v>
      </c>
      <c r="P232" s="36">
        <f t="shared" si="29"/>
        <v>1920137.2746138093</v>
      </c>
      <c r="Q232" s="101">
        <f t="shared" si="30"/>
        <v>1166182.7515680455</v>
      </c>
      <c r="R232" s="101">
        <f t="shared" si="31"/>
        <v>0</v>
      </c>
    </row>
    <row r="233" spans="1:18" ht="14.4" customHeight="1">
      <c r="A233" s="63">
        <v>330974</v>
      </c>
      <c r="B233" s="59" t="s">
        <v>255</v>
      </c>
      <c r="C233" s="25" t="s">
        <v>224</v>
      </c>
      <c r="D233" s="25" t="s">
        <v>691</v>
      </c>
      <c r="E233" s="60" t="s">
        <v>708</v>
      </c>
      <c r="F233" s="36">
        <f>VLOOKUP($A233,'CAF BLS Adjustment'!$B:$H,7,FALSE)</f>
        <v>6349627</v>
      </c>
      <c r="G233" s="5">
        <f>SUMIFS('HCLS Adjustment'!$F:$F,'HCLS Adjustment'!$B:$B,Main!$A233)</f>
        <v>617952</v>
      </c>
      <c r="H233" s="31">
        <f>VLOOKUP(A233,'SVS Adjustment'!$B$3:$E$675,4,FALSE)</f>
        <v>0</v>
      </c>
      <c r="I233" s="31">
        <f t="shared" si="24"/>
        <v>6967579</v>
      </c>
      <c r="J233" s="31">
        <f>IFERROR(VLOOKUP($A233,'NECA 5 year Projections'!$A:$C,3,FALSE),0)</f>
        <v>8074373.2977941995</v>
      </c>
      <c r="K233" s="64">
        <f t="shared" si="25"/>
        <v>0.9963388589590193</v>
      </c>
      <c r="L233" s="31">
        <f t="shared" si="26"/>
        <v>6967579</v>
      </c>
      <c r="M233" s="61">
        <v>-820818</v>
      </c>
      <c r="N233" s="36">
        <f t="shared" si="27"/>
        <v>-820818</v>
      </c>
      <c r="O233" s="95">
        <f t="shared" si="28"/>
        <v>6146761</v>
      </c>
      <c r="P233" s="36">
        <f t="shared" si="29"/>
        <v>5528809</v>
      </c>
      <c r="Q233" s="101">
        <f t="shared" si="30"/>
        <v>617952</v>
      </c>
      <c r="R233" s="101">
        <f t="shared" si="31"/>
        <v>0</v>
      </c>
    </row>
    <row r="234" spans="1:18" ht="14.4" customHeight="1">
      <c r="A234" s="63">
        <v>340978</v>
      </c>
      <c r="B234" s="59" t="s">
        <v>257</v>
      </c>
      <c r="C234" s="25" t="s">
        <v>256</v>
      </c>
      <c r="D234" s="25" t="s">
        <v>691</v>
      </c>
      <c r="E234" s="60" t="s">
        <v>708</v>
      </c>
      <c r="F234" s="36">
        <f>VLOOKUP($A234,'CAF BLS Adjustment'!$B:$H,7,FALSE)</f>
        <v>376687</v>
      </c>
      <c r="G234" s="5">
        <f>SUMIFS('HCLS Adjustment'!$F:$F,'HCLS Adjustment'!$B:$B,Main!$A234)</f>
        <v>433572</v>
      </c>
      <c r="H234" s="31">
        <f>VLOOKUP(A234,'SVS Adjustment'!$B$3:$E$675,4,FALSE)</f>
        <v>0</v>
      </c>
      <c r="I234" s="31">
        <f t="shared" si="24"/>
        <v>810259</v>
      </c>
      <c r="J234" s="31">
        <f>IFERROR(VLOOKUP($A234,'NECA 5 year Projections'!$A:$C,3,FALSE),0)</f>
        <v>434682.344039505</v>
      </c>
      <c r="K234" s="64">
        <f t="shared" si="25"/>
        <v>0.9963388589590193</v>
      </c>
      <c r="L234" s="31">
        <f t="shared" si="26"/>
        <v>807292.52752127603</v>
      </c>
      <c r="M234" s="61">
        <v>4590</v>
      </c>
      <c r="N234" s="36">
        <f t="shared" si="27"/>
        <v>4573.1953626218983</v>
      </c>
      <c r="O234" s="95">
        <f t="shared" si="28"/>
        <v>811865.72288389795</v>
      </c>
      <c r="P234" s="36">
        <f t="shared" si="29"/>
        <v>379881.09112731798</v>
      </c>
      <c r="Q234" s="101">
        <f t="shared" si="30"/>
        <v>431984.63175657991</v>
      </c>
      <c r="R234" s="101">
        <f t="shared" si="31"/>
        <v>0</v>
      </c>
    </row>
    <row r="235" spans="1:18" ht="14.4" customHeight="1">
      <c r="A235" s="63">
        <v>340983</v>
      </c>
      <c r="B235" s="59" t="s">
        <v>258</v>
      </c>
      <c r="C235" s="25" t="s">
        <v>256</v>
      </c>
      <c r="D235" s="25" t="s">
        <v>691</v>
      </c>
      <c r="E235" s="60" t="s">
        <v>708</v>
      </c>
      <c r="F235" s="36">
        <f>VLOOKUP($A235,'CAF BLS Adjustment'!$B:$H,7,FALSE)</f>
        <v>334694</v>
      </c>
      <c r="G235" s="5">
        <f>SUMIFS('HCLS Adjustment'!$F:$F,'HCLS Adjustment'!$B:$B,Main!$A235)</f>
        <v>92292</v>
      </c>
      <c r="H235" s="31">
        <f>VLOOKUP(A235,'SVS Adjustment'!$B$3:$E$675,4,FALSE)</f>
        <v>0</v>
      </c>
      <c r="I235" s="31">
        <f t="shared" si="24"/>
        <v>426986</v>
      </c>
      <c r="J235" s="31">
        <f>IFERROR(VLOOKUP($A235,'NECA 5 year Projections'!$A:$C,3,FALSE),0)</f>
        <v>390154.87873362401</v>
      </c>
      <c r="K235" s="64">
        <f t="shared" si="25"/>
        <v>0.9963388589590193</v>
      </c>
      <c r="L235" s="31">
        <f t="shared" si="26"/>
        <v>425422.7440314758</v>
      </c>
      <c r="M235" s="61">
        <v>-46620</v>
      </c>
      <c r="N235" s="36">
        <f t="shared" si="27"/>
        <v>-46620</v>
      </c>
      <c r="O235" s="95">
        <f t="shared" si="28"/>
        <v>378802.7440314758</v>
      </c>
      <c r="P235" s="36">
        <f t="shared" si="29"/>
        <v>286848.63806043001</v>
      </c>
      <c r="Q235" s="101">
        <f t="shared" si="30"/>
        <v>91954.105971045807</v>
      </c>
      <c r="R235" s="101">
        <f t="shared" si="31"/>
        <v>0</v>
      </c>
    </row>
    <row r="236" spans="1:18" ht="14.4" customHeight="1">
      <c r="A236" s="63">
        <v>340990</v>
      </c>
      <c r="B236" s="59" t="s">
        <v>259</v>
      </c>
      <c r="C236" s="25" t="s">
        <v>256</v>
      </c>
      <c r="D236" s="25" t="s">
        <v>691</v>
      </c>
      <c r="E236" s="60" t="s">
        <v>708</v>
      </c>
      <c r="F236" s="36">
        <f>VLOOKUP($A236,'CAF BLS Adjustment'!$B:$H,7,FALSE)</f>
        <v>77965</v>
      </c>
      <c r="G236" s="5">
        <f>SUMIFS('HCLS Adjustment'!$F:$F,'HCLS Adjustment'!$B:$B,Main!$A236)</f>
        <v>39852</v>
      </c>
      <c r="H236" s="31">
        <f>VLOOKUP(A236,'SVS Adjustment'!$B$3:$E$675,4,FALSE)</f>
        <v>0</v>
      </c>
      <c r="I236" s="31">
        <f t="shared" si="24"/>
        <v>117817</v>
      </c>
      <c r="J236" s="31">
        <f>IFERROR(VLOOKUP($A236,'NECA 5 year Projections'!$A:$C,3,FALSE),0)</f>
        <v>88171.911093759598</v>
      </c>
      <c r="K236" s="64">
        <f t="shared" si="25"/>
        <v>0.9963388589590193</v>
      </c>
      <c r="L236" s="31">
        <f t="shared" si="26"/>
        <v>117385.65534597478</v>
      </c>
      <c r="M236" s="61">
        <v>2250</v>
      </c>
      <c r="N236" s="36">
        <f t="shared" si="27"/>
        <v>2241.7624326577934</v>
      </c>
      <c r="O236" s="95">
        <f t="shared" si="28"/>
        <v>119627.41777863257</v>
      </c>
      <c r="P236" s="36">
        <f t="shared" si="29"/>
        <v>79921.321571397741</v>
      </c>
      <c r="Q236" s="101">
        <f t="shared" si="30"/>
        <v>39706.096207234834</v>
      </c>
      <c r="R236" s="101">
        <f t="shared" si="31"/>
        <v>0</v>
      </c>
    </row>
    <row r="237" spans="1:18" ht="14.4" customHeight="1">
      <c r="A237" s="63">
        <v>341003</v>
      </c>
      <c r="B237" s="59" t="s">
        <v>260</v>
      </c>
      <c r="C237" s="25" t="s">
        <v>256</v>
      </c>
      <c r="D237" s="25" t="s">
        <v>691</v>
      </c>
      <c r="E237" s="60" t="s">
        <v>708</v>
      </c>
      <c r="F237" s="36">
        <f>VLOOKUP($A237,'CAF BLS Adjustment'!$B:$H,7,FALSE)</f>
        <v>761280</v>
      </c>
      <c r="G237" s="5">
        <f>SUMIFS('HCLS Adjustment'!$F:$F,'HCLS Adjustment'!$B:$B,Main!$A237)</f>
        <v>542076</v>
      </c>
      <c r="H237" s="31">
        <f>VLOOKUP(A237,'SVS Adjustment'!$B$3:$E$675,4,FALSE)</f>
        <v>0</v>
      </c>
      <c r="I237" s="31">
        <f t="shared" si="24"/>
        <v>1303356</v>
      </c>
      <c r="J237" s="31">
        <f>IFERROR(VLOOKUP($A237,'NECA 5 year Projections'!$A:$C,3,FALSE),0)</f>
        <v>738929.49414197402</v>
      </c>
      <c r="K237" s="64">
        <f t="shared" si="25"/>
        <v>0.9963388589590193</v>
      </c>
      <c r="L237" s="31">
        <f t="shared" si="26"/>
        <v>1298584.2298573917</v>
      </c>
      <c r="M237" s="61">
        <v>1476</v>
      </c>
      <c r="N237" s="36">
        <f t="shared" si="27"/>
        <v>1470.5961558235124</v>
      </c>
      <c r="O237" s="95">
        <f t="shared" si="28"/>
        <v>1300054.8260132151</v>
      </c>
      <c r="P237" s="36">
        <f t="shared" si="29"/>
        <v>759963.44270414591</v>
      </c>
      <c r="Q237" s="101">
        <f t="shared" si="30"/>
        <v>540091.38330906932</v>
      </c>
      <c r="R237" s="101">
        <f t="shared" si="31"/>
        <v>0</v>
      </c>
    </row>
    <row r="238" spans="1:18" ht="14.4" customHeight="1">
      <c r="A238" s="63">
        <v>341020</v>
      </c>
      <c r="B238" s="59" t="s">
        <v>261</v>
      </c>
      <c r="C238" s="25" t="s">
        <v>256</v>
      </c>
      <c r="D238" s="25" t="s">
        <v>691</v>
      </c>
      <c r="E238" s="60" t="s">
        <v>708</v>
      </c>
      <c r="F238" s="36">
        <f>VLOOKUP($A238,'CAF BLS Adjustment'!$B:$H,7,FALSE)</f>
        <v>173611</v>
      </c>
      <c r="G238" s="5">
        <f>SUMIFS('HCLS Adjustment'!$F:$F,'HCLS Adjustment'!$B:$B,Main!$A238)</f>
        <v>0</v>
      </c>
      <c r="H238" s="31">
        <f>VLOOKUP(A238,'SVS Adjustment'!$B$3:$E$675,4,FALSE)</f>
        <v>0</v>
      </c>
      <c r="I238" s="31">
        <f t="shared" si="24"/>
        <v>173611</v>
      </c>
      <c r="J238" s="31">
        <f>IFERROR(VLOOKUP($A238,'NECA 5 year Projections'!$A:$C,3,FALSE),0)</f>
        <v>184491.988016516</v>
      </c>
      <c r="K238" s="64">
        <f t="shared" si="25"/>
        <v>0.9963388589590193</v>
      </c>
      <c r="L238" s="31">
        <f t="shared" si="26"/>
        <v>173611</v>
      </c>
      <c r="M238" s="61">
        <v>-9930</v>
      </c>
      <c r="N238" s="36">
        <f t="shared" si="27"/>
        <v>-9930</v>
      </c>
      <c r="O238" s="95">
        <f t="shared" si="28"/>
        <v>163681</v>
      </c>
      <c r="P238" s="36">
        <f t="shared" si="29"/>
        <v>163681</v>
      </c>
      <c r="Q238" s="101">
        <f t="shared" si="30"/>
        <v>0</v>
      </c>
      <c r="R238" s="101">
        <f t="shared" si="31"/>
        <v>0</v>
      </c>
    </row>
    <row r="239" spans="1:18" ht="14.4" customHeight="1">
      <c r="A239" s="63">
        <v>341021</v>
      </c>
      <c r="B239" s="59" t="s">
        <v>262</v>
      </c>
      <c r="C239" s="25" t="s">
        <v>256</v>
      </c>
      <c r="D239" s="25" t="s">
        <v>691</v>
      </c>
      <c r="E239" s="60" t="s">
        <v>708</v>
      </c>
      <c r="F239" s="36">
        <f>VLOOKUP($A239,'CAF BLS Adjustment'!$B:$H,7,FALSE)</f>
        <v>29475</v>
      </c>
      <c r="G239" s="5">
        <f>SUMIFS('HCLS Adjustment'!$F:$F,'HCLS Adjustment'!$B:$B,Main!$A239)</f>
        <v>13536</v>
      </c>
      <c r="H239" s="31">
        <f>VLOOKUP(A239,'SVS Adjustment'!$B$3:$E$675,4,FALSE)</f>
        <v>0</v>
      </c>
      <c r="I239" s="31">
        <f t="shared" si="24"/>
        <v>43011</v>
      </c>
      <c r="J239" s="31">
        <f>IFERROR(VLOOKUP($A239,'NECA 5 year Projections'!$A:$C,3,FALSE),0)</f>
        <v>33403.781012244603</v>
      </c>
      <c r="K239" s="64">
        <f t="shared" si="25"/>
        <v>0.9963388589590193</v>
      </c>
      <c r="L239" s="31">
        <f t="shared" si="26"/>
        <v>42853.530662686382</v>
      </c>
      <c r="M239" s="61">
        <v>-186</v>
      </c>
      <c r="N239" s="36">
        <f t="shared" si="27"/>
        <v>-186</v>
      </c>
      <c r="O239" s="95">
        <f t="shared" si="28"/>
        <v>42667.530662686382</v>
      </c>
      <c r="P239" s="36">
        <f t="shared" si="29"/>
        <v>29181.087867817096</v>
      </c>
      <c r="Q239" s="101">
        <f t="shared" si="30"/>
        <v>13486.442794869288</v>
      </c>
      <c r="R239" s="101">
        <f t="shared" si="31"/>
        <v>0</v>
      </c>
    </row>
    <row r="240" spans="1:18" ht="14.4" customHeight="1">
      <c r="A240" s="63">
        <v>341023</v>
      </c>
      <c r="B240" s="59" t="s">
        <v>263</v>
      </c>
      <c r="C240" s="25" t="s">
        <v>256</v>
      </c>
      <c r="D240" s="25" t="s">
        <v>691</v>
      </c>
      <c r="E240" s="60" t="s">
        <v>708</v>
      </c>
      <c r="F240" s="36">
        <f>VLOOKUP($A240,'CAF BLS Adjustment'!$B:$H,7,FALSE)</f>
        <v>505693</v>
      </c>
      <c r="G240" s="5">
        <f>SUMIFS('HCLS Adjustment'!$F:$F,'HCLS Adjustment'!$B:$B,Main!$A240)</f>
        <v>80400</v>
      </c>
      <c r="H240" s="31">
        <f>VLOOKUP(A240,'SVS Adjustment'!$B$3:$E$675,4,FALSE)</f>
        <v>0</v>
      </c>
      <c r="I240" s="31">
        <f t="shared" si="24"/>
        <v>586093</v>
      </c>
      <c r="J240" s="31">
        <f>IFERROR(VLOOKUP($A240,'NECA 5 year Projections'!$A:$C,3,FALSE),0)</f>
        <v>281675.73231572501</v>
      </c>
      <c r="K240" s="64">
        <f t="shared" si="25"/>
        <v>0.9963388589590193</v>
      </c>
      <c r="L240" s="31">
        <f t="shared" si="26"/>
        <v>583947.23086386849</v>
      </c>
      <c r="M240" s="61">
        <v>-25152</v>
      </c>
      <c r="N240" s="36">
        <f t="shared" si="27"/>
        <v>-25152</v>
      </c>
      <c r="O240" s="95">
        <f t="shared" si="28"/>
        <v>558795.23086386849</v>
      </c>
      <c r="P240" s="36">
        <f t="shared" si="29"/>
        <v>478689.58660356334</v>
      </c>
      <c r="Q240" s="101">
        <f t="shared" si="30"/>
        <v>80105.64426030514</v>
      </c>
      <c r="R240" s="101">
        <f t="shared" si="31"/>
        <v>0</v>
      </c>
    </row>
    <row r="241" spans="1:18" ht="14.4" customHeight="1">
      <c r="A241" s="63">
        <v>341025</v>
      </c>
      <c r="B241" s="59" t="s">
        <v>264</v>
      </c>
      <c r="C241" s="25" t="s">
        <v>256</v>
      </c>
      <c r="D241" s="25" t="s">
        <v>691</v>
      </c>
      <c r="E241" s="60" t="s">
        <v>708</v>
      </c>
      <c r="F241" s="36">
        <f>VLOOKUP($A241,'CAF BLS Adjustment'!$B:$H,7,FALSE)</f>
        <v>4284782.181943696</v>
      </c>
      <c r="G241" s="5">
        <f>SUMIFS('HCLS Adjustment'!$F:$F,'HCLS Adjustment'!$B:$B,Main!$A241)</f>
        <v>3629880</v>
      </c>
      <c r="H241" s="31">
        <f>VLOOKUP(A241,'SVS Adjustment'!$B$3:$E$675,4,FALSE)</f>
        <v>0</v>
      </c>
      <c r="I241" s="31">
        <f t="shared" si="24"/>
        <v>7914662.181943696</v>
      </c>
      <c r="J241" s="31">
        <f>IFERROR(VLOOKUP($A241,'NECA 5 year Projections'!$A:$C,3,FALSE),0)</f>
        <v>4423421.8548421497</v>
      </c>
      <c r="K241" s="64">
        <f t="shared" si="25"/>
        <v>0.9963388589590193</v>
      </c>
      <c r="L241" s="31">
        <f t="shared" si="26"/>
        <v>7885685.4874038845</v>
      </c>
      <c r="M241" s="61">
        <v>-328644</v>
      </c>
      <c r="N241" s="36">
        <f t="shared" si="27"/>
        <v>-328644</v>
      </c>
      <c r="O241" s="95">
        <f t="shared" si="28"/>
        <v>7557041.4874038845</v>
      </c>
      <c r="P241" s="36">
        <f t="shared" si="29"/>
        <v>3940450.9900457188</v>
      </c>
      <c r="Q241" s="101">
        <f t="shared" si="30"/>
        <v>3616590.4973581652</v>
      </c>
      <c r="R241" s="101">
        <f t="shared" si="31"/>
        <v>0</v>
      </c>
    </row>
    <row r="242" spans="1:18" ht="14.4" customHeight="1">
      <c r="A242" s="63">
        <v>341026</v>
      </c>
      <c r="B242" s="59" t="s">
        <v>265</v>
      </c>
      <c r="C242" s="25" t="s">
        <v>256</v>
      </c>
      <c r="D242" s="25" t="s">
        <v>691</v>
      </c>
      <c r="E242" s="60" t="s">
        <v>708</v>
      </c>
      <c r="F242" s="36">
        <f>VLOOKUP($A242,'CAF BLS Adjustment'!$B:$H,7,FALSE)</f>
        <v>3352642</v>
      </c>
      <c r="G242" s="5">
        <f>SUMIFS('HCLS Adjustment'!$F:$F,'HCLS Adjustment'!$B:$B,Main!$A242)</f>
        <v>73152</v>
      </c>
      <c r="H242" s="31">
        <f>VLOOKUP(A242,'SVS Adjustment'!$B$3:$E$675,4,FALSE)</f>
        <v>0</v>
      </c>
      <c r="I242" s="31">
        <f t="shared" si="24"/>
        <v>3425794</v>
      </c>
      <c r="J242" s="31">
        <f>IFERROR(VLOOKUP($A242,'NECA 5 year Projections'!$A:$C,3,FALSE),0)</f>
        <v>3897678.48455719</v>
      </c>
      <c r="K242" s="64">
        <f t="shared" si="25"/>
        <v>0.9963388589590193</v>
      </c>
      <c r="L242" s="31">
        <f t="shared" si="26"/>
        <v>3425794</v>
      </c>
      <c r="M242" s="61">
        <v>-322716</v>
      </c>
      <c r="N242" s="36">
        <f t="shared" si="27"/>
        <v>-322716</v>
      </c>
      <c r="O242" s="95">
        <f t="shared" si="28"/>
        <v>3103078</v>
      </c>
      <c r="P242" s="36">
        <f t="shared" si="29"/>
        <v>3029926</v>
      </c>
      <c r="Q242" s="101">
        <f t="shared" si="30"/>
        <v>73152</v>
      </c>
      <c r="R242" s="101">
        <f t="shared" si="31"/>
        <v>0</v>
      </c>
    </row>
    <row r="243" spans="1:18" ht="14.4" customHeight="1">
      <c r="A243" s="63">
        <v>341032</v>
      </c>
      <c r="B243" s="59" t="s">
        <v>266</v>
      </c>
      <c r="C243" s="25" t="s">
        <v>256</v>
      </c>
      <c r="D243" s="25" t="s">
        <v>691</v>
      </c>
      <c r="E243" s="60" t="s">
        <v>708</v>
      </c>
      <c r="F243" s="36">
        <f>VLOOKUP($A243,'CAF BLS Adjustment'!$B:$H,7,FALSE)</f>
        <v>515243</v>
      </c>
      <c r="G243" s="5">
        <f>SUMIFS('HCLS Adjustment'!$F:$F,'HCLS Adjustment'!$B:$B,Main!$A243)</f>
        <v>585420</v>
      </c>
      <c r="H243" s="31">
        <f>VLOOKUP(A243,'SVS Adjustment'!$B$3:$E$675,4,FALSE)</f>
        <v>0</v>
      </c>
      <c r="I243" s="31">
        <f t="shared" si="24"/>
        <v>1100663</v>
      </c>
      <c r="J243" s="31">
        <f>IFERROR(VLOOKUP($A243,'NECA 5 year Projections'!$A:$C,3,FALSE),0)</f>
        <v>624776.46386106405</v>
      </c>
      <c r="K243" s="64">
        <f t="shared" si="25"/>
        <v>0.9963388589590193</v>
      </c>
      <c r="L243" s="31">
        <f t="shared" si="26"/>
        <v>1096633.317518411</v>
      </c>
      <c r="M243" s="61">
        <v>-2784</v>
      </c>
      <c r="N243" s="36">
        <f t="shared" si="27"/>
        <v>-2784</v>
      </c>
      <c r="O243" s="95">
        <f t="shared" si="28"/>
        <v>1093849.317518411</v>
      </c>
      <c r="P243" s="36">
        <f t="shared" si="29"/>
        <v>510572.62270662194</v>
      </c>
      <c r="Q243" s="101">
        <f t="shared" si="30"/>
        <v>583276.69481178897</v>
      </c>
      <c r="R243" s="101">
        <f t="shared" si="31"/>
        <v>0</v>
      </c>
    </row>
    <row r="244" spans="1:18" ht="14.4" customHeight="1">
      <c r="A244" s="63">
        <v>341041</v>
      </c>
      <c r="B244" s="59" t="s">
        <v>267</v>
      </c>
      <c r="C244" s="25" t="s">
        <v>256</v>
      </c>
      <c r="D244" s="25" t="s">
        <v>691</v>
      </c>
      <c r="E244" s="60" t="s">
        <v>708</v>
      </c>
      <c r="F244" s="36">
        <f>VLOOKUP($A244,'CAF BLS Adjustment'!$B:$H,7,FALSE)</f>
        <v>29766</v>
      </c>
      <c r="G244" s="5">
        <f>SUMIFS('HCLS Adjustment'!$F:$F,'HCLS Adjustment'!$B:$B,Main!$A244)</f>
        <v>14388</v>
      </c>
      <c r="H244" s="31">
        <f>VLOOKUP(A244,'SVS Adjustment'!$B$3:$E$675,4,FALSE)</f>
        <v>0</v>
      </c>
      <c r="I244" s="31">
        <f t="shared" si="24"/>
        <v>44154</v>
      </c>
      <c r="J244" s="31">
        <f>IFERROR(VLOOKUP($A244,'NECA 5 year Projections'!$A:$C,3,FALSE),0)</f>
        <v>32454.414621675001</v>
      </c>
      <c r="K244" s="64">
        <f t="shared" si="25"/>
        <v>0.9963388589590193</v>
      </c>
      <c r="L244" s="31">
        <f t="shared" si="26"/>
        <v>43992.345978476536</v>
      </c>
      <c r="M244" s="61">
        <v>1608</v>
      </c>
      <c r="N244" s="36">
        <f t="shared" si="27"/>
        <v>1602.1128852061031</v>
      </c>
      <c r="O244" s="95">
        <f t="shared" si="28"/>
        <v>45594.458863682637</v>
      </c>
      <c r="P244" s="36">
        <f t="shared" si="29"/>
        <v>31259.135360980272</v>
      </c>
      <c r="Q244" s="101">
        <f t="shared" si="30"/>
        <v>14335.323502702367</v>
      </c>
      <c r="R244" s="101">
        <f t="shared" si="31"/>
        <v>0</v>
      </c>
    </row>
    <row r="245" spans="1:18" ht="14.4" customHeight="1">
      <c r="A245" s="63">
        <v>341043</v>
      </c>
      <c r="B245" s="59" t="s">
        <v>268</v>
      </c>
      <c r="C245" s="25" t="s">
        <v>256</v>
      </c>
      <c r="D245" s="25" t="s">
        <v>691</v>
      </c>
      <c r="E245" s="60" t="s">
        <v>708</v>
      </c>
      <c r="F245" s="36">
        <f>VLOOKUP($A245,'CAF BLS Adjustment'!$B:$H,7,FALSE)</f>
        <v>490251</v>
      </c>
      <c r="G245" s="5">
        <f>SUMIFS('HCLS Adjustment'!$F:$F,'HCLS Adjustment'!$B:$B,Main!$A245)</f>
        <v>565116</v>
      </c>
      <c r="H245" s="31">
        <f>VLOOKUP(A245,'SVS Adjustment'!$B$3:$E$675,4,FALSE)</f>
        <v>0</v>
      </c>
      <c r="I245" s="31">
        <f t="shared" si="24"/>
        <v>1055367</v>
      </c>
      <c r="J245" s="31">
        <f>IFERROR(VLOOKUP($A245,'NECA 5 year Projections'!$A:$C,3,FALSE),0)</f>
        <v>510214.17951253499</v>
      </c>
      <c r="K245" s="64">
        <f t="shared" si="25"/>
        <v>0.9963388589590193</v>
      </c>
      <c r="L245" s="31">
        <f t="shared" si="26"/>
        <v>1051503.1525630034</v>
      </c>
      <c r="M245" s="61">
        <v>32118</v>
      </c>
      <c r="N245" s="36">
        <f t="shared" si="27"/>
        <v>32000.411472045784</v>
      </c>
      <c r="O245" s="95">
        <f t="shared" si="28"/>
        <v>1083503.5640350492</v>
      </c>
      <c r="P245" s="36">
        <f t="shared" si="29"/>
        <v>520456.53341556393</v>
      </c>
      <c r="Q245" s="101">
        <f t="shared" si="30"/>
        <v>563047.03061948519</v>
      </c>
      <c r="R245" s="101">
        <f t="shared" si="31"/>
        <v>0</v>
      </c>
    </row>
    <row r="246" spans="1:18" ht="14.4" customHeight="1">
      <c r="A246" s="63">
        <v>341045</v>
      </c>
      <c r="B246" s="59" t="s">
        <v>269</v>
      </c>
      <c r="C246" s="25" t="s">
        <v>256</v>
      </c>
      <c r="D246" s="25" t="s">
        <v>691</v>
      </c>
      <c r="E246" s="60" t="s">
        <v>708</v>
      </c>
      <c r="F246" s="36">
        <f>VLOOKUP($A246,'CAF BLS Adjustment'!$B:$H,7,FALSE)</f>
        <v>398306</v>
      </c>
      <c r="G246" s="5">
        <f>SUMIFS('HCLS Adjustment'!$F:$F,'HCLS Adjustment'!$B:$B,Main!$A246)</f>
        <v>428856</v>
      </c>
      <c r="H246" s="31">
        <f>VLOOKUP(A246,'SVS Adjustment'!$B$3:$E$675,4,FALSE)</f>
        <v>0</v>
      </c>
      <c r="I246" s="31">
        <f t="shared" si="24"/>
        <v>827162</v>
      </c>
      <c r="J246" s="31">
        <f>IFERROR(VLOOKUP($A246,'NECA 5 year Projections'!$A:$C,3,FALSE),0)</f>
        <v>399941.91998012702</v>
      </c>
      <c r="K246" s="64">
        <f t="shared" si="25"/>
        <v>0.9963388589590193</v>
      </c>
      <c r="L246" s="31">
        <f t="shared" si="26"/>
        <v>824133.6432542603</v>
      </c>
      <c r="M246" s="61">
        <v>28139</v>
      </c>
      <c r="N246" s="36">
        <f t="shared" si="27"/>
        <v>28035.979152247844</v>
      </c>
      <c r="O246" s="95">
        <f t="shared" si="28"/>
        <v>852169.62240650819</v>
      </c>
      <c r="P246" s="36">
        <f t="shared" si="29"/>
        <v>424883.72470877896</v>
      </c>
      <c r="Q246" s="101">
        <f t="shared" si="30"/>
        <v>427285.89769772923</v>
      </c>
      <c r="R246" s="101">
        <f t="shared" si="31"/>
        <v>0</v>
      </c>
    </row>
    <row r="247" spans="1:18" ht="14.4" customHeight="1">
      <c r="A247" s="63">
        <v>341046</v>
      </c>
      <c r="B247" s="59" t="s">
        <v>270</v>
      </c>
      <c r="C247" s="25" t="s">
        <v>256</v>
      </c>
      <c r="D247" s="25" t="s">
        <v>691</v>
      </c>
      <c r="E247" s="60" t="s">
        <v>708</v>
      </c>
      <c r="F247" s="36">
        <f>VLOOKUP($A247,'CAF BLS Adjustment'!$B:$H,7,FALSE)</f>
        <v>46525</v>
      </c>
      <c r="G247" s="5">
        <f>SUMIFS('HCLS Adjustment'!$F:$F,'HCLS Adjustment'!$B:$B,Main!$A247)</f>
        <v>24912</v>
      </c>
      <c r="H247" s="31">
        <f>VLOOKUP(A247,'SVS Adjustment'!$B$3:$E$675,4,FALSE)</f>
        <v>0</v>
      </c>
      <c r="I247" s="31">
        <f t="shared" si="24"/>
        <v>71437</v>
      </c>
      <c r="J247" s="31">
        <f>IFERROR(VLOOKUP($A247,'NECA 5 year Projections'!$A:$C,3,FALSE),0)</f>
        <v>51769.284892310003</v>
      </c>
      <c r="K247" s="64">
        <f t="shared" si="25"/>
        <v>0.9963388589590193</v>
      </c>
      <c r="L247" s="31">
        <f t="shared" si="26"/>
        <v>71175.459067455464</v>
      </c>
      <c r="M247" s="61">
        <v>1062</v>
      </c>
      <c r="N247" s="36">
        <f t="shared" si="27"/>
        <v>1058.1118682144786</v>
      </c>
      <c r="O247" s="95">
        <f t="shared" si="28"/>
        <v>72233.570935669937</v>
      </c>
      <c r="P247" s="36">
        <f t="shared" si="29"/>
        <v>47412.777281282848</v>
      </c>
      <c r="Q247" s="101">
        <f t="shared" si="30"/>
        <v>24820.793654387089</v>
      </c>
      <c r="R247" s="101">
        <f t="shared" si="31"/>
        <v>0</v>
      </c>
    </row>
    <row r="248" spans="1:18" ht="14.4" customHeight="1">
      <c r="A248" s="63">
        <v>341047</v>
      </c>
      <c r="B248" s="59" t="s">
        <v>271</v>
      </c>
      <c r="C248" s="25" t="s">
        <v>256</v>
      </c>
      <c r="D248" s="25" t="s">
        <v>691</v>
      </c>
      <c r="E248" s="60" t="s">
        <v>708</v>
      </c>
      <c r="F248" s="36">
        <f>VLOOKUP($A248,'CAF BLS Adjustment'!$B:$H,7,FALSE)</f>
        <v>3009615</v>
      </c>
      <c r="G248" s="5">
        <f>SUMIFS('HCLS Adjustment'!$F:$F,'HCLS Adjustment'!$B:$B,Main!$A248)</f>
        <v>1387656</v>
      </c>
      <c r="H248" s="31">
        <f>VLOOKUP(A248,'SVS Adjustment'!$B$3:$E$675,4,FALSE)</f>
        <v>0</v>
      </c>
      <c r="I248" s="31">
        <f t="shared" si="24"/>
        <v>4397271</v>
      </c>
      <c r="J248" s="31">
        <f>IFERROR(VLOOKUP($A248,'NECA 5 year Projections'!$A:$C,3,FALSE),0)</f>
        <v>2663615.2295726701</v>
      </c>
      <c r="K248" s="64">
        <f t="shared" si="25"/>
        <v>0.9963388589590193</v>
      </c>
      <c r="L248" s="31">
        <f t="shared" si="26"/>
        <v>4381171.9706735853</v>
      </c>
      <c r="M248" s="61">
        <v>156456</v>
      </c>
      <c r="N248" s="36">
        <f t="shared" si="27"/>
        <v>155883.19251729234</v>
      </c>
      <c r="O248" s="95">
        <f t="shared" si="28"/>
        <v>4537055.163190878</v>
      </c>
      <c r="P248" s="36">
        <f t="shared" si="29"/>
        <v>3154479.5675232406</v>
      </c>
      <c r="Q248" s="101">
        <f t="shared" si="30"/>
        <v>1382575.5956676367</v>
      </c>
      <c r="R248" s="101">
        <f t="shared" si="31"/>
        <v>0</v>
      </c>
    </row>
    <row r="249" spans="1:18" ht="14.4" customHeight="1">
      <c r="A249" s="63">
        <v>341049</v>
      </c>
      <c r="B249" s="59" t="s">
        <v>272</v>
      </c>
      <c r="C249" s="25" t="s">
        <v>256</v>
      </c>
      <c r="D249" s="25" t="s">
        <v>691</v>
      </c>
      <c r="E249" s="60" t="s">
        <v>708</v>
      </c>
      <c r="F249" s="36">
        <f>VLOOKUP($A249,'CAF BLS Adjustment'!$B:$H,7,FALSE)</f>
        <v>2562802</v>
      </c>
      <c r="G249" s="5">
        <f>SUMIFS('HCLS Adjustment'!$F:$F,'HCLS Adjustment'!$B:$B,Main!$A249)</f>
        <v>1064556</v>
      </c>
      <c r="H249" s="31">
        <f>VLOOKUP(A249,'SVS Adjustment'!$B$3:$E$675,4,FALSE)</f>
        <v>0</v>
      </c>
      <c r="I249" s="31">
        <f t="shared" si="24"/>
        <v>3627358</v>
      </c>
      <c r="J249" s="31">
        <f>IFERROR(VLOOKUP($A249,'NECA 5 year Projections'!$A:$C,3,FALSE),0)</f>
        <v>1497924.25217415</v>
      </c>
      <c r="K249" s="64">
        <f t="shared" si="25"/>
        <v>0.9963388589590193</v>
      </c>
      <c r="L249" s="31">
        <f t="shared" si="26"/>
        <v>3614077.7307558702</v>
      </c>
      <c r="M249" s="61">
        <v>196404</v>
      </c>
      <c r="N249" s="36">
        <f t="shared" si="27"/>
        <v>195684.93725498722</v>
      </c>
      <c r="O249" s="95">
        <f t="shared" si="28"/>
        <v>3809762.6680108574</v>
      </c>
      <c r="P249" s="36">
        <f t="shared" si="29"/>
        <v>2749104.1576728798</v>
      </c>
      <c r="Q249" s="101">
        <f t="shared" si="30"/>
        <v>1060658.5103379779</v>
      </c>
      <c r="R249" s="101">
        <f t="shared" si="31"/>
        <v>0</v>
      </c>
    </row>
    <row r="250" spans="1:18" ht="14.4" customHeight="1">
      <c r="A250" s="63">
        <v>341050</v>
      </c>
      <c r="B250" s="59" t="s">
        <v>273</v>
      </c>
      <c r="C250" s="25" t="s">
        <v>256</v>
      </c>
      <c r="D250" s="25" t="s">
        <v>691</v>
      </c>
      <c r="E250" s="60" t="s">
        <v>708</v>
      </c>
      <c r="F250" s="36">
        <f>VLOOKUP($A250,'CAF BLS Adjustment'!$B:$H,7,FALSE)</f>
        <v>322367</v>
      </c>
      <c r="G250" s="5">
        <f>SUMIFS('HCLS Adjustment'!$F:$F,'HCLS Adjustment'!$B:$B,Main!$A250)</f>
        <v>0</v>
      </c>
      <c r="H250" s="31">
        <f>VLOOKUP(A250,'SVS Adjustment'!$B$3:$E$675,4,FALSE)</f>
        <v>0</v>
      </c>
      <c r="I250" s="31">
        <f t="shared" si="24"/>
        <v>322367</v>
      </c>
      <c r="J250" s="31">
        <f>IFERROR(VLOOKUP($A250,'NECA 5 year Projections'!$A:$C,3,FALSE),0)</f>
        <v>352077.48816423601</v>
      </c>
      <c r="K250" s="64">
        <f t="shared" si="25"/>
        <v>0.9963388589590193</v>
      </c>
      <c r="L250" s="31">
        <f t="shared" si="26"/>
        <v>322367</v>
      </c>
      <c r="M250" s="61">
        <v>10146</v>
      </c>
      <c r="N250" s="36">
        <f t="shared" si="27"/>
        <v>10108.854062998209</v>
      </c>
      <c r="O250" s="95">
        <f t="shared" si="28"/>
        <v>332475.8540629982</v>
      </c>
      <c r="P250" s="36">
        <f t="shared" si="29"/>
        <v>332475.8540629982</v>
      </c>
      <c r="Q250" s="101">
        <f t="shared" si="30"/>
        <v>0</v>
      </c>
      <c r="R250" s="101">
        <f t="shared" si="31"/>
        <v>0</v>
      </c>
    </row>
    <row r="251" spans="1:18" ht="14.4" customHeight="1">
      <c r="A251" s="63">
        <v>341053</v>
      </c>
      <c r="B251" s="59" t="s">
        <v>274</v>
      </c>
      <c r="C251" s="25" t="s">
        <v>256</v>
      </c>
      <c r="D251" s="25" t="s">
        <v>691</v>
      </c>
      <c r="E251" s="60" t="s">
        <v>708</v>
      </c>
      <c r="F251" s="36">
        <f>VLOOKUP($A251,'CAF BLS Adjustment'!$B:$H,7,FALSE)</f>
        <v>467200</v>
      </c>
      <c r="G251" s="5">
        <f>SUMIFS('HCLS Adjustment'!$F:$F,'HCLS Adjustment'!$B:$B,Main!$A251)</f>
        <v>0</v>
      </c>
      <c r="H251" s="31">
        <f>VLOOKUP(A251,'SVS Adjustment'!$B$3:$E$675,4,FALSE)</f>
        <v>0</v>
      </c>
      <c r="I251" s="31">
        <f t="shared" si="24"/>
        <v>467200</v>
      </c>
      <c r="J251" s="31">
        <f>IFERROR(VLOOKUP($A251,'NECA 5 year Projections'!$A:$C,3,FALSE),0)</f>
        <v>517633.49373550602</v>
      </c>
      <c r="K251" s="64">
        <f t="shared" si="25"/>
        <v>0.9963388589590193</v>
      </c>
      <c r="L251" s="31">
        <f t="shared" si="26"/>
        <v>467200</v>
      </c>
      <c r="M251" s="61">
        <v>14034</v>
      </c>
      <c r="N251" s="36">
        <f t="shared" si="27"/>
        <v>13982.619546630876</v>
      </c>
      <c r="O251" s="95">
        <f t="shared" si="28"/>
        <v>481182.61954663089</v>
      </c>
      <c r="P251" s="36">
        <f t="shared" si="29"/>
        <v>481182.61954663089</v>
      </c>
      <c r="Q251" s="101">
        <f t="shared" si="30"/>
        <v>0</v>
      </c>
      <c r="R251" s="101">
        <f t="shared" si="31"/>
        <v>0</v>
      </c>
    </row>
    <row r="252" spans="1:18" ht="14.4" customHeight="1">
      <c r="A252" s="63">
        <v>341058</v>
      </c>
      <c r="B252" s="59" t="s">
        <v>275</v>
      </c>
      <c r="C252" s="25" t="s">
        <v>256</v>
      </c>
      <c r="D252" s="25" t="s">
        <v>691</v>
      </c>
      <c r="E252" s="60" t="s">
        <v>708</v>
      </c>
      <c r="F252" s="36">
        <f>VLOOKUP($A252,'CAF BLS Adjustment'!$B:$H,7,FALSE)</f>
        <v>363072</v>
      </c>
      <c r="G252" s="5">
        <f>SUMIFS('HCLS Adjustment'!$F:$F,'HCLS Adjustment'!$B:$B,Main!$A252)</f>
        <v>0</v>
      </c>
      <c r="H252" s="31">
        <f>VLOOKUP(A252,'SVS Adjustment'!$B$3:$E$675,4,FALSE)</f>
        <v>0</v>
      </c>
      <c r="I252" s="31">
        <f t="shared" si="24"/>
        <v>363072</v>
      </c>
      <c r="J252" s="31">
        <f>IFERROR(VLOOKUP($A252,'NECA 5 year Projections'!$A:$C,3,FALSE),0)</f>
        <v>211768.46442045399</v>
      </c>
      <c r="K252" s="64">
        <f t="shared" si="25"/>
        <v>0.9963388589590193</v>
      </c>
      <c r="L252" s="31">
        <f t="shared" si="26"/>
        <v>361742.74219996907</v>
      </c>
      <c r="M252" s="61">
        <v>24282</v>
      </c>
      <c r="N252" s="36">
        <f t="shared" si="27"/>
        <v>24193.100173242907</v>
      </c>
      <c r="O252" s="95">
        <f t="shared" si="28"/>
        <v>385935.84237321198</v>
      </c>
      <c r="P252" s="36">
        <f t="shared" si="29"/>
        <v>385935.84237321198</v>
      </c>
      <c r="Q252" s="101">
        <f t="shared" si="30"/>
        <v>0</v>
      </c>
      <c r="R252" s="101">
        <f t="shared" si="31"/>
        <v>0</v>
      </c>
    </row>
    <row r="253" spans="1:18" ht="14.4" customHeight="1">
      <c r="A253" s="63">
        <v>341060</v>
      </c>
      <c r="B253" s="59" t="s">
        <v>276</v>
      </c>
      <c r="C253" s="25" t="s">
        <v>256</v>
      </c>
      <c r="D253" s="25" t="s">
        <v>691</v>
      </c>
      <c r="E253" s="60" t="s">
        <v>708</v>
      </c>
      <c r="F253" s="36">
        <f>VLOOKUP($A253,'CAF BLS Adjustment'!$B:$H,7,FALSE)</f>
        <v>1247667.9811594067</v>
      </c>
      <c r="G253" s="5">
        <f>SUMIFS('HCLS Adjustment'!$F:$F,'HCLS Adjustment'!$B:$B,Main!$A253)</f>
        <v>204852</v>
      </c>
      <c r="H253" s="31">
        <f>VLOOKUP(A253,'SVS Adjustment'!$B$3:$E$675,4,FALSE)</f>
        <v>0</v>
      </c>
      <c r="I253" s="31">
        <f t="shared" si="24"/>
        <v>1452519.9811594067</v>
      </c>
      <c r="J253" s="31">
        <f>IFERROR(VLOOKUP($A253,'NECA 5 year Projections'!$A:$C,3,FALSE),0)</f>
        <v>651437.13266406697</v>
      </c>
      <c r="K253" s="64">
        <f t="shared" si="25"/>
        <v>0.9963388589590193</v>
      </c>
      <c r="L253" s="31">
        <f t="shared" si="26"/>
        <v>1447202.1006435396</v>
      </c>
      <c r="M253" s="61">
        <v>37356</v>
      </c>
      <c r="N253" s="36">
        <f t="shared" si="27"/>
        <v>37219.234415273124</v>
      </c>
      <c r="O253" s="95">
        <f t="shared" si="28"/>
        <v>1484421.3350588128</v>
      </c>
      <c r="P253" s="36">
        <f t="shared" si="29"/>
        <v>1280319.3271233398</v>
      </c>
      <c r="Q253" s="101">
        <f t="shared" si="30"/>
        <v>204102.00793547303</v>
      </c>
      <c r="R253" s="101">
        <f t="shared" si="31"/>
        <v>0</v>
      </c>
    </row>
    <row r="254" spans="1:18" ht="14.4" customHeight="1">
      <c r="A254" s="63">
        <v>341062</v>
      </c>
      <c r="B254" s="59" t="s">
        <v>277</v>
      </c>
      <c r="C254" s="25" t="s">
        <v>256</v>
      </c>
      <c r="D254" s="25" t="s">
        <v>691</v>
      </c>
      <c r="E254" s="60" t="s">
        <v>708</v>
      </c>
      <c r="F254" s="36">
        <f>VLOOKUP($A254,'CAF BLS Adjustment'!$B:$H,7,FALSE)</f>
        <v>121588</v>
      </c>
      <c r="G254" s="5">
        <f>SUMIFS('HCLS Adjustment'!$F:$F,'HCLS Adjustment'!$B:$B,Main!$A254)</f>
        <v>44256</v>
      </c>
      <c r="H254" s="31">
        <f>VLOOKUP(A254,'SVS Adjustment'!$B$3:$E$675,4,FALSE)</f>
        <v>0</v>
      </c>
      <c r="I254" s="31">
        <f t="shared" si="24"/>
        <v>165844</v>
      </c>
      <c r="J254" s="31">
        <f>IFERROR(VLOOKUP($A254,'NECA 5 year Projections'!$A:$C,3,FALSE),0)</f>
        <v>134511.986206881</v>
      </c>
      <c r="K254" s="64">
        <f t="shared" si="25"/>
        <v>0.9963388589590193</v>
      </c>
      <c r="L254" s="31">
        <f t="shared" si="26"/>
        <v>165236.82172519961</v>
      </c>
      <c r="M254" s="61">
        <v>6900</v>
      </c>
      <c r="N254" s="36">
        <f t="shared" si="27"/>
        <v>6874.738126817233</v>
      </c>
      <c r="O254" s="95">
        <f t="shared" si="28"/>
        <v>172111.55985201686</v>
      </c>
      <c r="P254" s="36">
        <f t="shared" si="29"/>
        <v>128017.58730992649</v>
      </c>
      <c r="Q254" s="101">
        <f t="shared" si="30"/>
        <v>44093.972542090363</v>
      </c>
      <c r="R254" s="101">
        <f t="shared" si="31"/>
        <v>0</v>
      </c>
    </row>
    <row r="255" spans="1:18" ht="14.4" customHeight="1">
      <c r="A255" s="63">
        <v>341066</v>
      </c>
      <c r="B255" s="59" t="s">
        <v>278</v>
      </c>
      <c r="C255" s="25" t="s">
        <v>256</v>
      </c>
      <c r="D255" s="25" t="s">
        <v>691</v>
      </c>
      <c r="E255" s="60" t="s">
        <v>708</v>
      </c>
      <c r="F255" s="36">
        <f>VLOOKUP($A255,'CAF BLS Adjustment'!$B:$H,7,FALSE)</f>
        <v>226389</v>
      </c>
      <c r="G255" s="5">
        <f>SUMIFS('HCLS Adjustment'!$F:$F,'HCLS Adjustment'!$B:$B,Main!$A255)</f>
        <v>261060</v>
      </c>
      <c r="H255" s="31">
        <f>VLOOKUP(A255,'SVS Adjustment'!$B$3:$E$675,4,FALSE)</f>
        <v>0</v>
      </c>
      <c r="I255" s="31">
        <f t="shared" si="24"/>
        <v>487449</v>
      </c>
      <c r="J255" s="31">
        <f>IFERROR(VLOOKUP($A255,'NECA 5 year Projections'!$A:$C,3,FALSE),0)</f>
        <v>236142.77617208799</v>
      </c>
      <c r="K255" s="64">
        <f t="shared" si="25"/>
        <v>0.9963388589590193</v>
      </c>
      <c r="L255" s="31">
        <f t="shared" si="26"/>
        <v>485664.38046071498</v>
      </c>
      <c r="M255" s="61">
        <v>18234</v>
      </c>
      <c r="N255" s="36">
        <f t="shared" si="27"/>
        <v>18167.242754258757</v>
      </c>
      <c r="O255" s="95">
        <f t="shared" si="28"/>
        <v>503831.62321497372</v>
      </c>
      <c r="P255" s="36">
        <f t="shared" si="29"/>
        <v>243727.40069513218</v>
      </c>
      <c r="Q255" s="101">
        <f t="shared" si="30"/>
        <v>260104.22251984157</v>
      </c>
      <c r="R255" s="101">
        <f t="shared" si="31"/>
        <v>0</v>
      </c>
    </row>
    <row r="256" spans="1:18" ht="14.4" customHeight="1">
      <c r="A256" s="63">
        <v>341087</v>
      </c>
      <c r="B256" s="59" t="s">
        <v>279</v>
      </c>
      <c r="C256" s="25" t="s">
        <v>256</v>
      </c>
      <c r="D256" s="25" t="s">
        <v>691</v>
      </c>
      <c r="E256" s="60" t="s">
        <v>708</v>
      </c>
      <c r="F256" s="36">
        <f>VLOOKUP($A256,'CAF BLS Adjustment'!$B:$H,7,FALSE)</f>
        <v>231357</v>
      </c>
      <c r="G256" s="5">
        <f>SUMIFS('HCLS Adjustment'!$F:$F,'HCLS Adjustment'!$B:$B,Main!$A256)</f>
        <v>39348</v>
      </c>
      <c r="H256" s="31">
        <f>VLOOKUP(A256,'SVS Adjustment'!$B$3:$E$675,4,FALSE)</f>
        <v>0</v>
      </c>
      <c r="I256" s="31">
        <f t="shared" si="24"/>
        <v>270705</v>
      </c>
      <c r="J256" s="31">
        <f>IFERROR(VLOOKUP($A256,'NECA 5 year Projections'!$A:$C,3,FALSE),0)</f>
        <v>151750.333518723</v>
      </c>
      <c r="K256" s="64">
        <f t="shared" si="25"/>
        <v>0.9963388589590193</v>
      </c>
      <c r="L256" s="31">
        <f t="shared" si="26"/>
        <v>269713.91081450135</v>
      </c>
      <c r="M256" s="61">
        <v>8628</v>
      </c>
      <c r="N256" s="36">
        <f t="shared" si="27"/>
        <v>8596.4116750984194</v>
      </c>
      <c r="O256" s="95">
        <f t="shared" si="28"/>
        <v>278310.32248959976</v>
      </c>
      <c r="P256" s="36">
        <f t="shared" si="29"/>
        <v>239106.38106728025</v>
      </c>
      <c r="Q256" s="101">
        <f t="shared" si="30"/>
        <v>39203.941422319491</v>
      </c>
      <c r="R256" s="101">
        <f t="shared" si="31"/>
        <v>0</v>
      </c>
    </row>
    <row r="257" spans="1:18" ht="14.4" customHeight="1">
      <c r="A257" s="63">
        <v>341088</v>
      </c>
      <c r="B257" s="59" t="s">
        <v>280</v>
      </c>
      <c r="C257" s="25" t="s">
        <v>256</v>
      </c>
      <c r="D257" s="25" t="s">
        <v>691</v>
      </c>
      <c r="E257" s="60" t="s">
        <v>708</v>
      </c>
      <c r="F257" s="36">
        <f>VLOOKUP($A257,'CAF BLS Adjustment'!$B:$H,7,FALSE)</f>
        <v>3547988</v>
      </c>
      <c r="G257" s="5">
        <f>SUMIFS('HCLS Adjustment'!$F:$F,'HCLS Adjustment'!$B:$B,Main!$A257)</f>
        <v>3680472</v>
      </c>
      <c r="H257" s="31">
        <f>VLOOKUP(A257,'SVS Adjustment'!$B$3:$E$675,4,FALSE)</f>
        <v>0</v>
      </c>
      <c r="I257" s="31">
        <f t="shared" si="24"/>
        <v>7228460</v>
      </c>
      <c r="J257" s="31">
        <f>IFERROR(VLOOKUP($A257,'NECA 5 year Projections'!$A:$C,3,FALSE),0)</f>
        <v>2860771.4479831401</v>
      </c>
      <c r="K257" s="64">
        <f t="shared" si="25"/>
        <v>0.9963388589590193</v>
      </c>
      <c r="L257" s="31">
        <f t="shared" si="26"/>
        <v>7201995.5884309122</v>
      </c>
      <c r="M257" s="61">
        <v>619410</v>
      </c>
      <c r="N257" s="36">
        <f t="shared" si="27"/>
        <v>617142.25262780616</v>
      </c>
      <c r="O257" s="95">
        <f t="shared" si="28"/>
        <v>7819137.841058718</v>
      </c>
      <c r="P257" s="36">
        <f t="shared" si="29"/>
        <v>4152140.5681480989</v>
      </c>
      <c r="Q257" s="101">
        <f t="shared" si="30"/>
        <v>3666997.2729106196</v>
      </c>
      <c r="R257" s="101">
        <f t="shared" si="31"/>
        <v>0</v>
      </c>
    </row>
    <row r="258" spans="1:18" ht="14.4" customHeight="1">
      <c r="A258" s="63">
        <v>341091</v>
      </c>
      <c r="B258" s="59" t="s">
        <v>281</v>
      </c>
      <c r="C258" s="25" t="s">
        <v>256</v>
      </c>
      <c r="D258" s="25" t="s">
        <v>691</v>
      </c>
      <c r="E258" s="60" t="s">
        <v>708</v>
      </c>
      <c r="F258" s="36">
        <f>VLOOKUP($A258,'CAF BLS Adjustment'!$B:$H,7,FALSE)</f>
        <v>184316</v>
      </c>
      <c r="G258" s="5">
        <f>SUMIFS('HCLS Adjustment'!$F:$F,'HCLS Adjustment'!$B:$B,Main!$A258)</f>
        <v>168648</v>
      </c>
      <c r="H258" s="31">
        <f>VLOOKUP(A258,'SVS Adjustment'!$B$3:$E$675,4,FALSE)</f>
        <v>0</v>
      </c>
      <c r="I258" s="31">
        <f t="shared" si="24"/>
        <v>352964</v>
      </c>
      <c r="J258" s="31">
        <f>IFERROR(VLOOKUP($A258,'NECA 5 year Projections'!$A:$C,3,FALSE),0)</f>
        <v>235922.31005942999</v>
      </c>
      <c r="K258" s="64">
        <f t="shared" si="25"/>
        <v>0.9963388589590193</v>
      </c>
      <c r="L258" s="31">
        <f t="shared" si="26"/>
        <v>351671.74901361129</v>
      </c>
      <c r="M258" s="61">
        <v>17850</v>
      </c>
      <c r="N258" s="36">
        <f t="shared" si="27"/>
        <v>17784.648632418495</v>
      </c>
      <c r="O258" s="95">
        <f t="shared" si="28"/>
        <v>369456.39764602977</v>
      </c>
      <c r="P258" s="36">
        <f t="shared" si="29"/>
        <v>201425.84176030912</v>
      </c>
      <c r="Q258" s="101">
        <f t="shared" si="30"/>
        <v>168030.55588572068</v>
      </c>
      <c r="R258" s="101">
        <f t="shared" si="31"/>
        <v>0</v>
      </c>
    </row>
    <row r="259" spans="1:18" ht="14.4" customHeight="1">
      <c r="A259" s="63">
        <v>350739</v>
      </c>
      <c r="B259" s="59" t="s">
        <v>283</v>
      </c>
      <c r="C259" s="25" t="s">
        <v>282</v>
      </c>
      <c r="D259" s="25" t="s">
        <v>691</v>
      </c>
      <c r="E259" s="60" t="s">
        <v>708</v>
      </c>
      <c r="F259" s="36">
        <f>VLOOKUP($A259,'CAF BLS Adjustment'!$B:$H,7,FALSE)</f>
        <v>72700</v>
      </c>
      <c r="G259" s="5">
        <f>SUMIFS('HCLS Adjustment'!$F:$F,'HCLS Adjustment'!$B:$B,Main!$A259)</f>
        <v>4608</v>
      </c>
      <c r="H259" s="31">
        <f>VLOOKUP(A259,'SVS Adjustment'!$B$3:$E$675,4,FALSE)</f>
        <v>0</v>
      </c>
      <c r="I259" s="31">
        <f t="shared" si="24"/>
        <v>77308</v>
      </c>
      <c r="J259" s="31">
        <f>IFERROR(VLOOKUP($A259,'NECA 5 year Projections'!$A:$C,3,FALSE),0)</f>
        <v>78174.321438057799</v>
      </c>
      <c r="K259" s="64">
        <f t="shared" si="25"/>
        <v>0.9963388589590193</v>
      </c>
      <c r="L259" s="31">
        <f t="shared" si="26"/>
        <v>77308</v>
      </c>
      <c r="M259" s="61">
        <v>3798</v>
      </c>
      <c r="N259" s="36">
        <f t="shared" si="27"/>
        <v>3784.0949863263554</v>
      </c>
      <c r="O259" s="95">
        <f t="shared" si="28"/>
        <v>81092.094986326352</v>
      </c>
      <c r="P259" s="36">
        <f t="shared" si="29"/>
        <v>76484.094986326352</v>
      </c>
      <c r="Q259" s="101">
        <f t="shared" si="30"/>
        <v>4608</v>
      </c>
      <c r="R259" s="101">
        <f t="shared" si="31"/>
        <v>0</v>
      </c>
    </row>
    <row r="260" spans="1:18" ht="14.4" customHeight="1">
      <c r="A260" s="63">
        <v>351098</v>
      </c>
      <c r="B260" s="59" t="s">
        <v>162</v>
      </c>
      <c r="C260" s="25" t="s">
        <v>282</v>
      </c>
      <c r="D260" s="25" t="s">
        <v>691</v>
      </c>
      <c r="E260" s="60" t="s">
        <v>708</v>
      </c>
      <c r="F260" s="36">
        <f>VLOOKUP($A260,'CAF BLS Adjustment'!$B:$H,7,FALSE)</f>
        <v>86437</v>
      </c>
      <c r="G260" s="5">
        <f>SUMIFS('HCLS Adjustment'!$F:$F,'HCLS Adjustment'!$B:$B,Main!$A260)</f>
        <v>42876</v>
      </c>
      <c r="H260" s="31">
        <f>VLOOKUP(A260,'SVS Adjustment'!$B$3:$E$675,4,FALSE)</f>
        <v>0</v>
      </c>
      <c r="I260" s="31">
        <f t="shared" si="24"/>
        <v>129313</v>
      </c>
      <c r="J260" s="31">
        <f>IFERROR(VLOOKUP($A260,'NECA 5 year Projections'!$A:$C,3,FALSE),0)</f>
        <v>99291.005818720296</v>
      </c>
      <c r="K260" s="64">
        <f t="shared" si="25"/>
        <v>0.9963388589590193</v>
      </c>
      <c r="L260" s="31">
        <f t="shared" si="26"/>
        <v>128839.56686856766</v>
      </c>
      <c r="M260" s="61">
        <v>2460</v>
      </c>
      <c r="N260" s="36">
        <f t="shared" si="27"/>
        <v>2450.9935930391875</v>
      </c>
      <c r="O260" s="95">
        <f t="shared" si="28"/>
        <v>131290.56046160686</v>
      </c>
      <c r="P260" s="36">
        <f t="shared" si="29"/>
        <v>88571.535544879938</v>
      </c>
      <c r="Q260" s="101">
        <f t="shared" si="30"/>
        <v>42719.024916726914</v>
      </c>
      <c r="R260" s="101">
        <f t="shared" si="31"/>
        <v>0</v>
      </c>
    </row>
    <row r="261" spans="1:18" ht="14.4" customHeight="1">
      <c r="A261" s="63">
        <v>351101</v>
      </c>
      <c r="B261" s="59" t="s">
        <v>284</v>
      </c>
      <c r="C261" s="25" t="s">
        <v>282</v>
      </c>
      <c r="D261" s="25" t="s">
        <v>691</v>
      </c>
      <c r="E261" s="60" t="s">
        <v>708</v>
      </c>
      <c r="F261" s="36">
        <f>VLOOKUP($A261,'CAF BLS Adjustment'!$B:$H,7,FALSE)</f>
        <v>364100</v>
      </c>
      <c r="G261" s="5">
        <f>SUMIFS('HCLS Adjustment'!$F:$F,'HCLS Adjustment'!$B:$B,Main!$A261)</f>
        <v>2400</v>
      </c>
      <c r="H261" s="31">
        <f>VLOOKUP(A261,'SVS Adjustment'!$B$3:$E$675,4,FALSE)</f>
        <v>0</v>
      </c>
      <c r="I261" s="31">
        <f t="shared" ref="I261:I324" si="32">SUM(F261:H261)</f>
        <v>366500</v>
      </c>
      <c r="J261" s="31">
        <f>IFERROR(VLOOKUP($A261,'NECA 5 year Projections'!$A:$C,3,FALSE),0)</f>
        <v>226855.04342993701</v>
      </c>
      <c r="K261" s="64">
        <f t="shared" ref="K261:K324" si="33">G$663</f>
        <v>0.9963388589590193</v>
      </c>
      <c r="L261" s="31">
        <f t="shared" ref="L261:L324" si="34">IF(I261&lt;J261,I261,MAX(I261*K261,J261))</f>
        <v>365158.19180848059</v>
      </c>
      <c r="M261" s="61">
        <v>10260</v>
      </c>
      <c r="N261" s="36">
        <f t="shared" ref="N261:N324" si="35">IF(M261&lt;0,M261,M261*K261)</f>
        <v>10222.436692919538</v>
      </c>
      <c r="O261" s="95">
        <f t="shared" ref="O261:O324" si="36">IF(M261&lt;0,L261+M261,L261+M261*K261)</f>
        <v>375380.62850140012</v>
      </c>
      <c r="P261" s="36">
        <f t="shared" ref="P261:P324" si="37">(F261/I261)*L261+N261</f>
        <v>372989.41523989849</v>
      </c>
      <c r="Q261" s="101">
        <f t="shared" ref="Q261:Q324" si="38">((G261)/I261)*L261</f>
        <v>2391.2132615016462</v>
      </c>
      <c r="R261" s="101">
        <f t="shared" ref="R261:R324" si="39">((H261)/I261)*L261</f>
        <v>0</v>
      </c>
    </row>
    <row r="262" spans="1:18" ht="14.4" customHeight="1">
      <c r="A262" s="63">
        <v>351106</v>
      </c>
      <c r="B262" s="59" t="s">
        <v>285</v>
      </c>
      <c r="C262" s="25" t="s">
        <v>282</v>
      </c>
      <c r="D262" s="25" t="s">
        <v>691</v>
      </c>
      <c r="E262" s="60" t="s">
        <v>708</v>
      </c>
      <c r="F262" s="36">
        <f>VLOOKUP($A262,'CAF BLS Adjustment'!$B:$H,7,FALSE)</f>
        <v>1107808</v>
      </c>
      <c r="G262" s="5">
        <f>SUMIFS('HCLS Adjustment'!$F:$F,'HCLS Adjustment'!$B:$B,Main!$A262)</f>
        <v>0</v>
      </c>
      <c r="H262" s="31">
        <f>VLOOKUP(A262,'SVS Adjustment'!$B$3:$E$675,4,FALSE)</f>
        <v>0</v>
      </c>
      <c r="I262" s="31">
        <f t="shared" si="32"/>
        <v>1107808</v>
      </c>
      <c r="J262" s="31">
        <f>IFERROR(VLOOKUP($A262,'NECA 5 year Projections'!$A:$C,3,FALSE),0)</f>
        <v>790696.56708760501</v>
      </c>
      <c r="K262" s="64">
        <f t="shared" si="33"/>
        <v>0.9963388589590193</v>
      </c>
      <c r="L262" s="31">
        <f t="shared" si="34"/>
        <v>1103752.1586656733</v>
      </c>
      <c r="M262" s="61">
        <v>-75186</v>
      </c>
      <c r="N262" s="36">
        <f t="shared" si="35"/>
        <v>-75186</v>
      </c>
      <c r="O262" s="95">
        <f t="shared" si="36"/>
        <v>1028566.1586656733</v>
      </c>
      <c r="P262" s="36">
        <f t="shared" si="37"/>
        <v>1028566.1586656733</v>
      </c>
      <c r="Q262" s="101">
        <f t="shared" si="38"/>
        <v>0</v>
      </c>
      <c r="R262" s="101">
        <f t="shared" si="39"/>
        <v>0</v>
      </c>
    </row>
    <row r="263" spans="1:18" ht="14.4" customHeight="1">
      <c r="A263" s="63">
        <v>351107</v>
      </c>
      <c r="B263" s="59" t="s">
        <v>286</v>
      </c>
      <c r="C263" s="25" t="s">
        <v>282</v>
      </c>
      <c r="D263" s="25" t="s">
        <v>691</v>
      </c>
      <c r="E263" s="60" t="s">
        <v>708</v>
      </c>
      <c r="F263" s="36">
        <f>VLOOKUP($A263,'CAF BLS Adjustment'!$B:$H,7,FALSE)</f>
        <v>121026</v>
      </c>
      <c r="G263" s="5">
        <f>SUMIFS('HCLS Adjustment'!$F:$F,'HCLS Adjustment'!$B:$B,Main!$A263)</f>
        <v>40800</v>
      </c>
      <c r="H263" s="31">
        <f>VLOOKUP(A263,'SVS Adjustment'!$B$3:$E$675,4,FALSE)</f>
        <v>0</v>
      </c>
      <c r="I263" s="31">
        <f t="shared" si="32"/>
        <v>161826</v>
      </c>
      <c r="J263" s="31">
        <f>IFERROR(VLOOKUP($A263,'NECA 5 year Projections'!$A:$C,3,FALSE),0)</f>
        <v>96517.802779374397</v>
      </c>
      <c r="K263" s="64">
        <f t="shared" si="33"/>
        <v>0.9963388589590193</v>
      </c>
      <c r="L263" s="31">
        <f t="shared" si="34"/>
        <v>161233.53218990227</v>
      </c>
      <c r="M263" s="61">
        <v>3618</v>
      </c>
      <c r="N263" s="36">
        <f t="shared" si="35"/>
        <v>3604.7539917137319</v>
      </c>
      <c r="O263" s="95">
        <f t="shared" si="36"/>
        <v>164838.28618161599</v>
      </c>
      <c r="P263" s="36">
        <f t="shared" si="37"/>
        <v>124187.660736088</v>
      </c>
      <c r="Q263" s="101">
        <f t="shared" si="38"/>
        <v>40650.625445527992</v>
      </c>
      <c r="R263" s="101">
        <f t="shared" si="39"/>
        <v>0</v>
      </c>
    </row>
    <row r="264" spans="1:18" ht="14.4" customHeight="1">
      <c r="A264" s="63">
        <v>351110</v>
      </c>
      <c r="B264" s="59" t="s">
        <v>287</v>
      </c>
      <c r="C264" s="25" t="s">
        <v>282</v>
      </c>
      <c r="D264" s="25" t="s">
        <v>691</v>
      </c>
      <c r="E264" s="60" t="s">
        <v>708</v>
      </c>
      <c r="F264" s="36">
        <f>VLOOKUP($A264,'CAF BLS Adjustment'!$B:$H,7,FALSE)</f>
        <v>389370</v>
      </c>
      <c r="G264" s="5">
        <f>SUMIFS('HCLS Adjustment'!$F:$F,'HCLS Adjustment'!$B:$B,Main!$A264)</f>
        <v>432600</v>
      </c>
      <c r="H264" s="31">
        <f>VLOOKUP(A264,'SVS Adjustment'!$B$3:$E$675,4,FALSE)</f>
        <v>0</v>
      </c>
      <c r="I264" s="31">
        <f t="shared" si="32"/>
        <v>821970</v>
      </c>
      <c r="J264" s="31">
        <f>IFERROR(VLOOKUP($A264,'NECA 5 year Projections'!$A:$C,3,FALSE),0)</f>
        <v>458760.50674142101</v>
      </c>
      <c r="K264" s="64">
        <f t="shared" si="33"/>
        <v>0.9963388589590193</v>
      </c>
      <c r="L264" s="31">
        <f t="shared" si="34"/>
        <v>818960.6518985451</v>
      </c>
      <c r="M264" s="61">
        <v>61716</v>
      </c>
      <c r="N264" s="36">
        <f t="shared" si="35"/>
        <v>61490.049019514838</v>
      </c>
      <c r="O264" s="95">
        <f t="shared" si="36"/>
        <v>880450.70091805991</v>
      </c>
      <c r="P264" s="36">
        <f t="shared" si="37"/>
        <v>449434.51053238811</v>
      </c>
      <c r="Q264" s="101">
        <f t="shared" si="38"/>
        <v>431016.1903856718</v>
      </c>
      <c r="R264" s="101">
        <f t="shared" si="39"/>
        <v>0</v>
      </c>
    </row>
    <row r="265" spans="1:18" ht="14.4" customHeight="1">
      <c r="A265" s="63">
        <v>351113</v>
      </c>
      <c r="B265" s="59" t="s">
        <v>288</v>
      </c>
      <c r="C265" s="25" t="s">
        <v>282</v>
      </c>
      <c r="D265" s="25" t="s">
        <v>691</v>
      </c>
      <c r="E265" s="60" t="s">
        <v>708</v>
      </c>
      <c r="F265" s="36">
        <f>VLOOKUP($A265,'CAF BLS Adjustment'!$B:$H,7,FALSE)</f>
        <v>279898</v>
      </c>
      <c r="G265" s="5">
        <f>SUMIFS('HCLS Adjustment'!$F:$F,'HCLS Adjustment'!$B:$B,Main!$A265)</f>
        <v>0</v>
      </c>
      <c r="H265" s="31">
        <f>VLOOKUP(A265,'SVS Adjustment'!$B$3:$E$675,4,FALSE)</f>
        <v>0</v>
      </c>
      <c r="I265" s="31">
        <f t="shared" si="32"/>
        <v>279898</v>
      </c>
      <c r="J265" s="31">
        <f>IFERROR(VLOOKUP($A265,'NECA 5 year Projections'!$A:$C,3,FALSE),0)</f>
        <v>273451.49393032998</v>
      </c>
      <c r="K265" s="64">
        <f t="shared" si="33"/>
        <v>0.9963388589590193</v>
      </c>
      <c r="L265" s="31">
        <f t="shared" si="34"/>
        <v>278873.25394491159</v>
      </c>
      <c r="M265" s="61">
        <v>18132</v>
      </c>
      <c r="N265" s="36">
        <f t="shared" si="35"/>
        <v>18065.616190644938</v>
      </c>
      <c r="O265" s="95">
        <f t="shared" si="36"/>
        <v>296938.8701355565</v>
      </c>
      <c r="P265" s="36">
        <f t="shared" si="37"/>
        <v>296938.8701355565</v>
      </c>
      <c r="Q265" s="101">
        <f t="shared" si="38"/>
        <v>0</v>
      </c>
      <c r="R265" s="101">
        <f t="shared" si="39"/>
        <v>0</v>
      </c>
    </row>
    <row r="266" spans="1:18">
      <c r="A266" s="63">
        <v>351118</v>
      </c>
      <c r="B266" s="59" t="s">
        <v>289</v>
      </c>
      <c r="C266" s="25" t="s">
        <v>282</v>
      </c>
      <c r="D266" s="25" t="s">
        <v>691</v>
      </c>
      <c r="E266" s="60" t="s">
        <v>708</v>
      </c>
      <c r="F266" s="36">
        <f>VLOOKUP($A266,'CAF BLS Adjustment'!$B:$H,7,FALSE)</f>
        <v>891196</v>
      </c>
      <c r="G266" s="5">
        <f>SUMIFS('HCLS Adjustment'!$F:$F,'HCLS Adjustment'!$B:$B,Main!$A266)</f>
        <v>483192</v>
      </c>
      <c r="H266" s="31">
        <f>VLOOKUP(A266,'SVS Adjustment'!$B$3:$E$675,4,FALSE)</f>
        <v>0</v>
      </c>
      <c r="I266" s="31">
        <f t="shared" si="32"/>
        <v>1374388</v>
      </c>
      <c r="J266" s="31">
        <f>IFERROR(VLOOKUP($A266,'NECA 5 year Projections'!$A:$C,3,FALSE),0)</f>
        <v>587416.12285043194</v>
      </c>
      <c r="K266" s="64">
        <f t="shared" si="33"/>
        <v>0.9963388589590193</v>
      </c>
      <c r="L266" s="31">
        <f t="shared" si="34"/>
        <v>1369356.1716869685</v>
      </c>
      <c r="M266" s="61">
        <v>108576</v>
      </c>
      <c r="N266" s="36">
        <f t="shared" si="35"/>
        <v>108178.48795033449</v>
      </c>
      <c r="O266" s="95">
        <f t="shared" si="36"/>
        <v>1477534.6596373031</v>
      </c>
      <c r="P266" s="36">
        <f t="shared" si="37"/>
        <v>996111.69369917654</v>
      </c>
      <c r="Q266" s="101">
        <f t="shared" si="38"/>
        <v>481422.96593812644</v>
      </c>
      <c r="R266" s="101">
        <f t="shared" si="39"/>
        <v>0</v>
      </c>
    </row>
    <row r="267" spans="1:18" ht="14.4" customHeight="1">
      <c r="A267" s="63">
        <v>351129</v>
      </c>
      <c r="B267" s="59" t="s">
        <v>290</v>
      </c>
      <c r="C267" s="25" t="s">
        <v>282</v>
      </c>
      <c r="D267" s="25" t="s">
        <v>691</v>
      </c>
      <c r="E267" s="60" t="s">
        <v>708</v>
      </c>
      <c r="F267" s="36">
        <f>VLOOKUP($A267,'CAF BLS Adjustment'!$B:$H,7,FALSE)</f>
        <v>1081913</v>
      </c>
      <c r="G267" s="5">
        <f>SUMIFS('HCLS Adjustment'!$F:$F,'HCLS Adjustment'!$B:$B,Main!$A267)</f>
        <v>667272</v>
      </c>
      <c r="H267" s="31">
        <f>VLOOKUP(A267,'SVS Adjustment'!$B$3:$E$675,4,FALSE)</f>
        <v>0</v>
      </c>
      <c r="I267" s="31">
        <f t="shared" si="32"/>
        <v>1749185</v>
      </c>
      <c r="J267" s="31">
        <f>IFERROR(VLOOKUP($A267,'NECA 5 year Projections'!$A:$C,3,FALSE),0)</f>
        <v>796849.76570862997</v>
      </c>
      <c r="K267" s="64">
        <f t="shared" si="33"/>
        <v>0.9963388589590193</v>
      </c>
      <c r="L267" s="31">
        <f t="shared" si="34"/>
        <v>1742780.9870082322</v>
      </c>
      <c r="M267" s="61">
        <v>90198</v>
      </c>
      <c r="N267" s="36">
        <f t="shared" si="35"/>
        <v>89867.772400385627</v>
      </c>
      <c r="O267" s="95">
        <f t="shared" si="36"/>
        <v>1832648.7594086179</v>
      </c>
      <c r="P267" s="36">
        <f t="shared" si="37"/>
        <v>1167819.7363133151</v>
      </c>
      <c r="Q267" s="101">
        <f t="shared" si="38"/>
        <v>664829.02309530263</v>
      </c>
      <c r="R267" s="101">
        <f t="shared" si="39"/>
        <v>0</v>
      </c>
    </row>
    <row r="268" spans="1:18" ht="14.4" customHeight="1">
      <c r="A268" s="63">
        <v>351130</v>
      </c>
      <c r="B268" s="59" t="s">
        <v>291</v>
      </c>
      <c r="C268" s="25" t="s">
        <v>282</v>
      </c>
      <c r="D268" s="25" t="s">
        <v>691</v>
      </c>
      <c r="E268" s="60" t="s">
        <v>708</v>
      </c>
      <c r="F268" s="36">
        <f>VLOOKUP($A268,'CAF BLS Adjustment'!$B:$H,7,FALSE)</f>
        <v>200524</v>
      </c>
      <c r="G268" s="5">
        <f>SUMIFS('HCLS Adjustment'!$F:$F,'HCLS Adjustment'!$B:$B,Main!$A268)</f>
        <v>22188</v>
      </c>
      <c r="H268" s="31">
        <f>VLOOKUP(A268,'SVS Adjustment'!$B$3:$E$675,4,FALSE)</f>
        <v>0</v>
      </c>
      <c r="I268" s="31">
        <f t="shared" si="32"/>
        <v>222712</v>
      </c>
      <c r="J268" s="31">
        <f>IFERROR(VLOOKUP($A268,'NECA 5 year Projections'!$A:$C,3,FALSE),0)</f>
        <v>174012.904147858</v>
      </c>
      <c r="K268" s="64">
        <f t="shared" si="33"/>
        <v>0.9963388589590193</v>
      </c>
      <c r="L268" s="31">
        <f t="shared" si="34"/>
        <v>221896.6199564811</v>
      </c>
      <c r="M268" s="61">
        <v>-3480</v>
      </c>
      <c r="N268" s="36">
        <f t="shared" si="35"/>
        <v>-3480</v>
      </c>
      <c r="O268" s="95">
        <f t="shared" si="36"/>
        <v>218416.6199564811</v>
      </c>
      <c r="P268" s="36">
        <f t="shared" si="37"/>
        <v>196309.85335389836</v>
      </c>
      <c r="Q268" s="101">
        <f t="shared" si="38"/>
        <v>22106.76660258272</v>
      </c>
      <c r="R268" s="101">
        <f t="shared" si="39"/>
        <v>0</v>
      </c>
    </row>
    <row r="269" spans="1:18" ht="14.4" customHeight="1">
      <c r="A269" s="63">
        <v>351132</v>
      </c>
      <c r="B269" s="59" t="s">
        <v>292</v>
      </c>
      <c r="C269" s="25" t="s">
        <v>282</v>
      </c>
      <c r="D269" s="25" t="s">
        <v>691</v>
      </c>
      <c r="E269" s="60" t="s">
        <v>708</v>
      </c>
      <c r="F269" s="36">
        <f>VLOOKUP($A269,'CAF BLS Adjustment'!$B:$H,7,FALSE)</f>
        <v>2370099</v>
      </c>
      <c r="G269" s="5">
        <f>SUMIFS('HCLS Adjustment'!$F:$F,'HCLS Adjustment'!$B:$B,Main!$A269)</f>
        <v>734436</v>
      </c>
      <c r="H269" s="31">
        <f>VLOOKUP(A269,'SVS Adjustment'!$B$3:$E$675,4,FALSE)</f>
        <v>0</v>
      </c>
      <c r="I269" s="31">
        <f t="shared" si="32"/>
        <v>3104535</v>
      </c>
      <c r="J269" s="31">
        <f>IFERROR(VLOOKUP($A269,'NECA 5 year Projections'!$A:$C,3,FALSE),0)</f>
        <v>1988934.07949945</v>
      </c>
      <c r="K269" s="64">
        <f t="shared" si="33"/>
        <v>0.9963388589590193</v>
      </c>
      <c r="L269" s="31">
        <f t="shared" si="34"/>
        <v>3093168.8594983388</v>
      </c>
      <c r="M269" s="61">
        <v>-52254</v>
      </c>
      <c r="N269" s="36">
        <f t="shared" si="35"/>
        <v>-52254</v>
      </c>
      <c r="O269" s="95">
        <f t="shared" si="36"/>
        <v>3040914.8594983388</v>
      </c>
      <c r="P269" s="36">
        <f t="shared" si="37"/>
        <v>2309167.7332799123</v>
      </c>
      <c r="Q269" s="101">
        <f t="shared" si="38"/>
        <v>731747.12621842616</v>
      </c>
      <c r="R269" s="101">
        <f t="shared" si="39"/>
        <v>0</v>
      </c>
    </row>
    <row r="270" spans="1:18" ht="14.4" customHeight="1">
      <c r="A270" s="63">
        <v>351133</v>
      </c>
      <c r="B270" s="59" t="s">
        <v>293</v>
      </c>
      <c r="C270" s="25" t="s">
        <v>282</v>
      </c>
      <c r="D270" s="25" t="s">
        <v>691</v>
      </c>
      <c r="E270" s="60" t="s">
        <v>708</v>
      </c>
      <c r="F270" s="36">
        <f>VLOOKUP($A270,'CAF BLS Adjustment'!$B:$H,7,FALSE)</f>
        <v>248041</v>
      </c>
      <c r="G270" s="5">
        <f>SUMIFS('HCLS Adjustment'!$F:$F,'HCLS Adjustment'!$B:$B,Main!$A270)</f>
        <v>131772</v>
      </c>
      <c r="H270" s="31">
        <f>VLOOKUP(A270,'SVS Adjustment'!$B$3:$E$675,4,FALSE)</f>
        <v>0</v>
      </c>
      <c r="I270" s="31">
        <f t="shared" si="32"/>
        <v>379813</v>
      </c>
      <c r="J270" s="31">
        <f>IFERROR(VLOOKUP($A270,'NECA 5 year Projections'!$A:$C,3,FALSE),0)</f>
        <v>277212.71015529201</v>
      </c>
      <c r="K270" s="64">
        <f t="shared" si="33"/>
        <v>0.9963388589590193</v>
      </c>
      <c r="L270" s="31">
        <f t="shared" si="34"/>
        <v>378422.45103780198</v>
      </c>
      <c r="M270" s="61">
        <v>9576</v>
      </c>
      <c r="N270" s="36">
        <f t="shared" si="35"/>
        <v>9540.9409133915688</v>
      </c>
      <c r="O270" s="95">
        <f t="shared" si="36"/>
        <v>387963.39195119357</v>
      </c>
      <c r="P270" s="36">
        <f t="shared" si="37"/>
        <v>256673.82782844565</v>
      </c>
      <c r="Q270" s="101">
        <f t="shared" si="38"/>
        <v>131289.56412274789</v>
      </c>
      <c r="R270" s="101">
        <f t="shared" si="39"/>
        <v>0</v>
      </c>
    </row>
    <row r="271" spans="1:18" ht="14.4" customHeight="1">
      <c r="A271" s="63">
        <v>351134</v>
      </c>
      <c r="B271" s="59" t="s">
        <v>294</v>
      </c>
      <c r="C271" s="25" t="s">
        <v>282</v>
      </c>
      <c r="D271" s="25" t="s">
        <v>691</v>
      </c>
      <c r="E271" s="60" t="s">
        <v>708</v>
      </c>
      <c r="F271" s="36">
        <f>VLOOKUP($A271,'CAF BLS Adjustment'!$B:$H,7,FALSE)</f>
        <v>299622</v>
      </c>
      <c r="G271" s="5">
        <f>SUMIFS('HCLS Adjustment'!$F:$F,'HCLS Adjustment'!$B:$B,Main!$A271)</f>
        <v>241680</v>
      </c>
      <c r="H271" s="31">
        <f>VLOOKUP(A271,'SVS Adjustment'!$B$3:$E$675,4,FALSE)</f>
        <v>0</v>
      </c>
      <c r="I271" s="31">
        <f t="shared" si="32"/>
        <v>541302</v>
      </c>
      <c r="J271" s="31">
        <f>IFERROR(VLOOKUP($A271,'NECA 5 year Projections'!$A:$C,3,FALSE),0)</f>
        <v>258222.18374954601</v>
      </c>
      <c r="K271" s="64">
        <f t="shared" si="33"/>
        <v>0.9963388589590193</v>
      </c>
      <c r="L271" s="31">
        <f t="shared" si="34"/>
        <v>539320.21703223512</v>
      </c>
      <c r="M271" s="61">
        <v>13374</v>
      </c>
      <c r="N271" s="36">
        <f t="shared" si="35"/>
        <v>13325.035899717925</v>
      </c>
      <c r="O271" s="95">
        <f t="shared" si="36"/>
        <v>552645.25293195306</v>
      </c>
      <c r="P271" s="36">
        <f t="shared" si="37"/>
        <v>311850.07749873726</v>
      </c>
      <c r="Q271" s="101">
        <f t="shared" si="38"/>
        <v>240795.17543321583</v>
      </c>
      <c r="R271" s="101">
        <f t="shared" si="39"/>
        <v>0</v>
      </c>
    </row>
    <row r="272" spans="1:18" ht="14.4" customHeight="1">
      <c r="A272" s="63">
        <v>351141</v>
      </c>
      <c r="B272" s="59" t="s">
        <v>295</v>
      </c>
      <c r="C272" s="25" t="s">
        <v>282</v>
      </c>
      <c r="D272" s="25" t="s">
        <v>691</v>
      </c>
      <c r="E272" s="60" t="s">
        <v>708</v>
      </c>
      <c r="F272" s="36">
        <f>VLOOKUP($A272,'CAF BLS Adjustment'!$B:$H,7,FALSE)</f>
        <v>195566</v>
      </c>
      <c r="G272" s="5">
        <f>SUMIFS('HCLS Adjustment'!$F:$F,'HCLS Adjustment'!$B:$B,Main!$A272)</f>
        <v>27132</v>
      </c>
      <c r="H272" s="31">
        <f>VLOOKUP(A272,'SVS Adjustment'!$B$3:$E$675,4,FALSE)</f>
        <v>0</v>
      </c>
      <c r="I272" s="31">
        <f t="shared" si="32"/>
        <v>222698</v>
      </c>
      <c r="J272" s="31">
        <f>IFERROR(VLOOKUP($A272,'NECA 5 year Projections'!$A:$C,3,FALSE),0)</f>
        <v>172596.07692475501</v>
      </c>
      <c r="K272" s="64">
        <f t="shared" si="33"/>
        <v>0.9963388589590193</v>
      </c>
      <c r="L272" s="31">
        <f t="shared" si="34"/>
        <v>221882.67121245569</v>
      </c>
      <c r="M272" s="61">
        <v>6462</v>
      </c>
      <c r="N272" s="36">
        <f t="shared" si="35"/>
        <v>6438.3417065931826</v>
      </c>
      <c r="O272" s="95">
        <f t="shared" si="36"/>
        <v>228321.01291904887</v>
      </c>
      <c r="P272" s="36">
        <f t="shared" si="37"/>
        <v>201288.34699777275</v>
      </c>
      <c r="Q272" s="101">
        <f t="shared" si="38"/>
        <v>27032.665921276115</v>
      </c>
      <c r="R272" s="101">
        <f t="shared" si="39"/>
        <v>0</v>
      </c>
    </row>
    <row r="273" spans="1:18" ht="14.4" customHeight="1">
      <c r="A273" s="63">
        <v>351152</v>
      </c>
      <c r="B273" s="59" t="s">
        <v>296</v>
      </c>
      <c r="C273" s="25" t="s">
        <v>282</v>
      </c>
      <c r="D273" s="25" t="s">
        <v>691</v>
      </c>
      <c r="E273" s="60" t="s">
        <v>708</v>
      </c>
      <c r="F273" s="36">
        <f>VLOOKUP($A273,'CAF BLS Adjustment'!$B:$H,7,FALSE)</f>
        <v>439412</v>
      </c>
      <c r="G273" s="5">
        <f>SUMIFS('HCLS Adjustment'!$F:$F,'HCLS Adjustment'!$B:$B,Main!$A273)</f>
        <v>299868</v>
      </c>
      <c r="H273" s="31">
        <f>VLOOKUP(A273,'SVS Adjustment'!$B$3:$E$675,4,FALSE)</f>
        <v>0</v>
      </c>
      <c r="I273" s="31">
        <f t="shared" si="32"/>
        <v>739280</v>
      </c>
      <c r="J273" s="31">
        <f>IFERROR(VLOOKUP($A273,'NECA 5 year Projections'!$A:$C,3,FALSE),0)</f>
        <v>494770.43113772903</v>
      </c>
      <c r="K273" s="64">
        <f t="shared" si="33"/>
        <v>0.9963388589590193</v>
      </c>
      <c r="L273" s="31">
        <f t="shared" si="34"/>
        <v>736573.39165122376</v>
      </c>
      <c r="M273" s="61">
        <v>4650</v>
      </c>
      <c r="N273" s="36">
        <f t="shared" si="35"/>
        <v>4632.9756941594396</v>
      </c>
      <c r="O273" s="95">
        <f t="shared" si="36"/>
        <v>741206.36734538316</v>
      </c>
      <c r="P273" s="36">
        <f t="shared" si="37"/>
        <v>442436.22638706001</v>
      </c>
      <c r="Q273" s="101">
        <f t="shared" si="38"/>
        <v>298770.1409583232</v>
      </c>
      <c r="R273" s="101">
        <f t="shared" si="39"/>
        <v>0</v>
      </c>
    </row>
    <row r="274" spans="1:18" ht="14.4" customHeight="1">
      <c r="A274" s="63">
        <v>351153</v>
      </c>
      <c r="B274" s="59" t="s">
        <v>297</v>
      </c>
      <c r="C274" s="25" t="s">
        <v>282</v>
      </c>
      <c r="D274" s="25" t="s">
        <v>691</v>
      </c>
      <c r="E274" s="60" t="s">
        <v>708</v>
      </c>
      <c r="F274" s="36">
        <f>VLOOKUP($A274,'CAF BLS Adjustment'!$B:$H,7,FALSE)</f>
        <v>246516</v>
      </c>
      <c r="G274" s="5">
        <f>SUMIFS('HCLS Adjustment'!$F:$F,'HCLS Adjustment'!$B:$B,Main!$A274)</f>
        <v>32928</v>
      </c>
      <c r="H274" s="31">
        <f>VLOOKUP(A274,'SVS Adjustment'!$B$3:$E$675,4,FALSE)</f>
        <v>0</v>
      </c>
      <c r="I274" s="31">
        <f t="shared" si="32"/>
        <v>279444</v>
      </c>
      <c r="J274" s="31">
        <f>IFERROR(VLOOKUP($A274,'NECA 5 year Projections'!$A:$C,3,FALSE),0)</f>
        <v>192456.01953977501</v>
      </c>
      <c r="K274" s="64">
        <f t="shared" si="33"/>
        <v>0.9963388589590193</v>
      </c>
      <c r="L274" s="31">
        <f t="shared" si="34"/>
        <v>278420.91610294417</v>
      </c>
      <c r="M274" s="61">
        <v>-2778</v>
      </c>
      <c r="N274" s="36">
        <f t="shared" si="35"/>
        <v>-2778</v>
      </c>
      <c r="O274" s="95">
        <f t="shared" si="36"/>
        <v>275642.91610294417</v>
      </c>
      <c r="P274" s="36">
        <f t="shared" si="37"/>
        <v>242835.47015514158</v>
      </c>
      <c r="Q274" s="101">
        <f t="shared" si="38"/>
        <v>32807.445947802582</v>
      </c>
      <c r="R274" s="101">
        <f t="shared" si="39"/>
        <v>0</v>
      </c>
    </row>
    <row r="275" spans="1:18" ht="14.4" customHeight="1">
      <c r="A275" s="63">
        <v>351157</v>
      </c>
      <c r="B275" s="59" t="s">
        <v>298</v>
      </c>
      <c r="C275" s="25" t="s">
        <v>282</v>
      </c>
      <c r="D275" s="25" t="s">
        <v>691</v>
      </c>
      <c r="E275" s="60" t="s">
        <v>708</v>
      </c>
      <c r="F275" s="36">
        <f>VLOOKUP($A275,'CAF BLS Adjustment'!$B:$H,7,FALSE)</f>
        <v>280628</v>
      </c>
      <c r="G275" s="5">
        <f>SUMIFS('HCLS Adjustment'!$F:$F,'HCLS Adjustment'!$B:$B,Main!$A275)</f>
        <v>91212</v>
      </c>
      <c r="H275" s="31">
        <f>VLOOKUP(A275,'SVS Adjustment'!$B$3:$E$675,4,FALSE)</f>
        <v>0</v>
      </c>
      <c r="I275" s="31">
        <f t="shared" si="32"/>
        <v>371840</v>
      </c>
      <c r="J275" s="31">
        <f>IFERROR(VLOOKUP($A275,'NECA 5 year Projections'!$A:$C,3,FALSE),0)</f>
        <v>323405.80524151301</v>
      </c>
      <c r="K275" s="64">
        <f t="shared" si="33"/>
        <v>0.9963388589590193</v>
      </c>
      <c r="L275" s="31">
        <f t="shared" si="34"/>
        <v>370478.64131532173</v>
      </c>
      <c r="M275" s="61">
        <v>20292</v>
      </c>
      <c r="N275" s="36">
        <f t="shared" si="35"/>
        <v>20217.708125996418</v>
      </c>
      <c r="O275" s="95">
        <f t="shared" si="36"/>
        <v>390696.34944131813</v>
      </c>
      <c r="P275" s="36">
        <f t="shared" si="37"/>
        <v>299818.28943794803</v>
      </c>
      <c r="Q275" s="101">
        <f t="shared" si="38"/>
        <v>90878.060003370061</v>
      </c>
      <c r="R275" s="101">
        <f t="shared" si="39"/>
        <v>0</v>
      </c>
    </row>
    <row r="276" spans="1:18" ht="14.4" customHeight="1">
      <c r="A276" s="63">
        <v>351158</v>
      </c>
      <c r="B276" s="59" t="s">
        <v>299</v>
      </c>
      <c r="C276" s="25" t="s">
        <v>282</v>
      </c>
      <c r="D276" s="25" t="s">
        <v>691</v>
      </c>
      <c r="E276" s="60" t="s">
        <v>708</v>
      </c>
      <c r="F276" s="36">
        <f>VLOOKUP($A276,'CAF BLS Adjustment'!$B:$H,7,FALSE)</f>
        <v>584276</v>
      </c>
      <c r="G276" s="5">
        <f>SUMIFS('HCLS Adjustment'!$F:$F,'HCLS Adjustment'!$B:$B,Main!$A276)</f>
        <v>379104</v>
      </c>
      <c r="H276" s="31">
        <f>VLOOKUP(A276,'SVS Adjustment'!$B$3:$E$675,4,FALSE)</f>
        <v>0</v>
      </c>
      <c r="I276" s="31">
        <f t="shared" si="32"/>
        <v>963380</v>
      </c>
      <c r="J276" s="31">
        <f>IFERROR(VLOOKUP($A276,'NECA 5 year Projections'!$A:$C,3,FALSE),0)</f>
        <v>376612.10893357103</v>
      </c>
      <c r="K276" s="64">
        <f t="shared" si="33"/>
        <v>0.9963388589590193</v>
      </c>
      <c r="L276" s="31">
        <f t="shared" si="34"/>
        <v>959852.92994394002</v>
      </c>
      <c r="M276" s="61">
        <v>50016</v>
      </c>
      <c r="N276" s="36">
        <f t="shared" si="35"/>
        <v>49832.884369694308</v>
      </c>
      <c r="O276" s="95">
        <f t="shared" si="36"/>
        <v>1009685.8143136343</v>
      </c>
      <c r="P276" s="36">
        <f t="shared" si="37"/>
        <v>631969.76752683427</v>
      </c>
      <c r="Q276" s="101">
        <f t="shared" si="38"/>
        <v>377716.04678680003</v>
      </c>
      <c r="R276" s="101">
        <f t="shared" si="39"/>
        <v>0</v>
      </c>
    </row>
    <row r="277" spans="1:18" s="46" customFormat="1">
      <c r="A277" s="63">
        <v>351160</v>
      </c>
      <c r="B277" s="59" t="s">
        <v>300</v>
      </c>
      <c r="C277" s="25" t="s">
        <v>282</v>
      </c>
      <c r="D277" s="25" t="s">
        <v>691</v>
      </c>
      <c r="E277" s="60" t="s">
        <v>708</v>
      </c>
      <c r="F277" s="36">
        <f>VLOOKUP($A277,'CAF BLS Adjustment'!$B:$H,7,FALSE)</f>
        <v>458097</v>
      </c>
      <c r="G277" s="5">
        <f>SUMIFS('HCLS Adjustment'!$F:$F,'HCLS Adjustment'!$B:$B,Main!$A277)</f>
        <v>174480</v>
      </c>
      <c r="H277" s="31">
        <f>VLOOKUP(A277,'SVS Adjustment'!$B$3:$E$675,4,FALSE)</f>
        <v>0</v>
      </c>
      <c r="I277" s="31">
        <f t="shared" si="32"/>
        <v>632577</v>
      </c>
      <c r="J277" s="31">
        <f>IFERROR(VLOOKUP($A277,'NECA 5 year Projections'!$A:$C,3,FALSE),0)</f>
        <v>729046.27872909606</v>
      </c>
      <c r="K277" s="64">
        <f t="shared" si="33"/>
        <v>0.9963388589590193</v>
      </c>
      <c r="L277" s="31">
        <f t="shared" si="34"/>
        <v>632577</v>
      </c>
      <c r="M277" s="61">
        <v>-113808</v>
      </c>
      <c r="N277" s="36">
        <f t="shared" si="35"/>
        <v>-113808</v>
      </c>
      <c r="O277" s="95">
        <f t="shared" si="36"/>
        <v>518769</v>
      </c>
      <c r="P277" s="36">
        <f t="shared" si="37"/>
        <v>344289</v>
      </c>
      <c r="Q277" s="101">
        <f t="shared" si="38"/>
        <v>174480</v>
      </c>
      <c r="R277" s="101">
        <f t="shared" si="39"/>
        <v>0</v>
      </c>
    </row>
    <row r="278" spans="1:18" ht="14.4" customHeight="1">
      <c r="A278" s="63">
        <v>351162</v>
      </c>
      <c r="B278" s="59" t="s">
        <v>301</v>
      </c>
      <c r="C278" s="25" t="s">
        <v>282</v>
      </c>
      <c r="D278" s="25" t="s">
        <v>691</v>
      </c>
      <c r="E278" s="60" t="s">
        <v>708</v>
      </c>
      <c r="F278" s="36">
        <f>VLOOKUP($A278,'CAF BLS Adjustment'!$B:$H,7,FALSE)</f>
        <v>370987</v>
      </c>
      <c r="G278" s="5">
        <f>SUMIFS('HCLS Adjustment'!$F:$F,'HCLS Adjustment'!$B:$B,Main!$A278)</f>
        <v>87252</v>
      </c>
      <c r="H278" s="31">
        <f>VLOOKUP(A278,'SVS Adjustment'!$B$3:$E$675,4,FALSE)</f>
        <v>0</v>
      </c>
      <c r="I278" s="31">
        <f t="shared" si="32"/>
        <v>458239</v>
      </c>
      <c r="J278" s="31">
        <f>IFERROR(VLOOKUP($A278,'NECA 5 year Projections'!$A:$C,3,FALSE),0)</f>
        <v>293552.40166730201</v>
      </c>
      <c r="K278" s="64">
        <f t="shared" si="33"/>
        <v>0.9963388589590193</v>
      </c>
      <c r="L278" s="31">
        <f t="shared" si="34"/>
        <v>456561.32239052205</v>
      </c>
      <c r="M278" s="61">
        <v>14226</v>
      </c>
      <c r="N278" s="36">
        <f t="shared" si="35"/>
        <v>14173.916607551009</v>
      </c>
      <c r="O278" s="95">
        <f t="shared" si="36"/>
        <v>470735.23899807304</v>
      </c>
      <c r="P278" s="36">
        <f t="shared" si="37"/>
        <v>383802.6808761807</v>
      </c>
      <c r="Q278" s="101">
        <f t="shared" si="38"/>
        <v>86932.558121892347</v>
      </c>
      <c r="R278" s="101">
        <f t="shared" si="39"/>
        <v>0</v>
      </c>
    </row>
    <row r="279" spans="1:18" ht="14.4" customHeight="1">
      <c r="A279" s="63">
        <v>351166</v>
      </c>
      <c r="B279" s="59" t="s">
        <v>302</v>
      </c>
      <c r="C279" s="25" t="s">
        <v>282</v>
      </c>
      <c r="D279" s="25" t="s">
        <v>691</v>
      </c>
      <c r="E279" s="60" t="s">
        <v>708</v>
      </c>
      <c r="F279" s="36">
        <f>VLOOKUP($A279,'CAF BLS Adjustment'!$B:$H,7,FALSE)</f>
        <v>176037</v>
      </c>
      <c r="G279" s="5">
        <f>SUMIFS('HCLS Adjustment'!$F:$F,'HCLS Adjustment'!$B:$B,Main!$A279)</f>
        <v>40560</v>
      </c>
      <c r="H279" s="31">
        <f>VLOOKUP(A279,'SVS Adjustment'!$B$3:$E$675,4,FALSE)</f>
        <v>0</v>
      </c>
      <c r="I279" s="31">
        <f t="shared" si="32"/>
        <v>216597</v>
      </c>
      <c r="J279" s="31">
        <f>IFERROR(VLOOKUP($A279,'NECA 5 year Projections'!$A:$C,3,FALSE),0)</f>
        <v>161690.997493017</v>
      </c>
      <c r="K279" s="64">
        <f t="shared" si="33"/>
        <v>0.9963388589590193</v>
      </c>
      <c r="L279" s="31">
        <f t="shared" si="34"/>
        <v>215804.0078339467</v>
      </c>
      <c r="M279" s="61">
        <v>7758</v>
      </c>
      <c r="N279" s="36">
        <f t="shared" si="35"/>
        <v>7729.5968678040717</v>
      </c>
      <c r="O279" s="95">
        <f t="shared" si="36"/>
        <v>223533.60470175077</v>
      </c>
      <c r="P279" s="36">
        <f t="shared" si="37"/>
        <v>183122.10058237295</v>
      </c>
      <c r="Q279" s="101">
        <f t="shared" si="38"/>
        <v>40411.504119377823</v>
      </c>
      <c r="R279" s="101">
        <f t="shared" si="39"/>
        <v>0</v>
      </c>
    </row>
    <row r="280" spans="1:18" ht="14.4" customHeight="1">
      <c r="A280" s="63">
        <v>351169</v>
      </c>
      <c r="B280" s="59" t="s">
        <v>303</v>
      </c>
      <c r="C280" s="25" t="s">
        <v>282</v>
      </c>
      <c r="D280" s="25" t="s">
        <v>691</v>
      </c>
      <c r="E280" s="60" t="s">
        <v>708</v>
      </c>
      <c r="F280" s="36">
        <f>VLOOKUP($A280,'CAF BLS Adjustment'!$B:$H,7,FALSE)</f>
        <v>122957</v>
      </c>
      <c r="G280" s="5">
        <f>SUMIFS('HCLS Adjustment'!$F:$F,'HCLS Adjustment'!$B:$B,Main!$A280)</f>
        <v>86844</v>
      </c>
      <c r="H280" s="31">
        <f>VLOOKUP(A280,'SVS Adjustment'!$B$3:$E$675,4,FALSE)</f>
        <v>0</v>
      </c>
      <c r="I280" s="31">
        <f t="shared" si="32"/>
        <v>209801</v>
      </c>
      <c r="J280" s="31">
        <f>IFERROR(VLOOKUP($A280,'NECA 5 year Projections'!$A:$C,3,FALSE),0)</f>
        <v>131455.806935612</v>
      </c>
      <c r="K280" s="64">
        <f t="shared" si="33"/>
        <v>0.9963388589590193</v>
      </c>
      <c r="L280" s="31">
        <f t="shared" si="34"/>
        <v>209032.88894846122</v>
      </c>
      <c r="M280" s="61">
        <v>6798</v>
      </c>
      <c r="N280" s="36">
        <f t="shared" si="35"/>
        <v>6773.1115632034134</v>
      </c>
      <c r="O280" s="95">
        <f t="shared" si="36"/>
        <v>215806.00051166464</v>
      </c>
      <c r="P280" s="36">
        <f t="shared" si="37"/>
        <v>129279.94864422755</v>
      </c>
      <c r="Q280" s="101">
        <f t="shared" si="38"/>
        <v>86526.051867437069</v>
      </c>
      <c r="R280" s="101">
        <f t="shared" si="39"/>
        <v>0</v>
      </c>
    </row>
    <row r="281" spans="1:18" ht="14.4" customHeight="1">
      <c r="A281" s="63">
        <v>351172</v>
      </c>
      <c r="B281" s="59" t="s">
        <v>172</v>
      </c>
      <c r="C281" s="25" t="s">
        <v>282</v>
      </c>
      <c r="D281" s="25" t="s">
        <v>691</v>
      </c>
      <c r="E281" s="60" t="s">
        <v>708</v>
      </c>
      <c r="F281" s="36">
        <f>VLOOKUP($A281,'CAF BLS Adjustment'!$B:$H,7,FALSE)</f>
        <v>1043314</v>
      </c>
      <c r="G281" s="5">
        <f>SUMIFS('HCLS Adjustment'!$F:$F,'HCLS Adjustment'!$B:$B,Main!$A281)</f>
        <v>1039368</v>
      </c>
      <c r="H281" s="31">
        <f>VLOOKUP(A281,'SVS Adjustment'!$B$3:$E$675,4,FALSE)</f>
        <v>0</v>
      </c>
      <c r="I281" s="31">
        <f t="shared" si="32"/>
        <v>2082682</v>
      </c>
      <c r="J281" s="31">
        <f>IFERROR(VLOOKUP($A281,'NECA 5 year Projections'!$A:$C,3,FALSE),0)</f>
        <v>1072706.47896816</v>
      </c>
      <c r="K281" s="64">
        <f t="shared" si="33"/>
        <v>0.9963388589590193</v>
      </c>
      <c r="L281" s="31">
        <f t="shared" si="34"/>
        <v>2075057.0074544882</v>
      </c>
      <c r="M281" s="61">
        <v>-174402</v>
      </c>
      <c r="N281" s="36">
        <f t="shared" si="35"/>
        <v>-174402</v>
      </c>
      <c r="O281" s="95">
        <f t="shared" si="36"/>
        <v>1900655.0074544882</v>
      </c>
      <c r="P281" s="36">
        <f t="shared" si="37"/>
        <v>865092.28029597027</v>
      </c>
      <c r="Q281" s="101">
        <f t="shared" si="38"/>
        <v>1035562.7271585179</v>
      </c>
      <c r="R281" s="101">
        <f t="shared" si="39"/>
        <v>0</v>
      </c>
    </row>
    <row r="282" spans="1:18" ht="14.4" customHeight="1">
      <c r="A282" s="63">
        <v>351173</v>
      </c>
      <c r="B282" s="59" t="s">
        <v>303</v>
      </c>
      <c r="C282" s="25" t="s">
        <v>282</v>
      </c>
      <c r="D282" s="25" t="s">
        <v>691</v>
      </c>
      <c r="E282" s="60" t="s">
        <v>708</v>
      </c>
      <c r="F282" s="36">
        <f>VLOOKUP($A282,'CAF BLS Adjustment'!$B:$H,7,FALSE)</f>
        <v>848836</v>
      </c>
      <c r="G282" s="5">
        <f>SUMIFS('HCLS Adjustment'!$F:$F,'HCLS Adjustment'!$B:$B,Main!$A282)</f>
        <v>548340</v>
      </c>
      <c r="H282" s="31">
        <f>VLOOKUP(A282,'SVS Adjustment'!$B$3:$E$675,4,FALSE)</f>
        <v>0</v>
      </c>
      <c r="I282" s="31">
        <f t="shared" si="32"/>
        <v>1397176</v>
      </c>
      <c r="J282" s="31">
        <f>IFERROR(VLOOKUP($A282,'NECA 5 year Projections'!$A:$C,3,FALSE),0)</f>
        <v>676757.02760345803</v>
      </c>
      <c r="K282" s="64">
        <f t="shared" si="33"/>
        <v>0.9963388589590193</v>
      </c>
      <c r="L282" s="31">
        <f t="shared" si="34"/>
        <v>1392060.7416049268</v>
      </c>
      <c r="M282" s="61">
        <v>137784</v>
      </c>
      <c r="N282" s="36">
        <f t="shared" si="35"/>
        <v>137279.55334280952</v>
      </c>
      <c r="O282" s="95">
        <f t="shared" si="36"/>
        <v>1529340.2949477362</v>
      </c>
      <c r="P282" s="36">
        <f t="shared" si="37"/>
        <v>983007.84502614767</v>
      </c>
      <c r="Q282" s="101">
        <f t="shared" si="38"/>
        <v>546332.44992158865</v>
      </c>
      <c r="R282" s="101">
        <f t="shared" si="39"/>
        <v>0</v>
      </c>
    </row>
    <row r="283" spans="1:18" ht="14.4" customHeight="1">
      <c r="A283" s="63">
        <v>351174</v>
      </c>
      <c r="B283" s="59" t="s">
        <v>172</v>
      </c>
      <c r="C283" s="25" t="s">
        <v>282</v>
      </c>
      <c r="D283" s="25" t="s">
        <v>691</v>
      </c>
      <c r="E283" s="60" t="s">
        <v>708</v>
      </c>
      <c r="F283" s="36">
        <f>VLOOKUP($A283,'CAF BLS Adjustment'!$B:$H,7,FALSE)</f>
        <v>1499325.6082179919</v>
      </c>
      <c r="G283" s="5">
        <f>SUMIFS('HCLS Adjustment'!$F:$F,'HCLS Adjustment'!$B:$B,Main!$A283)</f>
        <v>862908</v>
      </c>
      <c r="H283" s="31">
        <f>VLOOKUP(A283,'SVS Adjustment'!$B$3:$E$675,4,FALSE)</f>
        <v>0</v>
      </c>
      <c r="I283" s="31">
        <f t="shared" si="32"/>
        <v>2362233.6082179919</v>
      </c>
      <c r="J283" s="31">
        <f>IFERROR(VLOOKUP($A283,'NECA 5 year Projections'!$A:$C,3,FALSE),0)</f>
        <v>848065.71999415802</v>
      </c>
      <c r="K283" s="64">
        <f t="shared" si="33"/>
        <v>0.9963388589590193</v>
      </c>
      <c r="L283" s="31">
        <f t="shared" si="34"/>
        <v>2353585.1378065613</v>
      </c>
      <c r="M283" s="61">
        <v>67308</v>
      </c>
      <c r="N283" s="36">
        <f t="shared" si="35"/>
        <v>67061.575918813673</v>
      </c>
      <c r="O283" s="95">
        <f t="shared" si="36"/>
        <v>2420646.713725375</v>
      </c>
      <c r="P283" s="36">
        <f t="shared" si="37"/>
        <v>1560897.9416187655</v>
      </c>
      <c r="Q283" s="101">
        <f t="shared" si="38"/>
        <v>859748.77210660954</v>
      </c>
      <c r="R283" s="101">
        <f t="shared" si="39"/>
        <v>0</v>
      </c>
    </row>
    <row r="284" spans="1:18" ht="14.4" customHeight="1">
      <c r="A284" s="63">
        <v>351175</v>
      </c>
      <c r="B284" s="59" t="s">
        <v>304</v>
      </c>
      <c r="C284" s="25" t="s">
        <v>282</v>
      </c>
      <c r="D284" s="25" t="s">
        <v>691</v>
      </c>
      <c r="E284" s="60" t="s">
        <v>708</v>
      </c>
      <c r="F284" s="36">
        <f>VLOOKUP($A284,'CAF BLS Adjustment'!$B:$H,7,FALSE)</f>
        <v>244738</v>
      </c>
      <c r="G284" s="5">
        <f>SUMIFS('HCLS Adjustment'!$F:$F,'HCLS Adjustment'!$B:$B,Main!$A284)</f>
        <v>43272</v>
      </c>
      <c r="H284" s="31">
        <f>VLOOKUP(A284,'SVS Adjustment'!$B$3:$E$675,4,FALSE)</f>
        <v>0</v>
      </c>
      <c r="I284" s="31">
        <f t="shared" si="32"/>
        <v>288010</v>
      </c>
      <c r="J284" s="31">
        <f>IFERROR(VLOOKUP($A284,'NECA 5 year Projections'!$A:$C,3,FALSE),0)</f>
        <v>180235.650058272</v>
      </c>
      <c r="K284" s="64">
        <f t="shared" si="33"/>
        <v>0.9963388589590193</v>
      </c>
      <c r="L284" s="31">
        <f t="shared" si="34"/>
        <v>286955.55476878717</v>
      </c>
      <c r="M284" s="61">
        <v>4530</v>
      </c>
      <c r="N284" s="36">
        <f t="shared" si="35"/>
        <v>4513.415031084357</v>
      </c>
      <c r="O284" s="95">
        <f t="shared" si="36"/>
        <v>291468.96979987156</v>
      </c>
      <c r="P284" s="36">
        <f t="shared" si="37"/>
        <v>248355.39469499685</v>
      </c>
      <c r="Q284" s="101">
        <f t="shared" si="38"/>
        <v>43113.57510487469</v>
      </c>
      <c r="R284" s="101">
        <f t="shared" si="39"/>
        <v>0</v>
      </c>
    </row>
    <row r="285" spans="1:18" ht="14.4" customHeight="1">
      <c r="A285" s="63">
        <v>351177</v>
      </c>
      <c r="B285" s="59" t="s">
        <v>305</v>
      </c>
      <c r="C285" s="25" t="s">
        <v>282</v>
      </c>
      <c r="D285" s="25" t="s">
        <v>691</v>
      </c>
      <c r="E285" s="60" t="s">
        <v>708</v>
      </c>
      <c r="F285" s="36">
        <f>VLOOKUP($A285,'CAF BLS Adjustment'!$B:$H,7,FALSE)</f>
        <v>520706</v>
      </c>
      <c r="G285" s="5">
        <f>SUMIFS('HCLS Adjustment'!$F:$F,'HCLS Adjustment'!$B:$B,Main!$A285)</f>
        <v>214140</v>
      </c>
      <c r="H285" s="31">
        <f>VLOOKUP(A285,'SVS Adjustment'!$B$3:$E$675,4,FALSE)</f>
        <v>0</v>
      </c>
      <c r="I285" s="31">
        <f t="shared" si="32"/>
        <v>734846</v>
      </c>
      <c r="J285" s="31">
        <f>IFERROR(VLOOKUP($A285,'NECA 5 year Projections'!$A:$C,3,FALSE),0)</f>
        <v>525466.52266604104</v>
      </c>
      <c r="K285" s="64">
        <f t="shared" si="33"/>
        <v>0.9963388589590193</v>
      </c>
      <c r="L285" s="31">
        <f t="shared" si="34"/>
        <v>732155.62515059952</v>
      </c>
      <c r="M285" s="61">
        <v>3150</v>
      </c>
      <c r="N285" s="36">
        <f t="shared" si="35"/>
        <v>3138.4674057209108</v>
      </c>
      <c r="O285" s="95">
        <f t="shared" si="36"/>
        <v>735294.09255632048</v>
      </c>
      <c r="P285" s="36">
        <f t="shared" si="37"/>
        <v>521938.08929883601</v>
      </c>
      <c r="Q285" s="101">
        <f t="shared" si="38"/>
        <v>213356.00325748441</v>
      </c>
      <c r="R285" s="101">
        <f t="shared" si="39"/>
        <v>0</v>
      </c>
    </row>
    <row r="286" spans="1:18" ht="14.4" customHeight="1">
      <c r="A286" s="63">
        <v>351188</v>
      </c>
      <c r="B286" s="59" t="s">
        <v>306</v>
      </c>
      <c r="C286" s="25" t="s">
        <v>282</v>
      </c>
      <c r="D286" s="25" t="s">
        <v>691</v>
      </c>
      <c r="E286" s="60" t="s">
        <v>708</v>
      </c>
      <c r="F286" s="36">
        <f>VLOOKUP($A286,'CAF BLS Adjustment'!$B:$H,7,FALSE)</f>
        <v>182522</v>
      </c>
      <c r="G286" s="5">
        <f>SUMIFS('HCLS Adjustment'!$F:$F,'HCLS Adjustment'!$B:$B,Main!$A286)</f>
        <v>44040</v>
      </c>
      <c r="H286" s="31">
        <f>VLOOKUP(A286,'SVS Adjustment'!$B$3:$E$675,4,FALSE)</f>
        <v>0</v>
      </c>
      <c r="I286" s="31">
        <f t="shared" si="32"/>
        <v>226562</v>
      </c>
      <c r="J286" s="31">
        <f>IFERROR(VLOOKUP($A286,'NECA 5 year Projections'!$A:$C,3,FALSE),0)</f>
        <v>193550.26338823</v>
      </c>
      <c r="K286" s="64">
        <f t="shared" si="33"/>
        <v>0.9963388589590193</v>
      </c>
      <c r="L286" s="31">
        <f t="shared" si="34"/>
        <v>225732.52456347333</v>
      </c>
      <c r="M286" s="61">
        <v>20310</v>
      </c>
      <c r="N286" s="36">
        <f t="shared" si="35"/>
        <v>20235.642225457683</v>
      </c>
      <c r="O286" s="95">
        <f t="shared" si="36"/>
        <v>245968.166788931</v>
      </c>
      <c r="P286" s="36">
        <f t="shared" si="37"/>
        <v>202089.40344037578</v>
      </c>
      <c r="Q286" s="101">
        <f t="shared" si="38"/>
        <v>43878.763348555207</v>
      </c>
      <c r="R286" s="101">
        <f t="shared" si="39"/>
        <v>0</v>
      </c>
    </row>
    <row r="287" spans="1:18" ht="14.4" customHeight="1">
      <c r="A287" s="63">
        <v>351189</v>
      </c>
      <c r="B287" s="59" t="s">
        <v>307</v>
      </c>
      <c r="C287" s="25" t="s">
        <v>282</v>
      </c>
      <c r="D287" s="25" t="s">
        <v>691</v>
      </c>
      <c r="E287" s="60" t="s">
        <v>708</v>
      </c>
      <c r="F287" s="36">
        <f>VLOOKUP($A287,'CAF BLS Adjustment'!$B:$H,7,FALSE)</f>
        <v>216206</v>
      </c>
      <c r="G287" s="5">
        <f>SUMIFS('HCLS Adjustment'!$F:$F,'HCLS Adjustment'!$B:$B,Main!$A287)</f>
        <v>92280</v>
      </c>
      <c r="H287" s="31">
        <f>VLOOKUP(A287,'SVS Adjustment'!$B$3:$E$675,4,FALSE)</f>
        <v>0</v>
      </c>
      <c r="I287" s="31">
        <f t="shared" si="32"/>
        <v>308486</v>
      </c>
      <c r="J287" s="31">
        <f>IFERROR(VLOOKUP($A287,'NECA 5 year Projections'!$A:$C,3,FALSE),0)</f>
        <v>301600.41694319498</v>
      </c>
      <c r="K287" s="64">
        <f t="shared" si="33"/>
        <v>0.9963388589590193</v>
      </c>
      <c r="L287" s="31">
        <f t="shared" si="34"/>
        <v>307356.58924483205</v>
      </c>
      <c r="M287" s="61">
        <v>50154</v>
      </c>
      <c r="N287" s="36">
        <f t="shared" si="35"/>
        <v>49970.379132230657</v>
      </c>
      <c r="O287" s="95">
        <f t="shared" si="36"/>
        <v>357326.9683770627</v>
      </c>
      <c r="P287" s="36">
        <f t="shared" si="37"/>
        <v>265384.8184723244</v>
      </c>
      <c r="Q287" s="101">
        <f t="shared" si="38"/>
        <v>91942.149904738311</v>
      </c>
      <c r="R287" s="101">
        <f t="shared" si="39"/>
        <v>0</v>
      </c>
    </row>
    <row r="288" spans="1:18" ht="14.4" customHeight="1">
      <c r="A288" s="63">
        <v>351191</v>
      </c>
      <c r="B288" s="59" t="s">
        <v>308</v>
      </c>
      <c r="C288" s="25" t="s">
        <v>282</v>
      </c>
      <c r="D288" s="25" t="s">
        <v>691</v>
      </c>
      <c r="E288" s="60" t="s">
        <v>708</v>
      </c>
      <c r="F288" s="36">
        <f>VLOOKUP($A288,'CAF BLS Adjustment'!$B:$H,7,FALSE)</f>
        <v>181257</v>
      </c>
      <c r="G288" s="5">
        <f>SUMIFS('HCLS Adjustment'!$F:$F,'HCLS Adjustment'!$B:$B,Main!$A288)</f>
        <v>44424</v>
      </c>
      <c r="H288" s="31">
        <f>VLOOKUP(A288,'SVS Adjustment'!$B$3:$E$675,4,FALSE)</f>
        <v>0</v>
      </c>
      <c r="I288" s="31">
        <f t="shared" si="32"/>
        <v>225681</v>
      </c>
      <c r="J288" s="31">
        <f>IFERROR(VLOOKUP($A288,'NECA 5 year Projections'!$A:$C,3,FALSE),0)</f>
        <v>157692.35163903801</v>
      </c>
      <c r="K288" s="64">
        <f t="shared" si="33"/>
        <v>0.9963388589590193</v>
      </c>
      <c r="L288" s="31">
        <f t="shared" si="34"/>
        <v>224854.75002873043</v>
      </c>
      <c r="M288" s="61">
        <v>3144</v>
      </c>
      <c r="N288" s="36">
        <f t="shared" si="35"/>
        <v>3132.4893725671568</v>
      </c>
      <c r="O288" s="95">
        <f t="shared" si="36"/>
        <v>227987.23940129759</v>
      </c>
      <c r="P288" s="36">
        <f t="shared" si="37"/>
        <v>183725.88193090211</v>
      </c>
      <c r="Q288" s="101">
        <f t="shared" si="38"/>
        <v>44261.357470395473</v>
      </c>
      <c r="R288" s="101">
        <f t="shared" si="39"/>
        <v>0</v>
      </c>
    </row>
    <row r="289" spans="1:18" ht="14.4" customHeight="1">
      <c r="A289" s="63">
        <v>351195</v>
      </c>
      <c r="B289" s="59" t="s">
        <v>309</v>
      </c>
      <c r="C289" s="25" t="s">
        <v>282</v>
      </c>
      <c r="D289" s="25" t="s">
        <v>691</v>
      </c>
      <c r="E289" s="60" t="s">
        <v>708</v>
      </c>
      <c r="F289" s="36">
        <f>VLOOKUP($A289,'CAF BLS Adjustment'!$B:$H,7,FALSE)</f>
        <v>924743</v>
      </c>
      <c r="G289" s="5">
        <f>SUMIFS('HCLS Adjustment'!$F:$F,'HCLS Adjustment'!$B:$B,Main!$A289)</f>
        <v>782160</v>
      </c>
      <c r="H289" s="31">
        <f>VLOOKUP(A289,'SVS Adjustment'!$B$3:$E$675,4,FALSE)</f>
        <v>0</v>
      </c>
      <c r="I289" s="31">
        <f t="shared" si="32"/>
        <v>1706903</v>
      </c>
      <c r="J289" s="31">
        <f>IFERROR(VLOOKUP($A289,'NECA 5 year Projections'!$A:$C,3,FALSE),0)</f>
        <v>722749.83117603802</v>
      </c>
      <c r="K289" s="64">
        <f t="shared" si="33"/>
        <v>0.9963388589590193</v>
      </c>
      <c r="L289" s="31">
        <f t="shared" si="34"/>
        <v>1700653.787373727</v>
      </c>
      <c r="M289" s="61">
        <v>53964</v>
      </c>
      <c r="N289" s="36">
        <f t="shared" si="35"/>
        <v>53766.430184864519</v>
      </c>
      <c r="O289" s="95">
        <f t="shared" si="36"/>
        <v>1754420.2175585914</v>
      </c>
      <c r="P289" s="36">
        <f t="shared" si="37"/>
        <v>975123.81563520501</v>
      </c>
      <c r="Q289" s="101">
        <f t="shared" si="38"/>
        <v>779296.40192338661</v>
      </c>
      <c r="R289" s="101">
        <f t="shared" si="39"/>
        <v>0</v>
      </c>
    </row>
    <row r="290" spans="1:18" ht="14.4" customHeight="1">
      <c r="A290" s="63">
        <v>351199</v>
      </c>
      <c r="B290" s="59" t="s">
        <v>310</v>
      </c>
      <c r="C290" s="25" t="s">
        <v>282</v>
      </c>
      <c r="D290" s="25" t="s">
        <v>691</v>
      </c>
      <c r="E290" s="60" t="s">
        <v>708</v>
      </c>
      <c r="F290" s="36">
        <f>VLOOKUP($A290,'CAF BLS Adjustment'!$B:$H,7,FALSE)</f>
        <v>113168</v>
      </c>
      <c r="G290" s="5">
        <f>SUMIFS('HCLS Adjustment'!$F:$F,'HCLS Adjustment'!$B:$B,Main!$A290)</f>
        <v>46152</v>
      </c>
      <c r="H290" s="31">
        <f>VLOOKUP(A290,'SVS Adjustment'!$B$3:$E$675,4,FALSE)</f>
        <v>0</v>
      </c>
      <c r="I290" s="31">
        <f t="shared" si="32"/>
        <v>159320</v>
      </c>
      <c r="J290" s="31">
        <f>IFERROR(VLOOKUP($A290,'NECA 5 year Projections'!$A:$C,3,FALSE),0)</f>
        <v>121915.655711393</v>
      </c>
      <c r="K290" s="64">
        <f t="shared" si="33"/>
        <v>0.9963388589590193</v>
      </c>
      <c r="L290" s="31">
        <f t="shared" si="34"/>
        <v>158736.70700935097</v>
      </c>
      <c r="M290" s="61">
        <v>-5070</v>
      </c>
      <c r="N290" s="36">
        <f t="shared" si="35"/>
        <v>-5070</v>
      </c>
      <c r="O290" s="95">
        <f t="shared" si="36"/>
        <v>153666.70700935097</v>
      </c>
      <c r="P290" s="36">
        <f t="shared" si="37"/>
        <v>107683.67599067431</v>
      </c>
      <c r="Q290" s="101">
        <f t="shared" si="38"/>
        <v>45983.031018676666</v>
      </c>
      <c r="R290" s="101">
        <f t="shared" si="39"/>
        <v>0</v>
      </c>
    </row>
    <row r="291" spans="1:18" ht="14.4" customHeight="1">
      <c r="A291" s="63">
        <v>351202</v>
      </c>
      <c r="B291" s="59" t="s">
        <v>311</v>
      </c>
      <c r="C291" s="25" t="s">
        <v>282</v>
      </c>
      <c r="D291" s="25" t="s">
        <v>691</v>
      </c>
      <c r="E291" s="60" t="s">
        <v>708</v>
      </c>
      <c r="F291" s="36">
        <f>VLOOKUP($A291,'CAF BLS Adjustment'!$B:$H,7,FALSE)</f>
        <v>208901</v>
      </c>
      <c r="G291" s="5">
        <f>SUMIFS('HCLS Adjustment'!$F:$F,'HCLS Adjustment'!$B:$B,Main!$A291)</f>
        <v>38472</v>
      </c>
      <c r="H291" s="31">
        <f>VLOOKUP(A291,'SVS Adjustment'!$B$3:$E$675,4,FALSE)</f>
        <v>0</v>
      </c>
      <c r="I291" s="31">
        <f t="shared" si="32"/>
        <v>247373</v>
      </c>
      <c r="J291" s="31">
        <f>IFERROR(VLOOKUP($A291,'NECA 5 year Projections'!$A:$C,3,FALSE),0)</f>
        <v>181999.068838657</v>
      </c>
      <c r="K291" s="64">
        <f t="shared" si="33"/>
        <v>0.9963388589590193</v>
      </c>
      <c r="L291" s="31">
        <f t="shared" si="34"/>
        <v>246467.33255726949</v>
      </c>
      <c r="M291" s="61">
        <v>21456</v>
      </c>
      <c r="N291" s="36">
        <f t="shared" si="35"/>
        <v>21377.446557824718</v>
      </c>
      <c r="O291" s="95">
        <f t="shared" si="36"/>
        <v>267844.77911509422</v>
      </c>
      <c r="P291" s="36">
        <f t="shared" si="37"/>
        <v>229513.63053322281</v>
      </c>
      <c r="Q291" s="101">
        <f t="shared" si="38"/>
        <v>38331.148581871392</v>
      </c>
      <c r="R291" s="101">
        <f t="shared" si="39"/>
        <v>0</v>
      </c>
    </row>
    <row r="292" spans="1:18" ht="14.4" customHeight="1">
      <c r="A292" s="63">
        <v>351203</v>
      </c>
      <c r="B292" s="59" t="s">
        <v>312</v>
      </c>
      <c r="C292" s="25" t="s">
        <v>282</v>
      </c>
      <c r="D292" s="25" t="s">
        <v>691</v>
      </c>
      <c r="E292" s="60" t="s">
        <v>708</v>
      </c>
      <c r="F292" s="36">
        <f>VLOOKUP($A292,'CAF BLS Adjustment'!$B:$H,7,FALSE)</f>
        <v>456133</v>
      </c>
      <c r="G292" s="5">
        <f>SUMIFS('HCLS Adjustment'!$F:$F,'HCLS Adjustment'!$B:$B,Main!$A292)</f>
        <v>304356</v>
      </c>
      <c r="H292" s="31">
        <f>VLOOKUP(A292,'SVS Adjustment'!$B$3:$E$675,4,FALSE)</f>
        <v>0</v>
      </c>
      <c r="I292" s="31">
        <f t="shared" si="32"/>
        <v>760489</v>
      </c>
      <c r="J292" s="31">
        <f>IFERROR(VLOOKUP($A292,'NECA 5 year Projections'!$A:$C,3,FALSE),0)</f>
        <v>288946.96816222701</v>
      </c>
      <c r="K292" s="64">
        <f t="shared" si="33"/>
        <v>0.9963388589590193</v>
      </c>
      <c r="L292" s="31">
        <f t="shared" si="34"/>
        <v>757704.74251088558</v>
      </c>
      <c r="M292" s="61">
        <v>92994</v>
      </c>
      <c r="N292" s="36">
        <f t="shared" si="35"/>
        <v>92653.535850035041</v>
      </c>
      <c r="O292" s="95">
        <f t="shared" si="36"/>
        <v>850358.27836092061</v>
      </c>
      <c r="P292" s="36">
        <f t="shared" si="37"/>
        <v>547116.56860358932</v>
      </c>
      <c r="Q292" s="101">
        <f t="shared" si="38"/>
        <v>303241.70975733129</v>
      </c>
      <c r="R292" s="101">
        <f t="shared" si="39"/>
        <v>0</v>
      </c>
    </row>
    <row r="293" spans="1:18" ht="14.4" customHeight="1">
      <c r="A293" s="63">
        <v>351205</v>
      </c>
      <c r="B293" s="59" t="s">
        <v>313</v>
      </c>
      <c r="C293" s="25" t="s">
        <v>282</v>
      </c>
      <c r="D293" s="25" t="s">
        <v>691</v>
      </c>
      <c r="E293" s="60" t="s">
        <v>708</v>
      </c>
      <c r="F293" s="36">
        <f>VLOOKUP($A293,'CAF BLS Adjustment'!$B:$H,7,FALSE)</f>
        <v>656793</v>
      </c>
      <c r="G293" s="5">
        <f>SUMIFS('HCLS Adjustment'!$F:$F,'HCLS Adjustment'!$B:$B,Main!$A293)</f>
        <v>70596</v>
      </c>
      <c r="H293" s="31">
        <f>VLOOKUP(A293,'SVS Adjustment'!$B$3:$E$675,4,FALSE)</f>
        <v>0</v>
      </c>
      <c r="I293" s="31">
        <f t="shared" si="32"/>
        <v>727389</v>
      </c>
      <c r="J293" s="31">
        <f>IFERROR(VLOOKUP($A293,'NECA 5 year Projections'!$A:$C,3,FALSE),0)</f>
        <v>601595.61868156202</v>
      </c>
      <c r="K293" s="64">
        <f t="shared" si="33"/>
        <v>0.9963388589590193</v>
      </c>
      <c r="L293" s="31">
        <f t="shared" si="34"/>
        <v>724725.92627934203</v>
      </c>
      <c r="M293" s="61">
        <v>-65190</v>
      </c>
      <c r="N293" s="36">
        <f t="shared" si="35"/>
        <v>-65190</v>
      </c>
      <c r="O293" s="95">
        <f t="shared" si="36"/>
        <v>659535.92627934203</v>
      </c>
      <c r="P293" s="36">
        <f t="shared" si="37"/>
        <v>589198.38819227112</v>
      </c>
      <c r="Q293" s="101">
        <f t="shared" si="38"/>
        <v>70337.53808707092</v>
      </c>
      <c r="R293" s="101">
        <f t="shared" si="39"/>
        <v>0</v>
      </c>
    </row>
    <row r="294" spans="1:18" ht="14.4" customHeight="1">
      <c r="A294" s="63">
        <v>351206</v>
      </c>
      <c r="B294" s="59" t="s">
        <v>314</v>
      </c>
      <c r="C294" s="25" t="s">
        <v>282</v>
      </c>
      <c r="D294" s="25" t="s">
        <v>691</v>
      </c>
      <c r="E294" s="60" t="s">
        <v>708</v>
      </c>
      <c r="F294" s="36">
        <f>VLOOKUP($A294,'CAF BLS Adjustment'!$B:$H,7,FALSE)</f>
        <v>242446</v>
      </c>
      <c r="G294" s="5">
        <f>SUMIFS('HCLS Adjustment'!$F:$F,'HCLS Adjustment'!$B:$B,Main!$A294)</f>
        <v>363792</v>
      </c>
      <c r="H294" s="31">
        <f>VLOOKUP(A294,'SVS Adjustment'!$B$3:$E$675,4,FALSE)</f>
        <v>0</v>
      </c>
      <c r="I294" s="31">
        <f t="shared" si="32"/>
        <v>606238</v>
      </c>
      <c r="J294" s="31">
        <f>IFERROR(VLOOKUP($A294,'NECA 5 year Projections'!$A:$C,3,FALSE),0)</f>
        <v>351861.93418556103</v>
      </c>
      <c r="K294" s="64">
        <f t="shared" si="33"/>
        <v>0.9963388589590193</v>
      </c>
      <c r="L294" s="31">
        <f t="shared" si="34"/>
        <v>604018.47717759793</v>
      </c>
      <c r="M294" s="61">
        <v>69978</v>
      </c>
      <c r="N294" s="36">
        <f t="shared" si="35"/>
        <v>69721.800672234254</v>
      </c>
      <c r="O294" s="95">
        <f t="shared" si="36"/>
        <v>673740.2778498322</v>
      </c>
      <c r="P294" s="36">
        <f t="shared" si="37"/>
        <v>311280.17167141265</v>
      </c>
      <c r="Q294" s="101">
        <f t="shared" si="38"/>
        <v>362460.10617841955</v>
      </c>
      <c r="R294" s="101">
        <f t="shared" si="39"/>
        <v>0</v>
      </c>
    </row>
    <row r="295" spans="1:18" ht="14.4" customHeight="1">
      <c r="A295" s="63">
        <v>351209</v>
      </c>
      <c r="B295" s="59" t="s">
        <v>714</v>
      </c>
      <c r="C295" s="25" t="s">
        <v>282</v>
      </c>
      <c r="D295" s="25" t="s">
        <v>691</v>
      </c>
      <c r="E295" s="60" t="s">
        <v>708</v>
      </c>
      <c r="F295" s="36">
        <f>VLOOKUP($A295,'CAF BLS Adjustment'!$B:$H,7,FALSE)</f>
        <v>540070</v>
      </c>
      <c r="G295" s="5">
        <f>SUMIFS('HCLS Adjustment'!$F:$F,'HCLS Adjustment'!$B:$B,Main!$A295)</f>
        <v>599280</v>
      </c>
      <c r="H295" s="31">
        <f>VLOOKUP(A295,'SVS Adjustment'!$B$3:$E$675,4,FALSE)</f>
        <v>0</v>
      </c>
      <c r="I295" s="31">
        <f t="shared" si="32"/>
        <v>1139350</v>
      </c>
      <c r="J295" s="31">
        <f>IFERROR(VLOOKUP($A295,'NECA 5 year Projections'!$A:$C,3,FALSE),0)</f>
        <v>637953.99259295396</v>
      </c>
      <c r="K295" s="64">
        <f t="shared" si="33"/>
        <v>0.9963388589590193</v>
      </c>
      <c r="L295" s="31">
        <f t="shared" si="34"/>
        <v>1135178.6789549587</v>
      </c>
      <c r="M295" s="61">
        <v>69330</v>
      </c>
      <c r="N295" s="36">
        <f t="shared" si="35"/>
        <v>69076.173091628807</v>
      </c>
      <c r="O295" s="95">
        <f t="shared" si="36"/>
        <v>1204254.8520465875</v>
      </c>
      <c r="P295" s="36">
        <f t="shared" si="37"/>
        <v>607168.90064962639</v>
      </c>
      <c r="Q295" s="101">
        <f t="shared" si="38"/>
        <v>597085.95139696111</v>
      </c>
      <c r="R295" s="101">
        <f t="shared" si="39"/>
        <v>0</v>
      </c>
    </row>
    <row r="296" spans="1:18" ht="14.4" customHeight="1">
      <c r="A296" s="63">
        <v>351214</v>
      </c>
      <c r="B296" s="59" t="s">
        <v>315</v>
      </c>
      <c r="C296" s="25" t="s">
        <v>282</v>
      </c>
      <c r="D296" s="25" t="s">
        <v>691</v>
      </c>
      <c r="E296" s="60" t="s">
        <v>708</v>
      </c>
      <c r="F296" s="36">
        <f>VLOOKUP($A296,'CAF BLS Adjustment'!$B:$H,7,FALSE)</f>
        <v>844171</v>
      </c>
      <c r="G296" s="5">
        <f>SUMIFS('HCLS Adjustment'!$F:$F,'HCLS Adjustment'!$B:$B,Main!$A296)</f>
        <v>517212</v>
      </c>
      <c r="H296" s="31">
        <f>VLOOKUP(A296,'SVS Adjustment'!$B$3:$E$675,4,FALSE)</f>
        <v>0</v>
      </c>
      <c r="I296" s="31">
        <f t="shared" si="32"/>
        <v>1361383</v>
      </c>
      <c r="J296" s="31">
        <f>IFERROR(VLOOKUP($A296,'NECA 5 year Projections'!$A:$C,3,FALSE),0)</f>
        <v>888869.79454791301</v>
      </c>
      <c r="K296" s="64">
        <f t="shared" si="33"/>
        <v>0.9963388589590193</v>
      </c>
      <c r="L296" s="31">
        <f t="shared" si="34"/>
        <v>1356398.7848262065</v>
      </c>
      <c r="M296" s="61">
        <v>33462</v>
      </c>
      <c r="N296" s="36">
        <f t="shared" si="35"/>
        <v>33339.490898486707</v>
      </c>
      <c r="O296" s="95">
        <f t="shared" si="36"/>
        <v>1389738.2757246932</v>
      </c>
      <c r="P296" s="36">
        <f t="shared" si="37"/>
        <v>874419.8618047809</v>
      </c>
      <c r="Q296" s="101">
        <f t="shared" si="38"/>
        <v>515318.41391991224</v>
      </c>
      <c r="R296" s="101">
        <f t="shared" si="39"/>
        <v>0</v>
      </c>
    </row>
    <row r="297" spans="1:18" ht="14.4" customHeight="1">
      <c r="A297" s="63">
        <v>351217</v>
      </c>
      <c r="B297" s="59" t="s">
        <v>316</v>
      </c>
      <c r="C297" s="25" t="s">
        <v>282</v>
      </c>
      <c r="D297" s="25" t="s">
        <v>691</v>
      </c>
      <c r="E297" s="60" t="s">
        <v>708</v>
      </c>
      <c r="F297" s="36">
        <f>VLOOKUP($A297,'CAF BLS Adjustment'!$B:$H,7,FALSE)</f>
        <v>331820</v>
      </c>
      <c r="G297" s="5">
        <f>SUMIFS('HCLS Adjustment'!$F:$F,'HCLS Adjustment'!$B:$B,Main!$A297)</f>
        <v>439788</v>
      </c>
      <c r="H297" s="31">
        <f>VLOOKUP(A297,'SVS Adjustment'!$B$3:$E$675,4,FALSE)</f>
        <v>0</v>
      </c>
      <c r="I297" s="31">
        <f t="shared" si="32"/>
        <v>771608</v>
      </c>
      <c r="J297" s="31">
        <f>IFERROR(VLOOKUP($A297,'NECA 5 year Projections'!$A:$C,3,FALSE),0)</f>
        <v>381515.98517110199</v>
      </c>
      <c r="K297" s="64">
        <f t="shared" si="33"/>
        <v>0.9963388589590193</v>
      </c>
      <c r="L297" s="31">
        <f t="shared" si="34"/>
        <v>768783.03428365092</v>
      </c>
      <c r="M297" s="61">
        <v>-5826</v>
      </c>
      <c r="N297" s="36">
        <f t="shared" si="35"/>
        <v>-5826</v>
      </c>
      <c r="O297" s="95">
        <f t="shared" si="36"/>
        <v>762957.03428365092</v>
      </c>
      <c r="P297" s="36">
        <f t="shared" si="37"/>
        <v>324779.16017978173</v>
      </c>
      <c r="Q297" s="101">
        <f t="shared" si="38"/>
        <v>438177.8741038692</v>
      </c>
      <c r="R297" s="101">
        <f t="shared" si="39"/>
        <v>0</v>
      </c>
    </row>
    <row r="298" spans="1:18" ht="14.4" customHeight="1">
      <c r="A298" s="63">
        <v>351220</v>
      </c>
      <c r="B298" s="59" t="s">
        <v>317</v>
      </c>
      <c r="C298" s="25" t="s">
        <v>282</v>
      </c>
      <c r="D298" s="25" t="s">
        <v>691</v>
      </c>
      <c r="E298" s="60" t="s">
        <v>708</v>
      </c>
      <c r="F298" s="36">
        <f>VLOOKUP($A298,'CAF BLS Adjustment'!$B:$H,7,FALSE)</f>
        <v>455095</v>
      </c>
      <c r="G298" s="5">
        <f>SUMIFS('HCLS Adjustment'!$F:$F,'HCLS Adjustment'!$B:$B,Main!$A298)</f>
        <v>528780</v>
      </c>
      <c r="H298" s="31">
        <f>VLOOKUP(A298,'SVS Adjustment'!$B$3:$E$675,4,FALSE)</f>
        <v>0</v>
      </c>
      <c r="I298" s="31">
        <f t="shared" si="32"/>
        <v>983875</v>
      </c>
      <c r="J298" s="31">
        <f>IFERROR(VLOOKUP($A298,'NECA 5 year Projections'!$A:$C,3,FALSE),0)</f>
        <v>575403.39225741697</v>
      </c>
      <c r="K298" s="64">
        <f t="shared" si="33"/>
        <v>0.9963388589590193</v>
      </c>
      <c r="L298" s="31">
        <f t="shared" si="34"/>
        <v>980272.89485830511</v>
      </c>
      <c r="M298" s="61">
        <v>51744</v>
      </c>
      <c r="N298" s="36">
        <f t="shared" si="35"/>
        <v>51554.557917975493</v>
      </c>
      <c r="O298" s="95">
        <f t="shared" si="36"/>
        <v>1031827.4527762806</v>
      </c>
      <c r="P298" s="36">
        <f t="shared" si="37"/>
        <v>504983.39093593037</v>
      </c>
      <c r="Q298" s="101">
        <f t="shared" si="38"/>
        <v>526844.06184035016</v>
      </c>
      <c r="R298" s="101">
        <f t="shared" si="39"/>
        <v>0</v>
      </c>
    </row>
    <row r="299" spans="1:18" ht="14.4" customHeight="1">
      <c r="A299" s="63">
        <v>351225</v>
      </c>
      <c r="B299" s="59" t="s">
        <v>318</v>
      </c>
      <c r="C299" s="25" t="s">
        <v>282</v>
      </c>
      <c r="D299" s="25" t="s">
        <v>691</v>
      </c>
      <c r="E299" s="60" t="s">
        <v>708</v>
      </c>
      <c r="F299" s="36">
        <f>VLOOKUP($A299,'CAF BLS Adjustment'!$B:$H,7,FALSE)</f>
        <v>548020</v>
      </c>
      <c r="G299" s="5">
        <f>SUMIFS('HCLS Adjustment'!$F:$F,'HCLS Adjustment'!$B:$B,Main!$A299)</f>
        <v>377460</v>
      </c>
      <c r="H299" s="31">
        <f>VLOOKUP(A299,'SVS Adjustment'!$B$3:$E$675,4,FALSE)</f>
        <v>0</v>
      </c>
      <c r="I299" s="31">
        <f t="shared" si="32"/>
        <v>925480</v>
      </c>
      <c r="J299" s="31">
        <f>IFERROR(VLOOKUP($A299,'NECA 5 year Projections'!$A:$C,3,FALSE),0)</f>
        <v>506281.40604701999</v>
      </c>
      <c r="K299" s="64">
        <f t="shared" si="33"/>
        <v>0.9963388589590193</v>
      </c>
      <c r="L299" s="31">
        <f t="shared" si="34"/>
        <v>922091.68718939321</v>
      </c>
      <c r="M299" s="61">
        <v>51426</v>
      </c>
      <c r="N299" s="36">
        <f t="shared" si="35"/>
        <v>51237.722160826524</v>
      </c>
      <c r="O299" s="95">
        <f t="shared" si="36"/>
        <v>973329.40935021976</v>
      </c>
      <c r="P299" s="36">
        <f t="shared" si="37"/>
        <v>597251.34364754835</v>
      </c>
      <c r="Q299" s="101">
        <f t="shared" si="38"/>
        <v>376078.06570267148</v>
      </c>
      <c r="R299" s="101">
        <f t="shared" si="39"/>
        <v>0</v>
      </c>
    </row>
    <row r="300" spans="1:18" ht="14.4" customHeight="1">
      <c r="A300" s="63">
        <v>351229</v>
      </c>
      <c r="B300" s="59" t="s">
        <v>319</v>
      </c>
      <c r="C300" s="25" t="s">
        <v>282</v>
      </c>
      <c r="D300" s="25" t="s">
        <v>691</v>
      </c>
      <c r="E300" s="60" t="s">
        <v>708</v>
      </c>
      <c r="F300" s="36">
        <f>VLOOKUP($A300,'CAF BLS Adjustment'!$B:$H,7,FALSE)</f>
        <v>293712</v>
      </c>
      <c r="G300" s="5">
        <f>SUMIFS('HCLS Adjustment'!$F:$F,'HCLS Adjustment'!$B:$B,Main!$A300)</f>
        <v>200088</v>
      </c>
      <c r="H300" s="31">
        <f>VLOOKUP(A300,'SVS Adjustment'!$B$3:$E$675,4,FALSE)</f>
        <v>0</v>
      </c>
      <c r="I300" s="31">
        <f t="shared" si="32"/>
        <v>493800</v>
      </c>
      <c r="J300" s="31">
        <f>IFERROR(VLOOKUP($A300,'NECA 5 year Projections'!$A:$C,3,FALSE),0)</f>
        <v>414417.11951740499</v>
      </c>
      <c r="K300" s="64">
        <f t="shared" si="33"/>
        <v>0.9963388589590193</v>
      </c>
      <c r="L300" s="31">
        <f t="shared" si="34"/>
        <v>491992.12855396373</v>
      </c>
      <c r="M300" s="61">
        <v>14274</v>
      </c>
      <c r="N300" s="36">
        <f t="shared" si="35"/>
        <v>14221.740872781042</v>
      </c>
      <c r="O300" s="95">
        <f t="shared" si="36"/>
        <v>506213.86942674476</v>
      </c>
      <c r="P300" s="36">
        <f t="shared" si="37"/>
        <v>306858.41981535254</v>
      </c>
      <c r="Q300" s="101">
        <f t="shared" si="38"/>
        <v>199355.44961139225</v>
      </c>
      <c r="R300" s="101">
        <f t="shared" si="39"/>
        <v>0</v>
      </c>
    </row>
    <row r="301" spans="1:18" ht="14.4" customHeight="1">
      <c r="A301" s="63">
        <v>351232</v>
      </c>
      <c r="B301" s="59" t="s">
        <v>320</v>
      </c>
      <c r="C301" s="25" t="s">
        <v>282</v>
      </c>
      <c r="D301" s="25" t="s">
        <v>691</v>
      </c>
      <c r="E301" s="60" t="s">
        <v>708</v>
      </c>
      <c r="F301" s="36">
        <f>VLOOKUP($A301,'CAF BLS Adjustment'!$B:$H,7,FALSE)</f>
        <v>188659</v>
      </c>
      <c r="G301" s="5">
        <f>SUMIFS('HCLS Adjustment'!$F:$F,'HCLS Adjustment'!$B:$B,Main!$A301)</f>
        <v>42108</v>
      </c>
      <c r="H301" s="31">
        <f>VLOOKUP(A301,'SVS Adjustment'!$B$3:$E$675,4,FALSE)</f>
        <v>0</v>
      </c>
      <c r="I301" s="31">
        <f t="shared" si="32"/>
        <v>230767</v>
      </c>
      <c r="J301" s="31">
        <f>IFERROR(VLOOKUP($A301,'NECA 5 year Projections'!$A:$C,3,FALSE),0)</f>
        <v>194182.42969012301</v>
      </c>
      <c r="K301" s="64">
        <f t="shared" si="33"/>
        <v>0.9963388589590193</v>
      </c>
      <c r="L301" s="31">
        <f t="shared" si="34"/>
        <v>229922.12946539602</v>
      </c>
      <c r="M301" s="61">
        <v>7602</v>
      </c>
      <c r="N301" s="36">
        <f t="shared" si="35"/>
        <v>7574.1680058064649</v>
      </c>
      <c r="O301" s="95">
        <f t="shared" si="36"/>
        <v>237496.29747120247</v>
      </c>
      <c r="P301" s="36">
        <f t="shared" si="37"/>
        <v>195542.4607981561</v>
      </c>
      <c r="Q301" s="101">
        <f t="shared" si="38"/>
        <v>41953.836673046389</v>
      </c>
      <c r="R301" s="101">
        <f t="shared" si="39"/>
        <v>0</v>
      </c>
    </row>
    <row r="302" spans="1:18" ht="14.4" customHeight="1">
      <c r="A302" s="63">
        <v>351237</v>
      </c>
      <c r="B302" s="59" t="s">
        <v>321</v>
      </c>
      <c r="C302" s="25" t="s">
        <v>282</v>
      </c>
      <c r="D302" s="25" t="s">
        <v>691</v>
      </c>
      <c r="E302" s="60" t="s">
        <v>708</v>
      </c>
      <c r="F302" s="36">
        <f>VLOOKUP($A302,'CAF BLS Adjustment'!$B:$H,7,FALSE)</f>
        <v>657259</v>
      </c>
      <c r="G302" s="5">
        <f>SUMIFS('HCLS Adjustment'!$F:$F,'HCLS Adjustment'!$B:$B,Main!$A302)</f>
        <v>396168</v>
      </c>
      <c r="H302" s="31">
        <f>VLOOKUP(A302,'SVS Adjustment'!$B$3:$E$675,4,FALSE)</f>
        <v>0</v>
      </c>
      <c r="I302" s="31">
        <f t="shared" si="32"/>
        <v>1053427</v>
      </c>
      <c r="J302" s="31">
        <f>IFERROR(VLOOKUP($A302,'NECA 5 year Projections'!$A:$C,3,FALSE),0)</f>
        <v>534802.17566638498</v>
      </c>
      <c r="K302" s="64">
        <f t="shared" si="33"/>
        <v>0.9963388589590193</v>
      </c>
      <c r="L302" s="31">
        <f t="shared" si="34"/>
        <v>1049570.2551766229</v>
      </c>
      <c r="M302" s="61">
        <v>36342</v>
      </c>
      <c r="N302" s="36">
        <f t="shared" si="35"/>
        <v>36208.946812288683</v>
      </c>
      <c r="O302" s="95">
        <f t="shared" si="36"/>
        <v>1085779.2019889115</v>
      </c>
      <c r="P302" s="36">
        <f t="shared" si="37"/>
        <v>691061.6289128348</v>
      </c>
      <c r="Q302" s="101">
        <f t="shared" si="38"/>
        <v>394717.57307607675</v>
      </c>
      <c r="R302" s="101">
        <f t="shared" si="39"/>
        <v>0</v>
      </c>
    </row>
    <row r="303" spans="1:18" ht="14.4" customHeight="1">
      <c r="A303" s="63">
        <v>351242</v>
      </c>
      <c r="B303" s="59" t="s">
        <v>322</v>
      </c>
      <c r="C303" s="25" t="s">
        <v>282</v>
      </c>
      <c r="D303" s="25" t="s">
        <v>691</v>
      </c>
      <c r="E303" s="60" t="s">
        <v>708</v>
      </c>
      <c r="F303" s="36">
        <f>VLOOKUP($A303,'CAF BLS Adjustment'!$B:$H,7,FALSE)</f>
        <v>248133</v>
      </c>
      <c r="G303" s="5">
        <f>SUMIFS('HCLS Adjustment'!$F:$F,'HCLS Adjustment'!$B:$B,Main!$A303)</f>
        <v>46068</v>
      </c>
      <c r="H303" s="31">
        <f>VLOOKUP(A303,'SVS Adjustment'!$B$3:$E$675,4,FALSE)</f>
        <v>0</v>
      </c>
      <c r="I303" s="31">
        <f t="shared" si="32"/>
        <v>294201</v>
      </c>
      <c r="J303" s="31">
        <f>IFERROR(VLOOKUP($A303,'NECA 5 year Projections'!$A:$C,3,FALSE),0)</f>
        <v>244390.79549790901</v>
      </c>
      <c r="K303" s="64">
        <f t="shared" si="33"/>
        <v>0.9963388589590193</v>
      </c>
      <c r="L303" s="31">
        <f t="shared" si="34"/>
        <v>293123.88864460244</v>
      </c>
      <c r="M303" s="61">
        <v>-18432</v>
      </c>
      <c r="N303" s="36">
        <f t="shared" si="35"/>
        <v>-18432</v>
      </c>
      <c r="O303" s="95">
        <f t="shared" si="36"/>
        <v>274691.88864460244</v>
      </c>
      <c r="P303" s="36">
        <f t="shared" si="37"/>
        <v>228792.55009007832</v>
      </c>
      <c r="Q303" s="101">
        <f t="shared" si="38"/>
        <v>45899.338554524096</v>
      </c>
      <c r="R303" s="101">
        <f t="shared" si="39"/>
        <v>0</v>
      </c>
    </row>
    <row r="304" spans="1:18" ht="14.4" customHeight="1">
      <c r="A304" s="63">
        <v>351245</v>
      </c>
      <c r="B304" s="59" t="s">
        <v>323</v>
      </c>
      <c r="C304" s="25" t="s">
        <v>282</v>
      </c>
      <c r="D304" s="25" t="s">
        <v>691</v>
      </c>
      <c r="E304" s="60" t="s">
        <v>708</v>
      </c>
      <c r="F304" s="36">
        <f>VLOOKUP($A304,'CAF BLS Adjustment'!$B:$H,7,FALSE)</f>
        <v>310054</v>
      </c>
      <c r="G304" s="5">
        <f>SUMIFS('HCLS Adjustment'!$F:$F,'HCLS Adjustment'!$B:$B,Main!$A304)</f>
        <v>267396</v>
      </c>
      <c r="H304" s="31">
        <f>VLOOKUP(A304,'SVS Adjustment'!$B$3:$E$675,4,FALSE)</f>
        <v>0</v>
      </c>
      <c r="I304" s="31">
        <f t="shared" si="32"/>
        <v>577450</v>
      </c>
      <c r="J304" s="31">
        <f>IFERROR(VLOOKUP($A304,'NECA 5 year Projections'!$A:$C,3,FALSE),0)</f>
        <v>177696.28738704501</v>
      </c>
      <c r="K304" s="64">
        <f t="shared" si="33"/>
        <v>0.9963388589590193</v>
      </c>
      <c r="L304" s="31">
        <f t="shared" si="34"/>
        <v>575335.87410588574</v>
      </c>
      <c r="M304" s="61">
        <v>8226</v>
      </c>
      <c r="N304" s="36">
        <f t="shared" si="35"/>
        <v>8195.8834537968924</v>
      </c>
      <c r="O304" s="95">
        <f t="shared" si="36"/>
        <v>583531.75755968259</v>
      </c>
      <c r="P304" s="36">
        <f t="shared" si="37"/>
        <v>317114.73202947673</v>
      </c>
      <c r="Q304" s="101">
        <f t="shared" si="38"/>
        <v>266417.02553020592</v>
      </c>
      <c r="R304" s="101">
        <f t="shared" si="39"/>
        <v>0</v>
      </c>
    </row>
    <row r="305" spans="1:18" ht="14.4" customHeight="1">
      <c r="A305" s="63">
        <v>351246</v>
      </c>
      <c r="B305" s="59" t="s">
        <v>324</v>
      </c>
      <c r="C305" s="25" t="s">
        <v>282</v>
      </c>
      <c r="D305" s="25" t="s">
        <v>691</v>
      </c>
      <c r="E305" s="60" t="s">
        <v>708</v>
      </c>
      <c r="F305" s="36">
        <f>VLOOKUP($A305,'CAF BLS Adjustment'!$B:$H,7,FALSE)</f>
        <v>265885</v>
      </c>
      <c r="G305" s="5">
        <f>SUMIFS('HCLS Adjustment'!$F:$F,'HCLS Adjustment'!$B:$B,Main!$A305)</f>
        <v>88392</v>
      </c>
      <c r="H305" s="31">
        <f>VLOOKUP(A305,'SVS Adjustment'!$B$3:$E$675,4,FALSE)</f>
        <v>0</v>
      </c>
      <c r="I305" s="31">
        <f t="shared" si="32"/>
        <v>354277</v>
      </c>
      <c r="J305" s="31">
        <f>IFERROR(VLOOKUP($A305,'NECA 5 year Projections'!$A:$C,3,FALSE),0)</f>
        <v>218933.502893183</v>
      </c>
      <c r="K305" s="64">
        <f t="shared" si="33"/>
        <v>0.9963388589590193</v>
      </c>
      <c r="L305" s="31">
        <f t="shared" si="34"/>
        <v>352979.94193542446</v>
      </c>
      <c r="M305" s="61">
        <v>8496</v>
      </c>
      <c r="N305" s="36">
        <f t="shared" si="35"/>
        <v>8464.8949457158287</v>
      </c>
      <c r="O305" s="95">
        <f t="shared" si="36"/>
        <v>361444.83688114031</v>
      </c>
      <c r="P305" s="36">
        <f t="shared" si="37"/>
        <v>273376.45246003469</v>
      </c>
      <c r="Q305" s="101">
        <f t="shared" si="38"/>
        <v>88068.384421105628</v>
      </c>
      <c r="R305" s="101">
        <f t="shared" si="39"/>
        <v>0</v>
      </c>
    </row>
    <row r="306" spans="1:18" ht="14.4" customHeight="1">
      <c r="A306" s="63">
        <v>351251</v>
      </c>
      <c r="B306" s="59" t="s">
        <v>326</v>
      </c>
      <c r="C306" s="25" t="s">
        <v>282</v>
      </c>
      <c r="D306" s="25" t="s">
        <v>691</v>
      </c>
      <c r="E306" s="60" t="s">
        <v>708</v>
      </c>
      <c r="F306" s="36">
        <f>VLOOKUP($A306,'CAF BLS Adjustment'!$B:$H,7,FALSE)</f>
        <v>749148</v>
      </c>
      <c r="G306" s="5">
        <f>SUMIFS('HCLS Adjustment'!$F:$F,'HCLS Adjustment'!$B:$B,Main!$A306)</f>
        <v>474216</v>
      </c>
      <c r="H306" s="31">
        <f>VLOOKUP(A306,'SVS Adjustment'!$B$3:$E$675,4,FALSE)</f>
        <v>0</v>
      </c>
      <c r="I306" s="31">
        <f t="shared" si="32"/>
        <v>1223364</v>
      </c>
      <c r="J306" s="31">
        <f>IFERROR(VLOOKUP($A306,'NECA 5 year Projections'!$A:$C,3,FALSE),0)</f>
        <v>767862.712939683</v>
      </c>
      <c r="K306" s="64">
        <f t="shared" si="33"/>
        <v>0.9963388589590193</v>
      </c>
      <c r="L306" s="31">
        <f t="shared" si="34"/>
        <v>1218885.0918515418</v>
      </c>
      <c r="M306" s="61">
        <v>48648</v>
      </c>
      <c r="N306" s="36">
        <f t="shared" si="35"/>
        <v>48469.892810638368</v>
      </c>
      <c r="O306" s="95">
        <f t="shared" si="36"/>
        <v>1267354.9846621801</v>
      </c>
      <c r="P306" s="36">
        <f t="shared" si="37"/>
        <v>794875.15632206982</v>
      </c>
      <c r="Q306" s="101">
        <f t="shared" si="38"/>
        <v>472479.82834011037</v>
      </c>
      <c r="R306" s="101">
        <f t="shared" si="39"/>
        <v>0</v>
      </c>
    </row>
    <row r="307" spans="1:18" ht="14.4" customHeight="1">
      <c r="A307" s="63">
        <v>351252</v>
      </c>
      <c r="B307" s="59" t="s">
        <v>325</v>
      </c>
      <c r="C307" s="25" t="s">
        <v>282</v>
      </c>
      <c r="D307" s="25" t="s">
        <v>691</v>
      </c>
      <c r="E307" s="60" t="s">
        <v>708</v>
      </c>
      <c r="F307" s="36">
        <f>VLOOKUP($A307,'CAF BLS Adjustment'!$B:$H,7,FALSE)</f>
        <v>1076770</v>
      </c>
      <c r="G307" s="5">
        <f>SUMIFS('HCLS Adjustment'!$F:$F,'HCLS Adjustment'!$B:$B,Main!$A307)</f>
        <v>140292</v>
      </c>
      <c r="H307" s="31">
        <f>VLOOKUP(A307,'SVS Adjustment'!$B$3:$E$675,4,FALSE)</f>
        <v>0</v>
      </c>
      <c r="I307" s="31">
        <f t="shared" si="32"/>
        <v>1217062</v>
      </c>
      <c r="J307" s="31">
        <f>IFERROR(VLOOKUP($A307,'NECA 5 year Projections'!$A:$C,3,FALSE),0)</f>
        <v>830442.13817129901</v>
      </c>
      <c r="K307" s="64">
        <f t="shared" si="33"/>
        <v>0.9963388589590193</v>
      </c>
      <c r="L307" s="31">
        <f t="shared" si="34"/>
        <v>1212606.1643623819</v>
      </c>
      <c r="M307" s="61">
        <v>124770</v>
      </c>
      <c r="N307" s="36">
        <f t="shared" si="35"/>
        <v>124313.19943231683</v>
      </c>
      <c r="O307" s="95">
        <f t="shared" si="36"/>
        <v>1336919.3637946988</v>
      </c>
      <c r="P307" s="36">
        <f t="shared" si="37"/>
        <v>1197140.9925936202</v>
      </c>
      <c r="Q307" s="101">
        <f t="shared" si="38"/>
        <v>139778.37120107873</v>
      </c>
      <c r="R307" s="101">
        <f t="shared" si="39"/>
        <v>0</v>
      </c>
    </row>
    <row r="308" spans="1:18" ht="14.4" customHeight="1">
      <c r="A308" s="63">
        <v>351259</v>
      </c>
      <c r="B308" s="59" t="s">
        <v>327</v>
      </c>
      <c r="C308" s="25" t="s">
        <v>282</v>
      </c>
      <c r="D308" s="25" t="s">
        <v>691</v>
      </c>
      <c r="E308" s="60" t="s">
        <v>708</v>
      </c>
      <c r="F308" s="36">
        <f>VLOOKUP($A308,'CAF BLS Adjustment'!$B:$H,7,FALSE)</f>
        <v>1269110</v>
      </c>
      <c r="G308" s="5">
        <f>SUMIFS('HCLS Adjustment'!$F:$F,'HCLS Adjustment'!$B:$B,Main!$A308)</f>
        <v>992736</v>
      </c>
      <c r="H308" s="31">
        <f>VLOOKUP(A308,'SVS Adjustment'!$B$3:$E$675,4,FALSE)</f>
        <v>0</v>
      </c>
      <c r="I308" s="31">
        <f t="shared" si="32"/>
        <v>2261846</v>
      </c>
      <c r="J308" s="31">
        <f>IFERROR(VLOOKUP($A308,'NECA 5 year Projections'!$A:$C,3,FALSE),0)</f>
        <v>998348.20249131403</v>
      </c>
      <c r="K308" s="64">
        <f t="shared" si="33"/>
        <v>0.9963388589590193</v>
      </c>
      <c r="L308" s="31">
        <f t="shared" si="34"/>
        <v>2253565.0627810219</v>
      </c>
      <c r="M308" s="61">
        <v>14748</v>
      </c>
      <c r="N308" s="36">
        <f t="shared" si="35"/>
        <v>14694.005491927617</v>
      </c>
      <c r="O308" s="95">
        <f t="shared" si="36"/>
        <v>2268259.0682729497</v>
      </c>
      <c r="P308" s="36">
        <f t="shared" si="37"/>
        <v>1279157.6147854086</v>
      </c>
      <c r="Q308" s="101">
        <f t="shared" si="38"/>
        <v>989101.45348754094</v>
      </c>
      <c r="R308" s="101">
        <f t="shared" si="39"/>
        <v>0</v>
      </c>
    </row>
    <row r="309" spans="1:18" ht="14.4" customHeight="1">
      <c r="A309" s="63">
        <v>351262</v>
      </c>
      <c r="B309" s="59" t="s">
        <v>328</v>
      </c>
      <c r="C309" s="25" t="s">
        <v>282</v>
      </c>
      <c r="D309" s="25" t="s">
        <v>691</v>
      </c>
      <c r="E309" s="60" t="s">
        <v>708</v>
      </c>
      <c r="F309" s="36">
        <f>VLOOKUP($A309,'CAF BLS Adjustment'!$B:$H,7,FALSE)</f>
        <v>328503</v>
      </c>
      <c r="G309" s="5">
        <f>SUMIFS('HCLS Adjustment'!$F:$F,'HCLS Adjustment'!$B:$B,Main!$A309)</f>
        <v>113208</v>
      </c>
      <c r="H309" s="31">
        <f>VLOOKUP(A309,'SVS Adjustment'!$B$3:$E$675,4,FALSE)</f>
        <v>0</v>
      </c>
      <c r="I309" s="31">
        <f t="shared" si="32"/>
        <v>441711</v>
      </c>
      <c r="J309" s="31">
        <f>IFERROR(VLOOKUP($A309,'NECA 5 year Projections'!$A:$C,3,FALSE),0)</f>
        <v>422948.073130631</v>
      </c>
      <c r="K309" s="64">
        <f t="shared" si="33"/>
        <v>0.9963388589590193</v>
      </c>
      <c r="L309" s="31">
        <f t="shared" si="34"/>
        <v>440093.83372964739</v>
      </c>
      <c r="M309" s="61">
        <v>36534</v>
      </c>
      <c r="N309" s="36">
        <f t="shared" si="35"/>
        <v>36400.243873208812</v>
      </c>
      <c r="O309" s="95">
        <f t="shared" si="36"/>
        <v>476494.07760285621</v>
      </c>
      <c r="P309" s="36">
        <f t="shared" si="37"/>
        <v>363700.54805782356</v>
      </c>
      <c r="Q309" s="101">
        <f t="shared" si="38"/>
        <v>112793.52954503267</v>
      </c>
      <c r="R309" s="101">
        <f t="shared" si="39"/>
        <v>0</v>
      </c>
    </row>
    <row r="310" spans="1:18" ht="14.4" customHeight="1">
      <c r="A310" s="63">
        <v>351263</v>
      </c>
      <c r="B310" s="59" t="s">
        <v>329</v>
      </c>
      <c r="C310" s="25" t="s">
        <v>282</v>
      </c>
      <c r="D310" s="25" t="s">
        <v>691</v>
      </c>
      <c r="E310" s="60" t="s">
        <v>708</v>
      </c>
      <c r="F310" s="36">
        <f>VLOOKUP($A310,'CAF BLS Adjustment'!$B:$H,7,FALSE)</f>
        <v>494086</v>
      </c>
      <c r="G310" s="5">
        <f>SUMIFS('HCLS Adjustment'!$F:$F,'HCLS Adjustment'!$B:$B,Main!$A310)</f>
        <v>465276</v>
      </c>
      <c r="H310" s="31">
        <f>VLOOKUP(A310,'SVS Adjustment'!$B$3:$E$675,4,FALSE)</f>
        <v>0</v>
      </c>
      <c r="I310" s="31">
        <f t="shared" si="32"/>
        <v>959362</v>
      </c>
      <c r="J310" s="31">
        <f>IFERROR(VLOOKUP($A310,'NECA 5 year Projections'!$A:$C,3,FALSE),0)</f>
        <v>596042.40215467999</v>
      </c>
      <c r="K310" s="64">
        <f t="shared" si="33"/>
        <v>0.9963388589590193</v>
      </c>
      <c r="L310" s="31">
        <f t="shared" si="34"/>
        <v>955849.64040864271</v>
      </c>
      <c r="M310" s="61">
        <v>-40722</v>
      </c>
      <c r="N310" s="36">
        <f t="shared" si="35"/>
        <v>-40722</v>
      </c>
      <c r="O310" s="95">
        <f t="shared" si="36"/>
        <v>915127.64040864271</v>
      </c>
      <c r="P310" s="36">
        <f t="shared" si="37"/>
        <v>451555.08146762598</v>
      </c>
      <c r="Q310" s="101">
        <f t="shared" si="38"/>
        <v>463572.55894101667</v>
      </c>
      <c r="R310" s="101">
        <f t="shared" si="39"/>
        <v>0</v>
      </c>
    </row>
    <row r="311" spans="1:18" ht="14.4" customHeight="1">
      <c r="A311" s="63">
        <v>351269</v>
      </c>
      <c r="B311" s="59" t="s">
        <v>330</v>
      </c>
      <c r="C311" s="25" t="s">
        <v>282</v>
      </c>
      <c r="D311" s="25" t="s">
        <v>691</v>
      </c>
      <c r="E311" s="60" t="s">
        <v>708</v>
      </c>
      <c r="F311" s="36">
        <f>VLOOKUP($A311,'CAF BLS Adjustment'!$B:$H,7,FALSE)</f>
        <v>121957</v>
      </c>
      <c r="G311" s="5">
        <f>SUMIFS('HCLS Adjustment'!$F:$F,'HCLS Adjustment'!$B:$B,Main!$A311)</f>
        <v>41976</v>
      </c>
      <c r="H311" s="31">
        <f>VLOOKUP(A311,'SVS Adjustment'!$B$3:$E$675,4,FALSE)</f>
        <v>0</v>
      </c>
      <c r="I311" s="31">
        <f t="shared" si="32"/>
        <v>163933</v>
      </c>
      <c r="J311" s="31">
        <f>IFERROR(VLOOKUP($A311,'NECA 5 year Projections'!$A:$C,3,FALSE),0)</f>
        <v>184200.23559041799</v>
      </c>
      <c r="K311" s="64">
        <f t="shared" si="33"/>
        <v>0.9963388589590193</v>
      </c>
      <c r="L311" s="31">
        <f t="shared" si="34"/>
        <v>163933</v>
      </c>
      <c r="M311" s="61">
        <v>6120</v>
      </c>
      <c r="N311" s="36">
        <f t="shared" si="35"/>
        <v>6097.5938168291977</v>
      </c>
      <c r="O311" s="95">
        <f t="shared" si="36"/>
        <v>170030.59381682921</v>
      </c>
      <c r="P311" s="36">
        <f t="shared" si="37"/>
        <v>128054.59381682921</v>
      </c>
      <c r="Q311" s="101">
        <f t="shared" si="38"/>
        <v>41975.999999999993</v>
      </c>
      <c r="R311" s="101">
        <f t="shared" si="39"/>
        <v>0</v>
      </c>
    </row>
    <row r="312" spans="1:18" ht="14.4" customHeight="1">
      <c r="A312" s="63">
        <v>351270</v>
      </c>
      <c r="B312" s="59" t="s">
        <v>331</v>
      </c>
      <c r="C312" s="25" t="s">
        <v>282</v>
      </c>
      <c r="D312" s="25" t="s">
        <v>691</v>
      </c>
      <c r="E312" s="60" t="s">
        <v>708</v>
      </c>
      <c r="F312" s="36">
        <f>VLOOKUP($A312,'CAF BLS Adjustment'!$B:$H,7,FALSE)</f>
        <v>81690</v>
      </c>
      <c r="G312" s="5">
        <f>SUMIFS('HCLS Adjustment'!$F:$F,'HCLS Adjustment'!$B:$B,Main!$A312)</f>
        <v>39624</v>
      </c>
      <c r="H312" s="31">
        <f>VLOOKUP(A312,'SVS Adjustment'!$B$3:$E$675,4,FALSE)</f>
        <v>0</v>
      </c>
      <c r="I312" s="31">
        <f t="shared" si="32"/>
        <v>121314</v>
      </c>
      <c r="J312" s="31">
        <f>IFERROR(VLOOKUP($A312,'NECA 5 year Projections'!$A:$C,3,FALSE),0)</f>
        <v>92784.090654514701</v>
      </c>
      <c r="K312" s="64">
        <f t="shared" si="33"/>
        <v>0.9963388589590193</v>
      </c>
      <c r="L312" s="31">
        <f t="shared" si="34"/>
        <v>120869.85233575446</v>
      </c>
      <c r="M312" s="61">
        <v>2946</v>
      </c>
      <c r="N312" s="36">
        <f t="shared" si="35"/>
        <v>2935.2142784932707</v>
      </c>
      <c r="O312" s="95">
        <f t="shared" si="36"/>
        <v>123805.06661424773</v>
      </c>
      <c r="P312" s="36">
        <f t="shared" si="37"/>
        <v>84326.135666855538</v>
      </c>
      <c r="Q312" s="101">
        <f t="shared" si="38"/>
        <v>39478.930947392175</v>
      </c>
      <c r="R312" s="101">
        <f t="shared" si="39"/>
        <v>0</v>
      </c>
    </row>
    <row r="313" spans="1:18" ht="14.4" customHeight="1">
      <c r="A313" s="63">
        <v>351271</v>
      </c>
      <c r="B313" s="59" t="s">
        <v>332</v>
      </c>
      <c r="C313" s="25" t="s">
        <v>282</v>
      </c>
      <c r="D313" s="25" t="s">
        <v>691</v>
      </c>
      <c r="E313" s="60" t="s">
        <v>708</v>
      </c>
      <c r="F313" s="36">
        <f>VLOOKUP($A313,'CAF BLS Adjustment'!$B:$H,7,FALSE)</f>
        <v>577382</v>
      </c>
      <c r="G313" s="5">
        <f>SUMIFS('HCLS Adjustment'!$F:$F,'HCLS Adjustment'!$B:$B,Main!$A313)</f>
        <v>178548</v>
      </c>
      <c r="H313" s="31">
        <f>VLOOKUP(A313,'SVS Adjustment'!$B$3:$E$675,4,FALSE)</f>
        <v>45420</v>
      </c>
      <c r="I313" s="31">
        <f t="shared" si="32"/>
        <v>801350</v>
      </c>
      <c r="J313" s="31">
        <f>IFERROR(VLOOKUP($A313,'NECA 5 year Projections'!$A:$C,3,FALSE),0)</f>
        <v>528608.10908626497</v>
      </c>
      <c r="K313" s="64">
        <f t="shared" si="33"/>
        <v>0.9963388589590193</v>
      </c>
      <c r="L313" s="31">
        <f t="shared" si="34"/>
        <v>798416.1446268101</v>
      </c>
      <c r="M313" s="61">
        <v>19008</v>
      </c>
      <c r="N313" s="36">
        <f t="shared" si="35"/>
        <v>18938.409031093041</v>
      </c>
      <c r="O313" s="95">
        <f t="shared" si="36"/>
        <v>817354.5536579031</v>
      </c>
      <c r="P313" s="36">
        <f t="shared" si="37"/>
        <v>594206.53209456941</v>
      </c>
      <c r="Q313" s="101">
        <f t="shared" si="38"/>
        <v>177894.31058941496</v>
      </c>
      <c r="R313" s="101">
        <f t="shared" si="39"/>
        <v>45253.710973918656</v>
      </c>
    </row>
    <row r="314" spans="1:18" ht="14.4" customHeight="1">
      <c r="A314" s="63">
        <v>351275</v>
      </c>
      <c r="B314" s="59" t="s">
        <v>333</v>
      </c>
      <c r="C314" s="25" t="s">
        <v>282</v>
      </c>
      <c r="D314" s="25" t="s">
        <v>691</v>
      </c>
      <c r="E314" s="60" t="s">
        <v>708</v>
      </c>
      <c r="F314" s="36">
        <f>VLOOKUP($A314,'CAF BLS Adjustment'!$B:$H,7,FALSE)</f>
        <v>83599</v>
      </c>
      <c r="G314" s="5">
        <f>SUMIFS('HCLS Adjustment'!$F:$F,'HCLS Adjustment'!$B:$B,Main!$A314)</f>
        <v>29532</v>
      </c>
      <c r="H314" s="31">
        <f>VLOOKUP(A314,'SVS Adjustment'!$B$3:$E$675,4,FALSE)</f>
        <v>0</v>
      </c>
      <c r="I314" s="31">
        <f t="shared" si="32"/>
        <v>113131</v>
      </c>
      <c r="J314" s="31">
        <f>IFERROR(VLOOKUP($A314,'NECA 5 year Projections'!$A:$C,3,FALSE),0)</f>
        <v>59985.822467521299</v>
      </c>
      <c r="K314" s="64">
        <f t="shared" si="33"/>
        <v>0.9963388589590193</v>
      </c>
      <c r="L314" s="31">
        <f t="shared" si="34"/>
        <v>112716.81145289281</v>
      </c>
      <c r="M314" s="61">
        <v>2886</v>
      </c>
      <c r="N314" s="36">
        <f t="shared" si="35"/>
        <v>2875.4339469557299</v>
      </c>
      <c r="O314" s="95">
        <f t="shared" si="36"/>
        <v>115592.24539984854</v>
      </c>
      <c r="P314" s="36">
        <f t="shared" si="37"/>
        <v>86168.366217070783</v>
      </c>
      <c r="Q314" s="101">
        <f t="shared" si="38"/>
        <v>29423.879182777757</v>
      </c>
      <c r="R314" s="101">
        <f t="shared" si="39"/>
        <v>0</v>
      </c>
    </row>
    <row r="315" spans="1:18" ht="14.4" customHeight="1">
      <c r="A315" s="63">
        <v>351276</v>
      </c>
      <c r="B315" s="59" t="s">
        <v>334</v>
      </c>
      <c r="C315" s="25" t="s">
        <v>282</v>
      </c>
      <c r="D315" s="25" t="s">
        <v>691</v>
      </c>
      <c r="E315" s="60" t="s">
        <v>708</v>
      </c>
      <c r="F315" s="36">
        <f>VLOOKUP($A315,'CAF BLS Adjustment'!$B:$H,7,FALSE)</f>
        <v>661865</v>
      </c>
      <c r="G315" s="5">
        <f>SUMIFS('HCLS Adjustment'!$F:$F,'HCLS Adjustment'!$B:$B,Main!$A315)</f>
        <v>744156</v>
      </c>
      <c r="H315" s="31">
        <f>VLOOKUP(A315,'SVS Adjustment'!$B$3:$E$675,4,FALSE)</f>
        <v>0</v>
      </c>
      <c r="I315" s="31">
        <f t="shared" si="32"/>
        <v>1406021</v>
      </c>
      <c r="J315" s="31">
        <f>IFERROR(VLOOKUP($A315,'NECA 5 year Projections'!$A:$C,3,FALSE),0)</f>
        <v>604147.56074316194</v>
      </c>
      <c r="K315" s="64">
        <f t="shared" si="33"/>
        <v>0.9963388589590193</v>
      </c>
      <c r="L315" s="31">
        <f t="shared" si="34"/>
        <v>1400873.3588124192</v>
      </c>
      <c r="M315" s="61">
        <v>36600</v>
      </c>
      <c r="N315" s="36">
        <f t="shared" si="35"/>
        <v>36466.002237900109</v>
      </c>
      <c r="O315" s="95">
        <f t="shared" si="36"/>
        <v>1437339.3610503194</v>
      </c>
      <c r="P315" s="36">
        <f t="shared" si="37"/>
        <v>695907.82112281141</v>
      </c>
      <c r="Q315" s="101">
        <f t="shared" si="38"/>
        <v>741431.53992750798</v>
      </c>
      <c r="R315" s="101">
        <f t="shared" si="39"/>
        <v>0</v>
      </c>
    </row>
    <row r="316" spans="1:18" ht="14.4" customHeight="1">
      <c r="A316" s="63">
        <v>351277</v>
      </c>
      <c r="B316" s="59" t="s">
        <v>335</v>
      </c>
      <c r="C316" s="25" t="s">
        <v>282</v>
      </c>
      <c r="D316" s="25" t="s">
        <v>691</v>
      </c>
      <c r="E316" s="60" t="s">
        <v>708</v>
      </c>
      <c r="F316" s="36">
        <f>VLOOKUP($A316,'CAF BLS Adjustment'!$B:$H,7,FALSE)</f>
        <v>161133</v>
      </c>
      <c r="G316" s="5">
        <f>SUMIFS('HCLS Adjustment'!$F:$F,'HCLS Adjustment'!$B:$B,Main!$A316)</f>
        <v>117384</v>
      </c>
      <c r="H316" s="31">
        <f>VLOOKUP(A316,'SVS Adjustment'!$B$3:$E$675,4,FALSE)</f>
        <v>0</v>
      </c>
      <c r="I316" s="31">
        <f t="shared" si="32"/>
        <v>278517</v>
      </c>
      <c r="J316" s="31">
        <f>IFERROR(VLOOKUP($A316,'NECA 5 year Projections'!$A:$C,3,FALSE),0)</f>
        <v>154628.753746189</v>
      </c>
      <c r="K316" s="64">
        <f t="shared" si="33"/>
        <v>0.9963388589590193</v>
      </c>
      <c r="L316" s="31">
        <f t="shared" si="34"/>
        <v>277497.3099806892</v>
      </c>
      <c r="M316" s="61">
        <v>24558</v>
      </c>
      <c r="N316" s="36">
        <f t="shared" si="35"/>
        <v>24468.089698315594</v>
      </c>
      <c r="O316" s="95">
        <f t="shared" si="36"/>
        <v>301965.3996790048</v>
      </c>
      <c r="P316" s="36">
        <f t="shared" si="37"/>
        <v>185011.15905895925</v>
      </c>
      <c r="Q316" s="101">
        <f t="shared" si="38"/>
        <v>116954.24062004553</v>
      </c>
      <c r="R316" s="101">
        <f t="shared" si="39"/>
        <v>0</v>
      </c>
    </row>
    <row r="317" spans="1:18" ht="14.4" customHeight="1">
      <c r="A317" s="63">
        <v>351278</v>
      </c>
      <c r="B317" s="59" t="s">
        <v>336</v>
      </c>
      <c r="C317" s="25" t="s">
        <v>282</v>
      </c>
      <c r="D317" s="25" t="s">
        <v>691</v>
      </c>
      <c r="E317" s="60" t="s">
        <v>708</v>
      </c>
      <c r="F317" s="36">
        <f>VLOOKUP($A317,'CAF BLS Adjustment'!$B:$H,7,FALSE)</f>
        <v>242540</v>
      </c>
      <c r="G317" s="5">
        <f>SUMIFS('HCLS Adjustment'!$F:$F,'HCLS Adjustment'!$B:$B,Main!$A317)</f>
        <v>28104</v>
      </c>
      <c r="H317" s="31">
        <f>VLOOKUP(A317,'SVS Adjustment'!$B$3:$E$675,4,FALSE)</f>
        <v>0</v>
      </c>
      <c r="I317" s="31">
        <f t="shared" si="32"/>
        <v>270644</v>
      </c>
      <c r="J317" s="31">
        <f>IFERROR(VLOOKUP($A317,'NECA 5 year Projections'!$A:$C,3,FALSE),0)</f>
        <v>198139.98385890201</v>
      </c>
      <c r="K317" s="64">
        <f t="shared" si="33"/>
        <v>0.9963388589590193</v>
      </c>
      <c r="L317" s="31">
        <f t="shared" si="34"/>
        <v>269653.13414410484</v>
      </c>
      <c r="M317" s="61">
        <v>7692</v>
      </c>
      <c r="N317" s="36">
        <f t="shared" si="35"/>
        <v>7663.8385031127764</v>
      </c>
      <c r="O317" s="95">
        <f t="shared" si="36"/>
        <v>277316.97264721763</v>
      </c>
      <c r="P317" s="36">
        <f t="shared" si="37"/>
        <v>249315.86535503334</v>
      </c>
      <c r="Q317" s="101">
        <f t="shared" si="38"/>
        <v>28001.107292184282</v>
      </c>
      <c r="R317" s="101">
        <f t="shared" si="39"/>
        <v>0</v>
      </c>
    </row>
    <row r="318" spans="1:18" ht="14.4" customHeight="1">
      <c r="A318" s="63">
        <v>351280</v>
      </c>
      <c r="B318" s="59" t="s">
        <v>337</v>
      </c>
      <c r="C318" s="25" t="s">
        <v>282</v>
      </c>
      <c r="D318" s="25" t="s">
        <v>691</v>
      </c>
      <c r="E318" s="60" t="s">
        <v>708</v>
      </c>
      <c r="F318" s="36">
        <f>VLOOKUP($A318,'CAF BLS Adjustment'!$B:$H,7,FALSE)</f>
        <v>197120</v>
      </c>
      <c r="G318" s="5">
        <f>SUMIFS('HCLS Adjustment'!$F:$F,'HCLS Adjustment'!$B:$B,Main!$A318)</f>
        <v>168528</v>
      </c>
      <c r="H318" s="31">
        <f>VLOOKUP(A318,'SVS Adjustment'!$B$3:$E$675,4,FALSE)</f>
        <v>0</v>
      </c>
      <c r="I318" s="31">
        <f t="shared" si="32"/>
        <v>365648</v>
      </c>
      <c r="J318" s="31">
        <f>IFERROR(VLOOKUP($A318,'NECA 5 year Projections'!$A:$C,3,FALSE),0)</f>
        <v>198550.54487561301</v>
      </c>
      <c r="K318" s="64">
        <f t="shared" si="33"/>
        <v>0.9963388589590193</v>
      </c>
      <c r="L318" s="31">
        <f t="shared" si="34"/>
        <v>364309.31110064749</v>
      </c>
      <c r="M318" s="61">
        <v>10524</v>
      </c>
      <c r="N318" s="36">
        <f t="shared" si="35"/>
        <v>10485.47015168472</v>
      </c>
      <c r="O318" s="95">
        <f t="shared" si="36"/>
        <v>374794.78125233221</v>
      </c>
      <c r="P318" s="36">
        <f t="shared" si="37"/>
        <v>206883.7860296866</v>
      </c>
      <c r="Q318" s="101">
        <f t="shared" si="38"/>
        <v>167910.99522264561</v>
      </c>
      <c r="R318" s="101">
        <f t="shared" si="39"/>
        <v>0</v>
      </c>
    </row>
    <row r="319" spans="1:18" ht="14.4" customHeight="1">
      <c r="A319" s="63">
        <v>351283</v>
      </c>
      <c r="B319" s="59" t="s">
        <v>338</v>
      </c>
      <c r="C319" s="25" t="s">
        <v>282</v>
      </c>
      <c r="D319" s="25" t="s">
        <v>691</v>
      </c>
      <c r="E319" s="60" t="s">
        <v>708</v>
      </c>
      <c r="F319" s="36">
        <f>VLOOKUP($A319,'CAF BLS Adjustment'!$B:$H,7,FALSE)</f>
        <v>176587</v>
      </c>
      <c r="G319" s="5">
        <f>SUMIFS('HCLS Adjustment'!$F:$F,'HCLS Adjustment'!$B:$B,Main!$A319)</f>
        <v>44772</v>
      </c>
      <c r="H319" s="31">
        <f>VLOOKUP(A319,'SVS Adjustment'!$B$3:$E$675,4,FALSE)</f>
        <v>0</v>
      </c>
      <c r="I319" s="31">
        <f t="shared" si="32"/>
        <v>221359</v>
      </c>
      <c r="J319" s="31">
        <f>IFERROR(VLOOKUP($A319,'NECA 5 year Projections'!$A:$C,3,FALSE),0)</f>
        <v>157934.77380472701</v>
      </c>
      <c r="K319" s="64">
        <f t="shared" si="33"/>
        <v>0.9963388589590193</v>
      </c>
      <c r="L319" s="31">
        <f t="shared" si="34"/>
        <v>220548.57348030954</v>
      </c>
      <c r="M319" s="61">
        <v>9324</v>
      </c>
      <c r="N319" s="36">
        <f t="shared" si="35"/>
        <v>9289.8635209338954</v>
      </c>
      <c r="O319" s="95">
        <f t="shared" si="36"/>
        <v>229838.43700124344</v>
      </c>
      <c r="P319" s="36">
        <f t="shared" si="37"/>
        <v>185230.35360793021</v>
      </c>
      <c r="Q319" s="101">
        <f t="shared" si="38"/>
        <v>44608.083393313209</v>
      </c>
      <c r="R319" s="101">
        <f t="shared" si="39"/>
        <v>0</v>
      </c>
    </row>
    <row r="320" spans="1:18" ht="14.4" customHeight="1">
      <c r="A320" s="63">
        <v>351284</v>
      </c>
      <c r="B320" s="59" t="s">
        <v>339</v>
      </c>
      <c r="C320" s="25" t="s">
        <v>282</v>
      </c>
      <c r="D320" s="25" t="s">
        <v>691</v>
      </c>
      <c r="E320" s="60" t="s">
        <v>708</v>
      </c>
      <c r="F320" s="36">
        <f>VLOOKUP($A320,'CAF BLS Adjustment'!$B:$H,7,FALSE)</f>
        <v>242371</v>
      </c>
      <c r="G320" s="5">
        <f>SUMIFS('HCLS Adjustment'!$F:$F,'HCLS Adjustment'!$B:$B,Main!$A320)</f>
        <v>124992</v>
      </c>
      <c r="H320" s="31">
        <f>VLOOKUP(A320,'SVS Adjustment'!$B$3:$E$675,4,FALSE)</f>
        <v>0</v>
      </c>
      <c r="I320" s="31">
        <f t="shared" si="32"/>
        <v>367363</v>
      </c>
      <c r="J320" s="31">
        <f>IFERROR(VLOOKUP($A320,'NECA 5 year Projections'!$A:$C,3,FALSE),0)</f>
        <v>320487.83625971701</v>
      </c>
      <c r="K320" s="64">
        <f t="shared" si="33"/>
        <v>0.9963388589590193</v>
      </c>
      <c r="L320" s="31">
        <f t="shared" si="34"/>
        <v>366018.03224376222</v>
      </c>
      <c r="M320" s="61">
        <v>89784</v>
      </c>
      <c r="N320" s="36">
        <f t="shared" si="35"/>
        <v>89455.288112776587</v>
      </c>
      <c r="O320" s="95">
        <f t="shared" si="36"/>
        <v>455473.32035653881</v>
      </c>
      <c r="P320" s="36">
        <f t="shared" si="37"/>
        <v>330938.9336975331</v>
      </c>
      <c r="Q320" s="101">
        <f t="shared" si="38"/>
        <v>124534.38665900576</v>
      </c>
      <c r="R320" s="101">
        <f t="shared" si="39"/>
        <v>0</v>
      </c>
    </row>
    <row r="321" spans="1:18" ht="14.4" customHeight="1">
      <c r="A321" s="63">
        <v>351292</v>
      </c>
      <c r="B321" s="59" t="s">
        <v>340</v>
      </c>
      <c r="C321" s="25" t="s">
        <v>282</v>
      </c>
      <c r="D321" s="25" t="s">
        <v>691</v>
      </c>
      <c r="E321" s="60" t="s">
        <v>708</v>
      </c>
      <c r="F321" s="36">
        <f>VLOOKUP($A321,'CAF BLS Adjustment'!$B:$H,7,FALSE)</f>
        <v>70084</v>
      </c>
      <c r="G321" s="5">
        <f>SUMIFS('HCLS Adjustment'!$F:$F,'HCLS Adjustment'!$B:$B,Main!$A321)</f>
        <v>35244</v>
      </c>
      <c r="H321" s="31">
        <f>VLOOKUP(A321,'SVS Adjustment'!$B$3:$E$675,4,FALSE)</f>
        <v>0</v>
      </c>
      <c r="I321" s="31">
        <f t="shared" si="32"/>
        <v>105328</v>
      </c>
      <c r="J321" s="31">
        <f>IFERROR(VLOOKUP($A321,'NECA 5 year Projections'!$A:$C,3,FALSE),0)</f>
        <v>78346.740704653697</v>
      </c>
      <c r="K321" s="64">
        <f t="shared" si="33"/>
        <v>0.9963388589590193</v>
      </c>
      <c r="L321" s="31">
        <f t="shared" si="34"/>
        <v>104942.37933643558</v>
      </c>
      <c r="M321" s="61">
        <v>4188</v>
      </c>
      <c r="N321" s="36">
        <f t="shared" si="35"/>
        <v>4172.667141320373</v>
      </c>
      <c r="O321" s="95">
        <f t="shared" si="36"/>
        <v>109115.04647775595</v>
      </c>
      <c r="P321" s="36">
        <f t="shared" si="37"/>
        <v>74000.079732604267</v>
      </c>
      <c r="Q321" s="101">
        <f t="shared" si="38"/>
        <v>35114.966745151673</v>
      </c>
      <c r="R321" s="101">
        <f t="shared" si="39"/>
        <v>0</v>
      </c>
    </row>
    <row r="322" spans="1:18" ht="14.4" customHeight="1">
      <c r="A322" s="63">
        <v>351293</v>
      </c>
      <c r="B322" s="59" t="s">
        <v>249</v>
      </c>
      <c r="C322" s="25" t="s">
        <v>282</v>
      </c>
      <c r="D322" s="25" t="s">
        <v>691</v>
      </c>
      <c r="E322" s="60" t="s">
        <v>708</v>
      </c>
      <c r="F322" s="36">
        <f>VLOOKUP($A322,'CAF BLS Adjustment'!$B:$H,7,FALSE)</f>
        <v>276922</v>
      </c>
      <c r="G322" s="5">
        <f>SUMIFS('HCLS Adjustment'!$F:$F,'HCLS Adjustment'!$B:$B,Main!$A322)</f>
        <v>89736</v>
      </c>
      <c r="H322" s="31">
        <f>VLOOKUP(A322,'SVS Adjustment'!$B$3:$E$675,4,FALSE)</f>
        <v>0</v>
      </c>
      <c r="I322" s="31">
        <f t="shared" si="32"/>
        <v>366658</v>
      </c>
      <c r="J322" s="31">
        <f>IFERROR(VLOOKUP($A322,'NECA 5 year Projections'!$A:$C,3,FALSE),0)</f>
        <v>301540.53018580802</v>
      </c>
      <c r="K322" s="64">
        <f t="shared" si="33"/>
        <v>0.9963388589590193</v>
      </c>
      <c r="L322" s="31">
        <f t="shared" si="34"/>
        <v>365315.61334819609</v>
      </c>
      <c r="M322" s="61">
        <v>-6954</v>
      </c>
      <c r="N322" s="36">
        <f t="shared" si="35"/>
        <v>-6954</v>
      </c>
      <c r="O322" s="95">
        <f t="shared" si="36"/>
        <v>358361.61334819609</v>
      </c>
      <c r="P322" s="36">
        <f t="shared" si="37"/>
        <v>268954.14950064954</v>
      </c>
      <c r="Q322" s="101">
        <f t="shared" si="38"/>
        <v>89407.463847546547</v>
      </c>
      <c r="R322" s="101">
        <f t="shared" si="39"/>
        <v>0</v>
      </c>
    </row>
    <row r="323" spans="1:18" ht="14.4" customHeight="1">
      <c r="A323" s="63">
        <v>351297</v>
      </c>
      <c r="B323" s="59" t="s">
        <v>341</v>
      </c>
      <c r="C323" s="25" t="s">
        <v>282</v>
      </c>
      <c r="D323" s="25" t="s">
        <v>691</v>
      </c>
      <c r="E323" s="60" t="s">
        <v>708</v>
      </c>
      <c r="F323" s="36">
        <f>VLOOKUP($A323,'CAF BLS Adjustment'!$B:$H,7,FALSE)</f>
        <v>1572191</v>
      </c>
      <c r="G323" s="5">
        <f>SUMIFS('HCLS Adjustment'!$F:$F,'HCLS Adjustment'!$B:$B,Main!$A323)</f>
        <v>532068</v>
      </c>
      <c r="H323" s="31">
        <f>VLOOKUP(A323,'SVS Adjustment'!$B$3:$E$675,4,FALSE)</f>
        <v>311268</v>
      </c>
      <c r="I323" s="31">
        <f t="shared" si="32"/>
        <v>2415527</v>
      </c>
      <c r="J323" s="31">
        <f>IFERROR(VLOOKUP($A323,'NECA 5 year Projections'!$A:$C,3,FALSE),0)</f>
        <v>1418746.3711231099</v>
      </c>
      <c r="K323" s="64">
        <f t="shared" si="33"/>
        <v>0.9963388589590193</v>
      </c>
      <c r="L323" s="31">
        <f t="shared" si="34"/>
        <v>2406683.4149647029</v>
      </c>
      <c r="M323" s="61">
        <v>-10836</v>
      </c>
      <c r="N323" s="36">
        <f t="shared" si="35"/>
        <v>-10836</v>
      </c>
      <c r="O323" s="95">
        <f t="shared" si="36"/>
        <v>2395847.4149647029</v>
      </c>
      <c r="P323" s="36">
        <f t="shared" si="37"/>
        <v>1555598.9870056396</v>
      </c>
      <c r="Q323" s="101">
        <f t="shared" si="38"/>
        <v>530120.02400860738</v>
      </c>
      <c r="R323" s="101">
        <f t="shared" si="39"/>
        <v>310128.40395045601</v>
      </c>
    </row>
    <row r="324" spans="1:18" ht="14.4" customHeight="1">
      <c r="A324" s="63">
        <v>351298</v>
      </c>
      <c r="B324" s="59" t="s">
        <v>342</v>
      </c>
      <c r="C324" s="25" t="s">
        <v>282</v>
      </c>
      <c r="D324" s="25" t="s">
        <v>691</v>
      </c>
      <c r="E324" s="60" t="s">
        <v>708</v>
      </c>
      <c r="F324" s="36">
        <f>VLOOKUP($A324,'CAF BLS Adjustment'!$B:$H,7,FALSE)</f>
        <v>6050664</v>
      </c>
      <c r="G324" s="5">
        <f>SUMIFS('HCLS Adjustment'!$F:$F,'HCLS Adjustment'!$B:$B,Main!$A324)</f>
        <v>1129716</v>
      </c>
      <c r="H324" s="31">
        <f>VLOOKUP(A324,'SVS Adjustment'!$B$3:$E$675,4,FALSE)</f>
        <v>46836</v>
      </c>
      <c r="I324" s="31">
        <f t="shared" si="32"/>
        <v>7227216</v>
      </c>
      <c r="J324" s="31">
        <f>IFERROR(VLOOKUP($A324,'NECA 5 year Projections'!$A:$C,3,FALSE),0)</f>
        <v>6446045.0181299504</v>
      </c>
      <c r="K324" s="64">
        <f t="shared" si="33"/>
        <v>0.9963388589590193</v>
      </c>
      <c r="L324" s="31">
        <f t="shared" si="34"/>
        <v>7200756.1428903677</v>
      </c>
      <c r="M324" s="61">
        <v>367452</v>
      </c>
      <c r="N324" s="36">
        <f t="shared" si="35"/>
        <v>366106.70640220959</v>
      </c>
      <c r="O324" s="95">
        <f t="shared" si="36"/>
        <v>7566862.8492925772</v>
      </c>
      <c r="P324" s="36">
        <f t="shared" si="37"/>
        <v>6394618.3721066248</v>
      </c>
      <c r="Q324" s="101">
        <f t="shared" si="38"/>
        <v>1125579.9503877475</v>
      </c>
      <c r="R324" s="101">
        <f t="shared" si="39"/>
        <v>46664.526798204628</v>
      </c>
    </row>
    <row r="325" spans="1:18" ht="14.4" customHeight="1">
      <c r="A325" s="63">
        <v>351301</v>
      </c>
      <c r="B325" s="59" t="s">
        <v>714</v>
      </c>
      <c r="C325" s="25" t="s">
        <v>282</v>
      </c>
      <c r="D325" s="25" t="s">
        <v>691</v>
      </c>
      <c r="E325" s="60" t="s">
        <v>708</v>
      </c>
      <c r="F325" s="36">
        <f>VLOOKUP($A325,'CAF BLS Adjustment'!$B:$H,7,FALSE)</f>
        <v>204040</v>
      </c>
      <c r="G325" s="5">
        <f>SUMIFS('HCLS Adjustment'!$F:$F,'HCLS Adjustment'!$B:$B,Main!$A325)</f>
        <v>96036</v>
      </c>
      <c r="H325" s="31">
        <f>VLOOKUP(A325,'SVS Adjustment'!$B$3:$E$675,4,FALSE)</f>
        <v>0</v>
      </c>
      <c r="I325" s="31">
        <f t="shared" ref="I325:I388" si="40">SUM(F325:H325)</f>
        <v>300076</v>
      </c>
      <c r="J325" s="31">
        <f>IFERROR(VLOOKUP($A325,'NECA 5 year Projections'!$A:$C,3,FALSE),0)</f>
        <v>232935.229686056</v>
      </c>
      <c r="K325" s="64">
        <f t="shared" ref="K325:K388" si="41">G$663</f>
        <v>0.9963388589590193</v>
      </c>
      <c r="L325" s="31">
        <f t="shared" ref="L325:L388" si="42">IF(I325&lt;J325,I325,MAX(I325*K325,J325))</f>
        <v>298977.37944098667</v>
      </c>
      <c r="M325" s="61">
        <v>5436</v>
      </c>
      <c r="N325" s="36">
        <f t="shared" ref="N325:N388" si="43">IF(M325&lt;0,M325,M325*K325)</f>
        <v>5416.0980373012289</v>
      </c>
      <c r="O325" s="95">
        <f t="shared" ref="O325:O388" si="44">IF(M325&lt;0,L325+M325,L325+M325*K325)</f>
        <v>304393.47747828788</v>
      </c>
      <c r="P325" s="36">
        <f t="shared" ref="P325:P388" si="45">(F325/I325)*L325+N325</f>
        <v>208709.07881929955</v>
      </c>
      <c r="Q325" s="101">
        <f t="shared" ref="Q325:Q388" si="46">((G325)/I325)*L325</f>
        <v>95684.398658988372</v>
      </c>
      <c r="R325" s="101">
        <f t="shared" ref="R325:R388" si="47">((H325)/I325)*L325</f>
        <v>0</v>
      </c>
    </row>
    <row r="326" spans="1:18" ht="14.4" customHeight="1">
      <c r="A326" s="63">
        <v>351302</v>
      </c>
      <c r="B326" s="59" t="s">
        <v>343</v>
      </c>
      <c r="C326" s="25" t="s">
        <v>282</v>
      </c>
      <c r="D326" s="25" t="s">
        <v>691</v>
      </c>
      <c r="E326" s="60" t="s">
        <v>708</v>
      </c>
      <c r="F326" s="36">
        <f>VLOOKUP($A326,'CAF BLS Adjustment'!$B:$H,7,FALSE)</f>
        <v>357303</v>
      </c>
      <c r="G326" s="5">
        <f>SUMIFS('HCLS Adjustment'!$F:$F,'HCLS Adjustment'!$B:$B,Main!$A326)</f>
        <v>0</v>
      </c>
      <c r="H326" s="31">
        <f>VLOOKUP(A326,'SVS Adjustment'!$B$3:$E$675,4,FALSE)</f>
        <v>0</v>
      </c>
      <c r="I326" s="31">
        <f t="shared" si="40"/>
        <v>357303</v>
      </c>
      <c r="J326" s="31">
        <f>IFERROR(VLOOKUP($A326,'NECA 5 year Projections'!$A:$C,3,FALSE),0)</f>
        <v>248241.91024495699</v>
      </c>
      <c r="K326" s="64">
        <f t="shared" si="41"/>
        <v>0.9963388589590193</v>
      </c>
      <c r="L326" s="31">
        <f t="shared" si="42"/>
        <v>355994.86332263448</v>
      </c>
      <c r="M326" s="61">
        <v>15780</v>
      </c>
      <c r="N326" s="36">
        <f t="shared" si="43"/>
        <v>15722.227194373325</v>
      </c>
      <c r="O326" s="95">
        <f t="shared" si="44"/>
        <v>371717.0905170078</v>
      </c>
      <c r="P326" s="36">
        <f t="shared" si="45"/>
        <v>371717.0905170078</v>
      </c>
      <c r="Q326" s="101">
        <f t="shared" si="46"/>
        <v>0</v>
      </c>
      <c r="R326" s="101">
        <f t="shared" si="47"/>
        <v>0</v>
      </c>
    </row>
    <row r="327" spans="1:18" ht="14.4" customHeight="1">
      <c r="A327" s="63">
        <v>351303</v>
      </c>
      <c r="B327" s="59" t="s">
        <v>344</v>
      </c>
      <c r="C327" s="25" t="s">
        <v>282</v>
      </c>
      <c r="D327" s="25" t="s">
        <v>691</v>
      </c>
      <c r="E327" s="60" t="s">
        <v>708</v>
      </c>
      <c r="F327" s="36">
        <f>VLOOKUP($A327,'CAF BLS Adjustment'!$B:$H,7,FALSE)</f>
        <v>219083</v>
      </c>
      <c r="G327" s="5">
        <f>SUMIFS('HCLS Adjustment'!$F:$F,'HCLS Adjustment'!$B:$B,Main!$A327)</f>
        <v>118752</v>
      </c>
      <c r="H327" s="31">
        <f>VLOOKUP(A327,'SVS Adjustment'!$B$3:$E$675,4,FALSE)</f>
        <v>0</v>
      </c>
      <c r="I327" s="31">
        <f t="shared" si="40"/>
        <v>337835</v>
      </c>
      <c r="J327" s="31">
        <f>IFERROR(VLOOKUP($A327,'NECA 5 year Projections'!$A:$C,3,FALSE),0)</f>
        <v>182925.270323818</v>
      </c>
      <c r="K327" s="64">
        <f t="shared" si="41"/>
        <v>0.9963388589590193</v>
      </c>
      <c r="L327" s="31">
        <f t="shared" si="42"/>
        <v>336598.13841642026</v>
      </c>
      <c r="M327" s="61">
        <v>-9126</v>
      </c>
      <c r="N327" s="36">
        <f t="shared" si="43"/>
        <v>-9126</v>
      </c>
      <c r="O327" s="95">
        <f t="shared" si="44"/>
        <v>327472.13841642026</v>
      </c>
      <c r="P327" s="36">
        <f t="shared" si="45"/>
        <v>209154.90623731882</v>
      </c>
      <c r="Q327" s="101">
        <f t="shared" si="46"/>
        <v>118317.23217910145</v>
      </c>
      <c r="R327" s="101">
        <f t="shared" si="47"/>
        <v>0</v>
      </c>
    </row>
    <row r="328" spans="1:18" ht="14.4" customHeight="1">
      <c r="A328" s="63">
        <v>351304</v>
      </c>
      <c r="B328" s="59" t="s">
        <v>345</v>
      </c>
      <c r="C328" s="25" t="s">
        <v>282</v>
      </c>
      <c r="D328" s="25" t="s">
        <v>691</v>
      </c>
      <c r="E328" s="60" t="s">
        <v>708</v>
      </c>
      <c r="F328" s="36">
        <f>VLOOKUP($A328,'CAF BLS Adjustment'!$B:$H,7,FALSE)</f>
        <v>133892</v>
      </c>
      <c r="G328" s="5">
        <f>SUMIFS('HCLS Adjustment'!$F:$F,'HCLS Adjustment'!$B:$B,Main!$A328)</f>
        <v>7956</v>
      </c>
      <c r="H328" s="31">
        <f>VLOOKUP(A328,'SVS Adjustment'!$B$3:$E$675,4,FALSE)</f>
        <v>0</v>
      </c>
      <c r="I328" s="31">
        <f t="shared" si="40"/>
        <v>141848</v>
      </c>
      <c r="J328" s="31">
        <f>IFERROR(VLOOKUP($A328,'NECA 5 year Projections'!$A:$C,3,FALSE),0)</f>
        <v>194423.60325582599</v>
      </c>
      <c r="K328" s="64">
        <f t="shared" si="41"/>
        <v>0.9963388589590193</v>
      </c>
      <c r="L328" s="31">
        <f t="shared" si="42"/>
        <v>141848</v>
      </c>
      <c r="M328" s="61">
        <v>-21426</v>
      </c>
      <c r="N328" s="36">
        <f t="shared" si="43"/>
        <v>-21426</v>
      </c>
      <c r="O328" s="95">
        <f t="shared" si="44"/>
        <v>120422</v>
      </c>
      <c r="P328" s="36">
        <f t="shared" si="45"/>
        <v>112466</v>
      </c>
      <c r="Q328" s="101">
        <f t="shared" si="46"/>
        <v>7956</v>
      </c>
      <c r="R328" s="101">
        <f t="shared" si="47"/>
        <v>0</v>
      </c>
    </row>
    <row r="329" spans="1:18" ht="14.4" customHeight="1">
      <c r="A329" s="63">
        <v>351305</v>
      </c>
      <c r="B329" s="59" t="s">
        <v>346</v>
      </c>
      <c r="C329" s="25" t="s">
        <v>282</v>
      </c>
      <c r="D329" s="25" t="s">
        <v>691</v>
      </c>
      <c r="E329" s="60" t="s">
        <v>708</v>
      </c>
      <c r="F329" s="36">
        <f>VLOOKUP($A329,'CAF BLS Adjustment'!$B:$H,7,FALSE)</f>
        <v>385832</v>
      </c>
      <c r="G329" s="5">
        <f>SUMIFS('HCLS Adjustment'!$F:$F,'HCLS Adjustment'!$B:$B,Main!$A329)</f>
        <v>243660</v>
      </c>
      <c r="H329" s="31">
        <f>VLOOKUP(A329,'SVS Adjustment'!$B$3:$E$675,4,FALSE)</f>
        <v>0</v>
      </c>
      <c r="I329" s="31">
        <f t="shared" si="40"/>
        <v>629492</v>
      </c>
      <c r="J329" s="31">
        <f>IFERROR(VLOOKUP($A329,'NECA 5 year Projections'!$A:$C,3,FALSE),0)</f>
        <v>321792.389881554</v>
      </c>
      <c r="K329" s="64">
        <f t="shared" si="41"/>
        <v>0.9963388589590193</v>
      </c>
      <c r="L329" s="31">
        <f t="shared" si="42"/>
        <v>627187.34100383101</v>
      </c>
      <c r="M329" s="61">
        <v>31686</v>
      </c>
      <c r="N329" s="36">
        <f t="shared" si="43"/>
        <v>31569.993084975486</v>
      </c>
      <c r="O329" s="95">
        <f t="shared" si="44"/>
        <v>658757.33408880653</v>
      </c>
      <c r="P329" s="36">
        <f t="shared" si="45"/>
        <v>415989.40771485184</v>
      </c>
      <c r="Q329" s="101">
        <f t="shared" si="46"/>
        <v>242767.92637395466</v>
      </c>
      <c r="R329" s="101">
        <f t="shared" si="47"/>
        <v>0</v>
      </c>
    </row>
    <row r="330" spans="1:18" ht="14.4" customHeight="1">
      <c r="A330" s="63">
        <v>351306</v>
      </c>
      <c r="B330" s="59" t="s">
        <v>347</v>
      </c>
      <c r="C330" s="25" t="s">
        <v>282</v>
      </c>
      <c r="D330" s="25" t="s">
        <v>691</v>
      </c>
      <c r="E330" s="60" t="s">
        <v>708</v>
      </c>
      <c r="F330" s="36">
        <f>VLOOKUP($A330,'CAF BLS Adjustment'!$B:$H,7,FALSE)</f>
        <v>206058</v>
      </c>
      <c r="G330" s="5">
        <f>SUMIFS('HCLS Adjustment'!$F:$F,'HCLS Adjustment'!$B:$B,Main!$A330)</f>
        <v>24948</v>
      </c>
      <c r="H330" s="31">
        <f>VLOOKUP(A330,'SVS Adjustment'!$B$3:$E$675,4,FALSE)</f>
        <v>0</v>
      </c>
      <c r="I330" s="31">
        <f t="shared" si="40"/>
        <v>231006</v>
      </c>
      <c r="J330" s="31">
        <f>IFERROR(VLOOKUP($A330,'NECA 5 year Projections'!$A:$C,3,FALSE),0)</f>
        <v>209678.85051549599</v>
      </c>
      <c r="K330" s="64">
        <f t="shared" si="41"/>
        <v>0.9963388589590193</v>
      </c>
      <c r="L330" s="31">
        <f t="shared" si="42"/>
        <v>230160.25445268722</v>
      </c>
      <c r="M330" s="61">
        <v>5262</v>
      </c>
      <c r="N330" s="36">
        <f t="shared" si="43"/>
        <v>5242.7350758423599</v>
      </c>
      <c r="O330" s="95">
        <f t="shared" si="44"/>
        <v>235402.98952852958</v>
      </c>
      <c r="P330" s="36">
        <f t="shared" si="45"/>
        <v>210546.32767521995</v>
      </c>
      <c r="Q330" s="101">
        <f t="shared" si="46"/>
        <v>24856.661853309615</v>
      </c>
      <c r="R330" s="101">
        <f t="shared" si="47"/>
        <v>0</v>
      </c>
    </row>
    <row r="331" spans="1:18" ht="14.4" customHeight="1">
      <c r="A331" s="63">
        <v>351316</v>
      </c>
      <c r="B331" s="59" t="s">
        <v>348</v>
      </c>
      <c r="C331" s="25" t="s">
        <v>282</v>
      </c>
      <c r="D331" s="25" t="s">
        <v>691</v>
      </c>
      <c r="E331" s="60" t="s">
        <v>708</v>
      </c>
      <c r="F331" s="36">
        <f>VLOOKUP($A331,'CAF BLS Adjustment'!$B:$H,7,FALSE)</f>
        <v>467421</v>
      </c>
      <c r="G331" s="5">
        <f>SUMIFS('HCLS Adjustment'!$F:$F,'HCLS Adjustment'!$B:$B,Main!$A331)</f>
        <v>142296</v>
      </c>
      <c r="H331" s="31">
        <f>VLOOKUP(A331,'SVS Adjustment'!$B$3:$E$675,4,FALSE)</f>
        <v>0</v>
      </c>
      <c r="I331" s="31">
        <f t="shared" si="40"/>
        <v>609717</v>
      </c>
      <c r="J331" s="31">
        <f>IFERROR(VLOOKUP($A331,'NECA 5 year Projections'!$A:$C,3,FALSE),0)</f>
        <v>280778.34472467197</v>
      </c>
      <c r="K331" s="64">
        <f t="shared" si="41"/>
        <v>0.9963388589590193</v>
      </c>
      <c r="L331" s="31">
        <f t="shared" si="42"/>
        <v>607484.74006791634</v>
      </c>
      <c r="M331" s="61">
        <v>9480</v>
      </c>
      <c r="N331" s="36">
        <f t="shared" si="43"/>
        <v>9445.2923829315023</v>
      </c>
      <c r="O331" s="95">
        <f t="shared" si="44"/>
        <v>616930.03245084779</v>
      </c>
      <c r="P331" s="36">
        <f t="shared" si="45"/>
        <v>475154.99817641522</v>
      </c>
      <c r="Q331" s="101">
        <f t="shared" si="46"/>
        <v>141775.0342744326</v>
      </c>
      <c r="R331" s="101">
        <f t="shared" si="47"/>
        <v>0</v>
      </c>
    </row>
    <row r="332" spans="1:18" ht="14.4" customHeight="1">
      <c r="A332" s="63">
        <v>351320</v>
      </c>
      <c r="B332" s="59" t="s">
        <v>349</v>
      </c>
      <c r="C332" s="25" t="s">
        <v>282</v>
      </c>
      <c r="D332" s="25" t="s">
        <v>691</v>
      </c>
      <c r="E332" s="60" t="s">
        <v>708</v>
      </c>
      <c r="F332" s="36">
        <f>VLOOKUP($A332,'CAF BLS Adjustment'!$B:$H,7,FALSE)</f>
        <v>178298</v>
      </c>
      <c r="G332" s="5">
        <f>SUMIFS('HCLS Adjustment'!$F:$F,'HCLS Adjustment'!$B:$B,Main!$A332)</f>
        <v>43464</v>
      </c>
      <c r="H332" s="31">
        <f>VLOOKUP(A332,'SVS Adjustment'!$B$3:$E$675,4,FALSE)</f>
        <v>0</v>
      </c>
      <c r="I332" s="31">
        <f t="shared" si="40"/>
        <v>221762</v>
      </c>
      <c r="J332" s="31">
        <f>IFERROR(VLOOKUP($A332,'NECA 5 year Projections'!$A:$C,3,FALSE),0)</f>
        <v>197178.79140042601</v>
      </c>
      <c r="K332" s="64">
        <f t="shared" si="41"/>
        <v>0.9963388589590193</v>
      </c>
      <c r="L332" s="31">
        <f t="shared" si="42"/>
        <v>220950.09804047004</v>
      </c>
      <c r="M332" s="61">
        <v>-462</v>
      </c>
      <c r="N332" s="36">
        <f t="shared" si="43"/>
        <v>-462</v>
      </c>
      <c r="O332" s="95">
        <f t="shared" si="44"/>
        <v>220488.09804047004</v>
      </c>
      <c r="P332" s="36">
        <f t="shared" si="45"/>
        <v>177183.22587467523</v>
      </c>
      <c r="Q332" s="101">
        <f t="shared" si="46"/>
        <v>43304.872165794812</v>
      </c>
      <c r="R332" s="101">
        <f t="shared" si="47"/>
        <v>0</v>
      </c>
    </row>
    <row r="333" spans="1:18" ht="14.4" customHeight="1">
      <c r="A333" s="63">
        <v>351322</v>
      </c>
      <c r="B333" s="59" t="s">
        <v>350</v>
      </c>
      <c r="C333" s="25" t="s">
        <v>282</v>
      </c>
      <c r="D333" s="25" t="s">
        <v>691</v>
      </c>
      <c r="E333" s="60" t="s">
        <v>708</v>
      </c>
      <c r="F333" s="36">
        <f>VLOOKUP($A333,'CAF BLS Adjustment'!$B:$H,7,FALSE)</f>
        <v>157470</v>
      </c>
      <c r="G333" s="5">
        <f>SUMIFS('HCLS Adjustment'!$F:$F,'HCLS Adjustment'!$B:$B,Main!$A333)</f>
        <v>45024</v>
      </c>
      <c r="H333" s="31">
        <f>VLOOKUP(A333,'SVS Adjustment'!$B$3:$E$675,4,FALSE)</f>
        <v>0</v>
      </c>
      <c r="I333" s="31">
        <f t="shared" si="40"/>
        <v>202494</v>
      </c>
      <c r="J333" s="31">
        <f>IFERROR(VLOOKUP($A333,'NECA 5 year Projections'!$A:$C,3,FALSE),0)</f>
        <v>203484.379154339</v>
      </c>
      <c r="K333" s="64">
        <f t="shared" si="41"/>
        <v>0.9963388589590193</v>
      </c>
      <c r="L333" s="31">
        <f t="shared" si="42"/>
        <v>202494</v>
      </c>
      <c r="M333" s="61">
        <v>6420</v>
      </c>
      <c r="N333" s="36">
        <f t="shared" si="43"/>
        <v>6396.4954745169043</v>
      </c>
      <c r="O333" s="95">
        <f t="shared" si="44"/>
        <v>208890.49547451691</v>
      </c>
      <c r="P333" s="36">
        <f t="shared" si="45"/>
        <v>163866.49547451691</v>
      </c>
      <c r="Q333" s="101">
        <f t="shared" si="46"/>
        <v>45024</v>
      </c>
      <c r="R333" s="101">
        <f t="shared" si="47"/>
        <v>0</v>
      </c>
    </row>
    <row r="334" spans="1:18" ht="14.4" customHeight="1">
      <c r="A334" s="63">
        <v>351324</v>
      </c>
      <c r="B334" s="59" t="s">
        <v>351</v>
      </c>
      <c r="C334" s="25" t="s">
        <v>282</v>
      </c>
      <c r="D334" s="25" t="s">
        <v>691</v>
      </c>
      <c r="E334" s="60" t="s">
        <v>708</v>
      </c>
      <c r="F334" s="36">
        <f>VLOOKUP($A334,'CAF BLS Adjustment'!$B:$H,7,FALSE)</f>
        <v>1045507</v>
      </c>
      <c r="G334" s="5">
        <f>SUMIFS('HCLS Adjustment'!$F:$F,'HCLS Adjustment'!$B:$B,Main!$A334)</f>
        <v>545472</v>
      </c>
      <c r="H334" s="31">
        <f>VLOOKUP(A334,'SVS Adjustment'!$B$3:$E$675,4,FALSE)</f>
        <v>0</v>
      </c>
      <c r="I334" s="31">
        <f t="shared" si="40"/>
        <v>1590979</v>
      </c>
      <c r="J334" s="31">
        <f>IFERROR(VLOOKUP($A334,'NECA 5 year Projections'!$A:$C,3,FALSE),0)</f>
        <v>522915.21685012302</v>
      </c>
      <c r="K334" s="64">
        <f t="shared" si="41"/>
        <v>0.9963388589590193</v>
      </c>
      <c r="L334" s="31">
        <f t="shared" si="42"/>
        <v>1585154.2014877615</v>
      </c>
      <c r="M334" s="61">
        <v>-13728</v>
      </c>
      <c r="N334" s="36">
        <f t="shared" si="43"/>
        <v>-13728</v>
      </c>
      <c r="O334" s="95">
        <f t="shared" si="44"/>
        <v>1571426.2014877615</v>
      </c>
      <c r="P334" s="36">
        <f t="shared" si="45"/>
        <v>1027951.2514136673</v>
      </c>
      <c r="Q334" s="101">
        <f t="shared" si="46"/>
        <v>543474.95007409411</v>
      </c>
      <c r="R334" s="101">
        <f t="shared" si="47"/>
        <v>0</v>
      </c>
    </row>
    <row r="335" spans="1:18" ht="14.4" customHeight="1">
      <c r="A335" s="63">
        <v>351326</v>
      </c>
      <c r="B335" s="59" t="s">
        <v>352</v>
      </c>
      <c r="C335" s="25" t="s">
        <v>282</v>
      </c>
      <c r="D335" s="25" t="s">
        <v>691</v>
      </c>
      <c r="E335" s="60" t="s">
        <v>708</v>
      </c>
      <c r="F335" s="36">
        <f>VLOOKUP($A335,'CAF BLS Adjustment'!$B:$H,7,FALSE)</f>
        <v>491899</v>
      </c>
      <c r="G335" s="5">
        <f>SUMIFS('HCLS Adjustment'!$F:$F,'HCLS Adjustment'!$B:$B,Main!$A335)</f>
        <v>212856</v>
      </c>
      <c r="H335" s="31">
        <f>VLOOKUP(A335,'SVS Adjustment'!$B$3:$E$675,4,FALSE)</f>
        <v>0</v>
      </c>
      <c r="I335" s="31">
        <f t="shared" si="40"/>
        <v>704755</v>
      </c>
      <c r="J335" s="31">
        <f>IFERROR(VLOOKUP($A335,'NECA 5 year Projections'!$A:$C,3,FALSE),0)</f>
        <v>308699.38222623902</v>
      </c>
      <c r="K335" s="64">
        <f t="shared" si="41"/>
        <v>0.9963388589590193</v>
      </c>
      <c r="L335" s="31">
        <f t="shared" si="42"/>
        <v>702174.79254566366</v>
      </c>
      <c r="M335" s="61">
        <v>-65376</v>
      </c>
      <c r="N335" s="36">
        <f t="shared" si="43"/>
        <v>-65376</v>
      </c>
      <c r="O335" s="95">
        <f t="shared" si="44"/>
        <v>636798.79254566366</v>
      </c>
      <c r="P335" s="36">
        <f t="shared" si="45"/>
        <v>424722.08838308271</v>
      </c>
      <c r="Q335" s="101">
        <f t="shared" si="46"/>
        <v>212076.70416258101</v>
      </c>
      <c r="R335" s="101">
        <f t="shared" si="47"/>
        <v>0</v>
      </c>
    </row>
    <row r="336" spans="1:18" ht="14.4" customHeight="1">
      <c r="A336" s="63">
        <v>351327</v>
      </c>
      <c r="B336" s="59" t="s">
        <v>353</v>
      </c>
      <c r="C336" s="25" t="s">
        <v>282</v>
      </c>
      <c r="D336" s="25" t="s">
        <v>691</v>
      </c>
      <c r="E336" s="60" t="s">
        <v>708</v>
      </c>
      <c r="F336" s="36">
        <f>VLOOKUP($A336,'CAF BLS Adjustment'!$B:$H,7,FALSE)</f>
        <v>197681</v>
      </c>
      <c r="G336" s="5">
        <f>SUMIFS('HCLS Adjustment'!$F:$F,'HCLS Adjustment'!$B:$B,Main!$A336)</f>
        <v>183420</v>
      </c>
      <c r="H336" s="31">
        <f>VLOOKUP(A336,'SVS Adjustment'!$B$3:$E$675,4,FALSE)</f>
        <v>0</v>
      </c>
      <c r="I336" s="31">
        <f t="shared" si="40"/>
        <v>381101</v>
      </c>
      <c r="J336" s="31">
        <f>IFERROR(VLOOKUP($A336,'NECA 5 year Projections'!$A:$C,3,FALSE),0)</f>
        <v>161990.77660993201</v>
      </c>
      <c r="K336" s="64">
        <f t="shared" si="41"/>
        <v>0.9963388589590193</v>
      </c>
      <c r="L336" s="31">
        <f t="shared" si="42"/>
        <v>379705.73548814119</v>
      </c>
      <c r="M336" s="61">
        <v>-29388</v>
      </c>
      <c r="N336" s="36">
        <f t="shared" si="43"/>
        <v>-29388</v>
      </c>
      <c r="O336" s="95">
        <f t="shared" si="44"/>
        <v>350317.73548814119</v>
      </c>
      <c r="P336" s="36">
        <f t="shared" si="45"/>
        <v>167569.26197787788</v>
      </c>
      <c r="Q336" s="101">
        <f t="shared" si="46"/>
        <v>182748.47351026331</v>
      </c>
      <c r="R336" s="101">
        <f t="shared" si="47"/>
        <v>0</v>
      </c>
    </row>
    <row r="337" spans="1:18" ht="14.4" customHeight="1">
      <c r="A337" s="63">
        <v>351328</v>
      </c>
      <c r="B337" s="59" t="s">
        <v>354</v>
      </c>
      <c r="C337" s="25" t="s">
        <v>282</v>
      </c>
      <c r="D337" s="25" t="s">
        <v>691</v>
      </c>
      <c r="E337" s="60" t="s">
        <v>708</v>
      </c>
      <c r="F337" s="36">
        <f>VLOOKUP($A337,'CAF BLS Adjustment'!$B:$H,7,FALSE)</f>
        <v>1293876</v>
      </c>
      <c r="G337" s="5">
        <f>SUMIFS('HCLS Adjustment'!$F:$F,'HCLS Adjustment'!$B:$B,Main!$A337)</f>
        <v>903444</v>
      </c>
      <c r="H337" s="31">
        <f>VLOOKUP(A337,'SVS Adjustment'!$B$3:$E$675,4,FALSE)</f>
        <v>0</v>
      </c>
      <c r="I337" s="31">
        <f t="shared" si="40"/>
        <v>2197320</v>
      </c>
      <c r="J337" s="31">
        <f>IFERROR(VLOOKUP($A337,'NECA 5 year Projections'!$A:$C,3,FALSE),0)</f>
        <v>1255456.5146066099</v>
      </c>
      <c r="K337" s="64">
        <f t="shared" si="41"/>
        <v>0.9963388589590193</v>
      </c>
      <c r="L337" s="31">
        <f t="shared" si="42"/>
        <v>2189275.3015678325</v>
      </c>
      <c r="M337" s="61">
        <v>101658</v>
      </c>
      <c r="N337" s="36">
        <f t="shared" si="43"/>
        <v>101285.81572405598</v>
      </c>
      <c r="O337" s="95">
        <f t="shared" si="44"/>
        <v>2290561.1172918882</v>
      </c>
      <c r="P337" s="36">
        <f t="shared" si="45"/>
        <v>1390424.7531985161</v>
      </c>
      <c r="Q337" s="101">
        <f t="shared" si="46"/>
        <v>900136.36409337225</v>
      </c>
      <c r="R337" s="101">
        <f t="shared" si="47"/>
        <v>0</v>
      </c>
    </row>
    <row r="338" spans="1:18" ht="14.4" customHeight="1">
      <c r="A338" s="63">
        <v>351329</v>
      </c>
      <c r="B338" s="59" t="s">
        <v>355</v>
      </c>
      <c r="C338" s="25" t="s">
        <v>282</v>
      </c>
      <c r="D338" s="25" t="s">
        <v>691</v>
      </c>
      <c r="E338" s="60" t="s">
        <v>708</v>
      </c>
      <c r="F338" s="36">
        <f>VLOOKUP($A338,'CAF BLS Adjustment'!$B:$H,7,FALSE)</f>
        <v>379713</v>
      </c>
      <c r="G338" s="5">
        <f>SUMIFS('HCLS Adjustment'!$F:$F,'HCLS Adjustment'!$B:$B,Main!$A338)</f>
        <v>303684</v>
      </c>
      <c r="H338" s="31">
        <f>VLOOKUP(A338,'SVS Adjustment'!$B$3:$E$675,4,FALSE)</f>
        <v>0</v>
      </c>
      <c r="I338" s="31">
        <f t="shared" si="40"/>
        <v>683397</v>
      </c>
      <c r="J338" s="31">
        <f>IFERROR(VLOOKUP($A338,'NECA 5 year Projections'!$A:$C,3,FALSE),0)</f>
        <v>361144.426614328</v>
      </c>
      <c r="K338" s="64">
        <f t="shared" si="41"/>
        <v>0.9963388589590193</v>
      </c>
      <c r="L338" s="31">
        <f t="shared" si="42"/>
        <v>680894.98719601694</v>
      </c>
      <c r="M338" s="61">
        <v>41424</v>
      </c>
      <c r="N338" s="36">
        <f t="shared" si="43"/>
        <v>41272.340893518412</v>
      </c>
      <c r="O338" s="95">
        <f t="shared" si="44"/>
        <v>722167.32808953535</v>
      </c>
      <c r="P338" s="36">
        <f t="shared" si="45"/>
        <v>419595.15804542456</v>
      </c>
      <c r="Q338" s="101">
        <f t="shared" si="46"/>
        <v>302572.17004411086</v>
      </c>
      <c r="R338" s="101">
        <f t="shared" si="47"/>
        <v>0</v>
      </c>
    </row>
    <row r="339" spans="1:18" ht="14.4" customHeight="1">
      <c r="A339" s="63">
        <v>351331</v>
      </c>
      <c r="B339" s="59" t="s">
        <v>356</v>
      </c>
      <c r="C339" s="25" t="s">
        <v>282</v>
      </c>
      <c r="D339" s="25" t="s">
        <v>691</v>
      </c>
      <c r="E339" s="60" t="s">
        <v>708</v>
      </c>
      <c r="F339" s="36">
        <f>VLOOKUP($A339,'CAF BLS Adjustment'!$B:$H,7,FALSE)</f>
        <v>1372750</v>
      </c>
      <c r="G339" s="5">
        <f>SUMIFS('HCLS Adjustment'!$F:$F,'HCLS Adjustment'!$B:$B,Main!$A339)</f>
        <v>253932</v>
      </c>
      <c r="H339" s="31">
        <f>VLOOKUP(A339,'SVS Adjustment'!$B$3:$E$675,4,FALSE)</f>
        <v>0</v>
      </c>
      <c r="I339" s="31">
        <f t="shared" si="40"/>
        <v>1626682</v>
      </c>
      <c r="J339" s="31">
        <f>IFERROR(VLOOKUP($A339,'NECA 5 year Projections'!$A:$C,3,FALSE),0)</f>
        <v>1507123.9700295599</v>
      </c>
      <c r="K339" s="64">
        <f t="shared" si="41"/>
        <v>0.9963388589590193</v>
      </c>
      <c r="L339" s="31">
        <f t="shared" si="42"/>
        <v>1620726.4877691753</v>
      </c>
      <c r="M339" s="61">
        <v>134034</v>
      </c>
      <c r="N339" s="36">
        <f t="shared" si="43"/>
        <v>133543.28262171318</v>
      </c>
      <c r="O339" s="95">
        <f t="shared" si="44"/>
        <v>1754269.7703908884</v>
      </c>
      <c r="P339" s="36">
        <f t="shared" si="45"/>
        <v>1501267.4512577069</v>
      </c>
      <c r="Q339" s="101">
        <f t="shared" si="46"/>
        <v>253002.31913318168</v>
      </c>
      <c r="R339" s="101">
        <f t="shared" si="47"/>
        <v>0</v>
      </c>
    </row>
    <row r="340" spans="1:18" ht="14.4" customHeight="1">
      <c r="A340" s="63">
        <v>351332</v>
      </c>
      <c r="B340" s="59" t="s">
        <v>357</v>
      </c>
      <c r="C340" s="25" t="s">
        <v>282</v>
      </c>
      <c r="D340" s="25" t="s">
        <v>691</v>
      </c>
      <c r="E340" s="60" t="s">
        <v>708</v>
      </c>
      <c r="F340" s="36">
        <f>VLOOKUP($A340,'CAF BLS Adjustment'!$B:$H,7,FALSE)</f>
        <v>889303</v>
      </c>
      <c r="G340" s="5">
        <f>SUMIFS('HCLS Adjustment'!$F:$F,'HCLS Adjustment'!$B:$B,Main!$A340)</f>
        <v>240684</v>
      </c>
      <c r="H340" s="31">
        <f>VLOOKUP(A340,'SVS Adjustment'!$B$3:$E$675,4,FALSE)</f>
        <v>0</v>
      </c>
      <c r="I340" s="31">
        <f t="shared" si="40"/>
        <v>1129987</v>
      </c>
      <c r="J340" s="31">
        <f>IFERROR(VLOOKUP($A340,'NECA 5 year Projections'!$A:$C,3,FALSE),0)</f>
        <v>1130703.5269240199</v>
      </c>
      <c r="K340" s="64">
        <f t="shared" si="41"/>
        <v>0.9963388589590193</v>
      </c>
      <c r="L340" s="31">
        <f t="shared" si="42"/>
        <v>1129987</v>
      </c>
      <c r="M340" s="61">
        <v>-40722</v>
      </c>
      <c r="N340" s="36">
        <f t="shared" si="43"/>
        <v>-40722</v>
      </c>
      <c r="O340" s="95">
        <f t="shared" si="44"/>
        <v>1089265</v>
      </c>
      <c r="P340" s="36">
        <f t="shared" si="45"/>
        <v>848581</v>
      </c>
      <c r="Q340" s="101">
        <f t="shared" si="46"/>
        <v>240684</v>
      </c>
      <c r="R340" s="101">
        <f t="shared" si="47"/>
        <v>0</v>
      </c>
    </row>
    <row r="341" spans="1:18" ht="14.4" customHeight="1">
      <c r="A341" s="63">
        <v>351336</v>
      </c>
      <c r="B341" s="59" t="s">
        <v>358</v>
      </c>
      <c r="C341" s="25" t="s">
        <v>282</v>
      </c>
      <c r="D341" s="25" t="s">
        <v>691</v>
      </c>
      <c r="E341" s="60" t="s">
        <v>708</v>
      </c>
      <c r="F341" s="36">
        <f>VLOOKUP($A341,'CAF BLS Adjustment'!$B:$H,7,FALSE)</f>
        <v>393104</v>
      </c>
      <c r="G341" s="5">
        <f>SUMIFS('HCLS Adjustment'!$F:$F,'HCLS Adjustment'!$B:$B,Main!$A341)</f>
        <v>24</v>
      </c>
      <c r="H341" s="31">
        <f>VLOOKUP(A341,'SVS Adjustment'!$B$3:$E$675,4,FALSE)</f>
        <v>0</v>
      </c>
      <c r="I341" s="31">
        <f t="shared" si="40"/>
        <v>393128</v>
      </c>
      <c r="J341" s="31">
        <f>IFERROR(VLOOKUP($A341,'NECA 5 year Projections'!$A:$C,3,FALSE),0)</f>
        <v>624942.89322608395</v>
      </c>
      <c r="K341" s="64">
        <f t="shared" si="41"/>
        <v>0.9963388589590193</v>
      </c>
      <c r="L341" s="31">
        <f t="shared" si="42"/>
        <v>393128</v>
      </c>
      <c r="M341" s="61">
        <v>66006</v>
      </c>
      <c r="N341" s="36">
        <f t="shared" si="43"/>
        <v>65764.34272444903</v>
      </c>
      <c r="O341" s="95">
        <f t="shared" si="44"/>
        <v>458892.342724449</v>
      </c>
      <c r="P341" s="36">
        <f t="shared" si="45"/>
        <v>458868.342724449</v>
      </c>
      <c r="Q341" s="101">
        <f t="shared" si="46"/>
        <v>24</v>
      </c>
      <c r="R341" s="101">
        <f t="shared" si="47"/>
        <v>0</v>
      </c>
    </row>
    <row r="342" spans="1:18" ht="14.4" customHeight="1">
      <c r="A342" s="63">
        <v>351337</v>
      </c>
      <c r="B342" s="59" t="s">
        <v>359</v>
      </c>
      <c r="C342" s="25" t="s">
        <v>282</v>
      </c>
      <c r="D342" s="25" t="s">
        <v>691</v>
      </c>
      <c r="E342" s="60" t="s">
        <v>708</v>
      </c>
      <c r="F342" s="36">
        <f>VLOOKUP($A342,'CAF BLS Adjustment'!$B:$H,7,FALSE)</f>
        <v>1608746</v>
      </c>
      <c r="G342" s="5">
        <f>SUMIFS('HCLS Adjustment'!$F:$F,'HCLS Adjustment'!$B:$B,Main!$A342)</f>
        <v>945828</v>
      </c>
      <c r="H342" s="31">
        <f>VLOOKUP(A342,'SVS Adjustment'!$B$3:$E$675,4,FALSE)</f>
        <v>0</v>
      </c>
      <c r="I342" s="31">
        <f t="shared" si="40"/>
        <v>2554574</v>
      </c>
      <c r="J342" s="31">
        <f>IFERROR(VLOOKUP($A342,'NECA 5 year Projections'!$A:$C,3,FALSE),0)</f>
        <v>1964262.1253954901</v>
      </c>
      <c r="K342" s="64">
        <f t="shared" si="41"/>
        <v>0.9963388589590193</v>
      </c>
      <c r="L342" s="31">
        <f t="shared" si="42"/>
        <v>2545221.344286378</v>
      </c>
      <c r="M342" s="61">
        <v>438000</v>
      </c>
      <c r="N342" s="36">
        <f t="shared" si="43"/>
        <v>436396.42022405047</v>
      </c>
      <c r="O342" s="95">
        <f t="shared" si="44"/>
        <v>2981617.7645104285</v>
      </c>
      <c r="P342" s="36">
        <f t="shared" si="45"/>
        <v>2039252.5742189372</v>
      </c>
      <c r="Q342" s="101">
        <f t="shared" si="46"/>
        <v>942365.19029149145</v>
      </c>
      <c r="R342" s="101">
        <f t="shared" si="47"/>
        <v>0</v>
      </c>
    </row>
    <row r="343" spans="1:18" ht="14.4" customHeight="1">
      <c r="A343" s="63">
        <v>351346</v>
      </c>
      <c r="B343" s="59" t="s">
        <v>360</v>
      </c>
      <c r="C343" s="25" t="s">
        <v>282</v>
      </c>
      <c r="D343" s="25" t="s">
        <v>691</v>
      </c>
      <c r="E343" s="60" t="s">
        <v>708</v>
      </c>
      <c r="F343" s="36">
        <f>VLOOKUP($A343,'CAF BLS Adjustment'!$B:$H,7,FALSE)</f>
        <v>938400</v>
      </c>
      <c r="G343" s="5">
        <f>SUMIFS('HCLS Adjustment'!$F:$F,'HCLS Adjustment'!$B:$B,Main!$A343)</f>
        <v>24012</v>
      </c>
      <c r="H343" s="31">
        <f>VLOOKUP(A343,'SVS Adjustment'!$B$3:$E$675,4,FALSE)</f>
        <v>0</v>
      </c>
      <c r="I343" s="31">
        <f t="shared" si="40"/>
        <v>962412</v>
      </c>
      <c r="J343" s="31">
        <f>IFERROR(VLOOKUP($A343,'NECA 5 year Projections'!$A:$C,3,FALSE),0)</f>
        <v>824778.85024383303</v>
      </c>
      <c r="K343" s="64">
        <f t="shared" si="41"/>
        <v>0.9963388589590193</v>
      </c>
      <c r="L343" s="31">
        <f t="shared" si="42"/>
        <v>958888.47392846772</v>
      </c>
      <c r="M343" s="61">
        <v>208728</v>
      </c>
      <c r="N343" s="36">
        <f t="shared" si="43"/>
        <v>207963.81735279819</v>
      </c>
      <c r="O343" s="95">
        <f t="shared" si="44"/>
        <v>1166852.2912812659</v>
      </c>
      <c r="P343" s="36">
        <f t="shared" si="45"/>
        <v>1142928.202599942</v>
      </c>
      <c r="Q343" s="101">
        <f t="shared" si="46"/>
        <v>23924.088681323974</v>
      </c>
      <c r="R343" s="101">
        <f t="shared" si="47"/>
        <v>0</v>
      </c>
    </row>
    <row r="344" spans="1:18" ht="14.4" customHeight="1">
      <c r="A344" s="63">
        <v>351405</v>
      </c>
      <c r="B344" s="59" t="s">
        <v>361</v>
      </c>
      <c r="C344" s="25" t="s">
        <v>282</v>
      </c>
      <c r="D344" s="25" t="s">
        <v>691</v>
      </c>
      <c r="E344" s="60" t="s">
        <v>708</v>
      </c>
      <c r="F344" s="36">
        <f>VLOOKUP($A344,'CAF BLS Adjustment'!$B:$H,7,FALSE)</f>
        <v>443020</v>
      </c>
      <c r="G344" s="5">
        <f>SUMIFS('HCLS Adjustment'!$F:$F,'HCLS Adjustment'!$B:$B,Main!$A344)</f>
        <v>205992</v>
      </c>
      <c r="H344" s="31">
        <f>VLOOKUP(A344,'SVS Adjustment'!$B$3:$E$675,4,FALSE)</f>
        <v>0</v>
      </c>
      <c r="I344" s="31">
        <f t="shared" si="40"/>
        <v>649012</v>
      </c>
      <c r="J344" s="31">
        <f>IFERROR(VLOOKUP($A344,'NECA 5 year Projections'!$A:$C,3,FALSE),0)</f>
        <v>445430.27012430801</v>
      </c>
      <c r="K344" s="64">
        <f t="shared" si="41"/>
        <v>0.9963388589590193</v>
      </c>
      <c r="L344" s="31">
        <f t="shared" si="42"/>
        <v>646635.87553071103</v>
      </c>
      <c r="M344" s="61">
        <v>-32352</v>
      </c>
      <c r="N344" s="36">
        <f t="shared" si="43"/>
        <v>-32352</v>
      </c>
      <c r="O344" s="95">
        <f t="shared" si="44"/>
        <v>614283.87553071103</v>
      </c>
      <c r="P344" s="36">
        <f t="shared" si="45"/>
        <v>409046.04129602475</v>
      </c>
      <c r="Q344" s="101">
        <f t="shared" si="46"/>
        <v>205237.83423468631</v>
      </c>
      <c r="R344" s="101">
        <f t="shared" si="47"/>
        <v>0</v>
      </c>
    </row>
    <row r="345" spans="1:18" ht="14.4" customHeight="1">
      <c r="A345" s="63">
        <v>351407</v>
      </c>
      <c r="B345" s="59" t="s">
        <v>362</v>
      </c>
      <c r="C345" s="25" t="s">
        <v>282</v>
      </c>
      <c r="D345" s="25" t="s">
        <v>691</v>
      </c>
      <c r="E345" s="60" t="s">
        <v>708</v>
      </c>
      <c r="F345" s="36">
        <f>VLOOKUP($A345,'CAF BLS Adjustment'!$B:$H,7,FALSE)</f>
        <v>78722</v>
      </c>
      <c r="G345" s="5">
        <f>SUMIFS('HCLS Adjustment'!$F:$F,'HCLS Adjustment'!$B:$B,Main!$A345)</f>
        <v>24144</v>
      </c>
      <c r="H345" s="31">
        <f>VLOOKUP(A345,'SVS Adjustment'!$B$3:$E$675,4,FALSE)</f>
        <v>0</v>
      </c>
      <c r="I345" s="31">
        <f t="shared" si="40"/>
        <v>102866</v>
      </c>
      <c r="J345" s="31">
        <f>IFERROR(VLOOKUP($A345,'NECA 5 year Projections'!$A:$C,3,FALSE),0)</f>
        <v>86227.258890478595</v>
      </c>
      <c r="K345" s="64">
        <f t="shared" si="41"/>
        <v>0.9963388589590193</v>
      </c>
      <c r="L345" s="31">
        <f t="shared" si="42"/>
        <v>102489.39306567848</v>
      </c>
      <c r="M345" s="61">
        <v>4080</v>
      </c>
      <c r="N345" s="36">
        <f t="shared" si="43"/>
        <v>4065.062544552799</v>
      </c>
      <c r="O345" s="95">
        <f t="shared" si="44"/>
        <v>106554.45561023128</v>
      </c>
      <c r="P345" s="36">
        <f t="shared" si="45"/>
        <v>82498.850199524706</v>
      </c>
      <c r="Q345" s="101">
        <f t="shared" si="46"/>
        <v>24055.605410706565</v>
      </c>
      <c r="R345" s="101">
        <f t="shared" si="47"/>
        <v>0</v>
      </c>
    </row>
    <row r="346" spans="1:18" ht="14.4" customHeight="1">
      <c r="A346" s="63">
        <v>351888</v>
      </c>
      <c r="B346" s="59" t="s">
        <v>363</v>
      </c>
      <c r="C346" s="25" t="s">
        <v>282</v>
      </c>
      <c r="D346" s="25" t="s">
        <v>691</v>
      </c>
      <c r="E346" s="60" t="s">
        <v>708</v>
      </c>
      <c r="F346" s="36">
        <f>VLOOKUP($A346,'CAF BLS Adjustment'!$B:$H,7,FALSE)</f>
        <v>1906178</v>
      </c>
      <c r="G346" s="5">
        <f>SUMIFS('HCLS Adjustment'!$F:$F,'HCLS Adjustment'!$B:$B,Main!$A346)</f>
        <v>1511160</v>
      </c>
      <c r="H346" s="31">
        <f>VLOOKUP(A346,'SVS Adjustment'!$B$3:$E$675,4,FALSE)</f>
        <v>0</v>
      </c>
      <c r="I346" s="31">
        <f t="shared" si="40"/>
        <v>3417338</v>
      </c>
      <c r="J346" s="31">
        <f>IFERROR(VLOOKUP($A346,'NECA 5 year Projections'!$A:$C,3,FALSE),0)</f>
        <v>2006477.2001167301</v>
      </c>
      <c r="K346" s="64">
        <f t="shared" si="41"/>
        <v>0.9963388589590193</v>
      </c>
      <c r="L346" s="31">
        <f t="shared" si="42"/>
        <v>3404826.6435972969</v>
      </c>
      <c r="M346" s="61">
        <v>135216</v>
      </c>
      <c r="N346" s="36">
        <f t="shared" si="43"/>
        <v>134720.95515300275</v>
      </c>
      <c r="O346" s="95">
        <f t="shared" si="44"/>
        <v>3539547.5987502998</v>
      </c>
      <c r="P346" s="36">
        <f t="shared" si="45"/>
        <v>2033920.168645788</v>
      </c>
      <c r="Q346" s="101">
        <f t="shared" si="46"/>
        <v>1505627.4301045116</v>
      </c>
      <c r="R346" s="101">
        <f t="shared" si="47"/>
        <v>0</v>
      </c>
    </row>
    <row r="347" spans="1:18" ht="14.4" customHeight="1">
      <c r="A347" s="63">
        <v>361337</v>
      </c>
      <c r="B347" s="59" t="s">
        <v>359</v>
      </c>
      <c r="C347" s="25" t="s">
        <v>364</v>
      </c>
      <c r="D347" s="25" t="s">
        <v>691</v>
      </c>
      <c r="E347" s="60" t="s">
        <v>708</v>
      </c>
      <c r="F347" s="36">
        <f>VLOOKUP($A347,'CAF BLS Adjustment'!$B:$H,7,FALSE)</f>
        <v>125067</v>
      </c>
      <c r="G347" s="5">
        <f>SUMIFS('HCLS Adjustment'!$F:$F,'HCLS Adjustment'!$B:$B,Main!$A347)</f>
        <v>2544</v>
      </c>
      <c r="H347" s="31">
        <f>VLOOKUP(A347,'SVS Adjustment'!$B$3:$E$675,4,FALSE)</f>
        <v>0</v>
      </c>
      <c r="I347" s="31">
        <f t="shared" si="40"/>
        <v>127611</v>
      </c>
      <c r="J347" s="31">
        <f>IFERROR(VLOOKUP($A347,'NECA 5 year Projections'!$A:$C,3,FALSE),0)</f>
        <v>124760.24051146299</v>
      </c>
      <c r="K347" s="64">
        <f t="shared" si="41"/>
        <v>0.9963388589590193</v>
      </c>
      <c r="L347" s="31">
        <f t="shared" si="42"/>
        <v>127143.79813061941</v>
      </c>
      <c r="M347" s="61">
        <v>23202</v>
      </c>
      <c r="N347" s="36">
        <f t="shared" si="43"/>
        <v>23117.054205567165</v>
      </c>
      <c r="O347" s="95">
        <f t="shared" si="44"/>
        <v>150260.85233618657</v>
      </c>
      <c r="P347" s="36">
        <f t="shared" si="45"/>
        <v>147726.16627899482</v>
      </c>
      <c r="Q347" s="101">
        <f t="shared" si="46"/>
        <v>2534.686057191745</v>
      </c>
      <c r="R347" s="101">
        <f t="shared" si="47"/>
        <v>0</v>
      </c>
    </row>
    <row r="348" spans="1:18" ht="14.4" customHeight="1">
      <c r="A348" s="63">
        <v>361346</v>
      </c>
      <c r="B348" s="59" t="s">
        <v>365</v>
      </c>
      <c r="C348" s="25" t="s">
        <v>364</v>
      </c>
      <c r="D348" s="25" t="s">
        <v>691</v>
      </c>
      <c r="E348" s="60" t="s">
        <v>708</v>
      </c>
      <c r="F348" s="36">
        <f>VLOOKUP($A348,'CAF BLS Adjustment'!$B:$H,7,FALSE)</f>
        <v>3562720</v>
      </c>
      <c r="G348" s="5">
        <f>SUMIFS('HCLS Adjustment'!$F:$F,'HCLS Adjustment'!$B:$B,Main!$A348)</f>
        <v>978156</v>
      </c>
      <c r="H348" s="31">
        <f>VLOOKUP(A348,'SVS Adjustment'!$B$3:$E$675,4,FALSE)</f>
        <v>0</v>
      </c>
      <c r="I348" s="31">
        <f t="shared" si="40"/>
        <v>4540876</v>
      </c>
      <c r="J348" s="31">
        <f>IFERROR(VLOOKUP($A348,'NECA 5 year Projections'!$A:$C,3,FALSE),0)</f>
        <v>3359902.0657504201</v>
      </c>
      <c r="K348" s="64">
        <f t="shared" si="41"/>
        <v>0.9963388589590193</v>
      </c>
      <c r="L348" s="31">
        <f t="shared" si="42"/>
        <v>4524251.2125143958</v>
      </c>
      <c r="M348" s="61">
        <v>238068</v>
      </c>
      <c r="N348" s="36">
        <f t="shared" si="43"/>
        <v>237196.3994746558</v>
      </c>
      <c r="O348" s="95">
        <f t="shared" si="44"/>
        <v>4761447.611989052</v>
      </c>
      <c r="P348" s="36">
        <f t="shared" si="45"/>
        <v>3786872.7790651331</v>
      </c>
      <c r="Q348" s="101">
        <f t="shared" si="46"/>
        <v>974574.8329239185</v>
      </c>
      <c r="R348" s="101">
        <f t="shared" si="47"/>
        <v>0</v>
      </c>
    </row>
    <row r="349" spans="1:18" ht="14.4" customHeight="1">
      <c r="A349" s="63">
        <v>361347</v>
      </c>
      <c r="B349" s="59" t="s">
        <v>366</v>
      </c>
      <c r="C349" s="25" t="s">
        <v>364</v>
      </c>
      <c r="D349" s="25" t="s">
        <v>691</v>
      </c>
      <c r="E349" s="60" t="s">
        <v>708</v>
      </c>
      <c r="F349" s="36">
        <f>VLOOKUP($A349,'CAF BLS Adjustment'!$B:$H,7,FALSE)</f>
        <v>971186</v>
      </c>
      <c r="G349" s="5">
        <f>SUMIFS('HCLS Adjustment'!$F:$F,'HCLS Adjustment'!$B:$B,Main!$A349)</f>
        <v>664836</v>
      </c>
      <c r="H349" s="31">
        <f>VLOOKUP(A349,'SVS Adjustment'!$B$3:$E$675,4,FALSE)</f>
        <v>0</v>
      </c>
      <c r="I349" s="31">
        <f t="shared" si="40"/>
        <v>1636022</v>
      </c>
      <c r="J349" s="31">
        <f>IFERROR(VLOOKUP($A349,'NECA 5 year Projections'!$A:$C,3,FALSE),0)</f>
        <v>930682.228731015</v>
      </c>
      <c r="K349" s="64">
        <f t="shared" si="41"/>
        <v>0.9963388589590193</v>
      </c>
      <c r="L349" s="31">
        <f t="shared" si="42"/>
        <v>1630032.2927118526</v>
      </c>
      <c r="M349" s="61">
        <v>-52350</v>
      </c>
      <c r="N349" s="36">
        <f t="shared" si="43"/>
        <v>-52350</v>
      </c>
      <c r="O349" s="95">
        <f t="shared" si="44"/>
        <v>1577682.2927118526</v>
      </c>
      <c r="P349" s="36">
        <f t="shared" si="45"/>
        <v>915280.35107697407</v>
      </c>
      <c r="Q349" s="101">
        <f t="shared" si="46"/>
        <v>662401.94163487852</v>
      </c>
      <c r="R349" s="101">
        <f t="shared" si="47"/>
        <v>0</v>
      </c>
    </row>
    <row r="350" spans="1:18" ht="14.4" customHeight="1">
      <c r="A350" s="63">
        <v>361353</v>
      </c>
      <c r="B350" s="59" t="s">
        <v>367</v>
      </c>
      <c r="C350" s="25" t="s">
        <v>364</v>
      </c>
      <c r="D350" s="25" t="s">
        <v>691</v>
      </c>
      <c r="E350" s="60" t="s">
        <v>708</v>
      </c>
      <c r="F350" s="36">
        <f>VLOOKUP($A350,'CAF BLS Adjustment'!$B:$H,7,FALSE)</f>
        <v>259427</v>
      </c>
      <c r="G350" s="5">
        <f>SUMIFS('HCLS Adjustment'!$F:$F,'HCLS Adjustment'!$B:$B,Main!$A350)</f>
        <v>0</v>
      </c>
      <c r="H350" s="31">
        <f>VLOOKUP(A350,'SVS Adjustment'!$B$3:$E$675,4,FALSE)</f>
        <v>0</v>
      </c>
      <c r="I350" s="31">
        <f t="shared" si="40"/>
        <v>259427</v>
      </c>
      <c r="J350" s="31">
        <f>IFERROR(VLOOKUP($A350,'NECA 5 year Projections'!$A:$C,3,FALSE),0)</f>
        <v>264905.509060735</v>
      </c>
      <c r="K350" s="64">
        <f t="shared" si="41"/>
        <v>0.9963388589590193</v>
      </c>
      <c r="L350" s="31">
        <f t="shared" si="42"/>
        <v>259427</v>
      </c>
      <c r="M350" s="61">
        <v>17490</v>
      </c>
      <c r="N350" s="36">
        <f t="shared" si="43"/>
        <v>17425.966643193249</v>
      </c>
      <c r="O350" s="95">
        <f t="shared" si="44"/>
        <v>276852.96664319327</v>
      </c>
      <c r="P350" s="36">
        <f t="shared" si="45"/>
        <v>276852.96664319327</v>
      </c>
      <c r="Q350" s="101">
        <f t="shared" si="46"/>
        <v>0</v>
      </c>
      <c r="R350" s="101">
        <f t="shared" si="47"/>
        <v>0</v>
      </c>
    </row>
    <row r="351" spans="1:18" ht="14.4" customHeight="1">
      <c r="A351" s="63">
        <v>361356</v>
      </c>
      <c r="B351" s="59" t="s">
        <v>368</v>
      </c>
      <c r="C351" s="25" t="s">
        <v>364</v>
      </c>
      <c r="D351" s="25" t="s">
        <v>691</v>
      </c>
      <c r="E351" s="60" t="s">
        <v>708</v>
      </c>
      <c r="F351" s="36">
        <f>VLOOKUP($A351,'CAF BLS Adjustment'!$B:$H,7,FALSE)</f>
        <v>989705</v>
      </c>
      <c r="G351" s="5">
        <f>SUMIFS('HCLS Adjustment'!$F:$F,'HCLS Adjustment'!$B:$B,Main!$A351)</f>
        <v>7032</v>
      </c>
      <c r="H351" s="31">
        <f>VLOOKUP(A351,'SVS Adjustment'!$B$3:$E$675,4,FALSE)</f>
        <v>0</v>
      </c>
      <c r="I351" s="31">
        <f t="shared" si="40"/>
        <v>996737</v>
      </c>
      <c r="J351" s="31">
        <f>IFERROR(VLOOKUP($A351,'NECA 5 year Projections'!$A:$C,3,FALSE),0)</f>
        <v>943577.18373896601</v>
      </c>
      <c r="K351" s="64">
        <f t="shared" si="41"/>
        <v>0.9963388589590193</v>
      </c>
      <c r="L351" s="31">
        <f t="shared" si="42"/>
        <v>993087.80526223604</v>
      </c>
      <c r="M351" s="61">
        <v>71478</v>
      </c>
      <c r="N351" s="36">
        <f t="shared" si="43"/>
        <v>71216.308960672788</v>
      </c>
      <c r="O351" s="95">
        <f t="shared" si="44"/>
        <v>1064304.1142229089</v>
      </c>
      <c r="P351" s="36">
        <f t="shared" si="45"/>
        <v>1057297.8593667089</v>
      </c>
      <c r="Q351" s="101">
        <f t="shared" si="46"/>
        <v>7006.2548561998237</v>
      </c>
      <c r="R351" s="101">
        <f t="shared" si="47"/>
        <v>0</v>
      </c>
    </row>
    <row r="352" spans="1:18" ht="14.4" customHeight="1">
      <c r="A352" s="63">
        <v>361373</v>
      </c>
      <c r="B352" s="59" t="s">
        <v>369</v>
      </c>
      <c r="C352" s="25" t="s">
        <v>364</v>
      </c>
      <c r="D352" s="25" t="s">
        <v>691</v>
      </c>
      <c r="E352" s="60" t="s">
        <v>708</v>
      </c>
      <c r="F352" s="36">
        <f>VLOOKUP($A352,'CAF BLS Adjustment'!$B:$H,7,FALSE)</f>
        <v>2871634</v>
      </c>
      <c r="G352" s="5">
        <f>SUMIFS('HCLS Adjustment'!$F:$F,'HCLS Adjustment'!$B:$B,Main!$A352)</f>
        <v>3271308</v>
      </c>
      <c r="H352" s="31">
        <f>VLOOKUP(A352,'SVS Adjustment'!$B$3:$E$675,4,FALSE)</f>
        <v>0</v>
      </c>
      <c r="I352" s="31">
        <f t="shared" si="40"/>
        <v>6142942</v>
      </c>
      <c r="J352" s="31">
        <f>IFERROR(VLOOKUP($A352,'NECA 5 year Projections'!$A:$C,3,FALSE),0)</f>
        <v>2862153.3041091701</v>
      </c>
      <c r="K352" s="64">
        <f t="shared" si="41"/>
        <v>0.9963388589590193</v>
      </c>
      <c r="L352" s="31">
        <f t="shared" si="42"/>
        <v>6120451.8229314359</v>
      </c>
      <c r="M352" s="61">
        <v>56094</v>
      </c>
      <c r="N352" s="36">
        <f t="shared" si="43"/>
        <v>55888.631954447228</v>
      </c>
      <c r="O352" s="95">
        <f t="shared" si="44"/>
        <v>6176340.4548858833</v>
      </c>
      <c r="P352" s="36">
        <f t="shared" si="45"/>
        <v>2917009.1748623718</v>
      </c>
      <c r="Q352" s="101">
        <f t="shared" si="46"/>
        <v>3259331.2800235115</v>
      </c>
      <c r="R352" s="101">
        <f t="shared" si="47"/>
        <v>0</v>
      </c>
    </row>
    <row r="353" spans="1:18" ht="14.4" customHeight="1">
      <c r="A353" s="63">
        <v>361387</v>
      </c>
      <c r="B353" s="59" t="s">
        <v>370</v>
      </c>
      <c r="C353" s="25" t="s">
        <v>364</v>
      </c>
      <c r="D353" s="25" t="s">
        <v>691</v>
      </c>
      <c r="E353" s="60" t="s">
        <v>708</v>
      </c>
      <c r="F353" s="36">
        <f>VLOOKUP($A353,'CAF BLS Adjustment'!$B:$H,7,FALSE)</f>
        <v>503238</v>
      </c>
      <c r="G353" s="5">
        <f>SUMIFS('HCLS Adjustment'!$F:$F,'HCLS Adjustment'!$B:$B,Main!$A353)</f>
        <v>648120</v>
      </c>
      <c r="H353" s="31">
        <f>VLOOKUP(A353,'SVS Adjustment'!$B$3:$E$675,4,FALSE)</f>
        <v>0</v>
      </c>
      <c r="I353" s="31">
        <f t="shared" si="40"/>
        <v>1151358</v>
      </c>
      <c r="J353" s="31">
        <f>IFERROR(VLOOKUP($A353,'NECA 5 year Projections'!$A:$C,3,FALSE),0)</f>
        <v>552735.571038828</v>
      </c>
      <c r="K353" s="64">
        <f t="shared" si="41"/>
        <v>0.9963388589590193</v>
      </c>
      <c r="L353" s="31">
        <f t="shared" si="42"/>
        <v>1147142.7159733386</v>
      </c>
      <c r="M353" s="61">
        <v>-6570</v>
      </c>
      <c r="N353" s="36">
        <f t="shared" si="43"/>
        <v>-6570</v>
      </c>
      <c r="O353" s="95">
        <f t="shared" si="44"/>
        <v>1140572.7159733386</v>
      </c>
      <c r="P353" s="36">
        <f t="shared" si="45"/>
        <v>494825.57470481895</v>
      </c>
      <c r="Q353" s="101">
        <f t="shared" si="46"/>
        <v>645747.14126851957</v>
      </c>
      <c r="R353" s="101">
        <f t="shared" si="47"/>
        <v>0</v>
      </c>
    </row>
    <row r="354" spans="1:18" ht="14.4" customHeight="1">
      <c r="A354" s="63">
        <v>361389</v>
      </c>
      <c r="B354" s="59" t="s">
        <v>172</v>
      </c>
      <c r="C354" s="25" t="s">
        <v>364</v>
      </c>
      <c r="D354" s="25" t="s">
        <v>691</v>
      </c>
      <c r="E354" s="60" t="s">
        <v>708</v>
      </c>
      <c r="F354" s="36">
        <f>VLOOKUP($A354,'CAF BLS Adjustment'!$B:$H,7,FALSE)</f>
        <v>596458</v>
      </c>
      <c r="G354" s="5">
        <f>SUMIFS('HCLS Adjustment'!$F:$F,'HCLS Adjustment'!$B:$B,Main!$A354)</f>
        <v>688176</v>
      </c>
      <c r="H354" s="31">
        <f>VLOOKUP(A354,'SVS Adjustment'!$B$3:$E$675,4,FALSE)</f>
        <v>0</v>
      </c>
      <c r="I354" s="31">
        <f t="shared" si="40"/>
        <v>1284634</v>
      </c>
      <c r="J354" s="31">
        <f>IFERROR(VLOOKUP($A354,'NECA 5 year Projections'!$A:$C,3,FALSE),0)</f>
        <v>540411.65584515606</v>
      </c>
      <c r="K354" s="64">
        <f t="shared" si="41"/>
        <v>0.9963388589590193</v>
      </c>
      <c r="L354" s="31">
        <f t="shared" si="42"/>
        <v>1279930.7737399607</v>
      </c>
      <c r="M354" s="61">
        <v>53046</v>
      </c>
      <c r="N354" s="36">
        <f t="shared" si="43"/>
        <v>52851.791112340135</v>
      </c>
      <c r="O354" s="95">
        <f t="shared" si="44"/>
        <v>1332782.5648523008</v>
      </c>
      <c r="P354" s="36">
        <f t="shared" si="45"/>
        <v>647126.07424931892</v>
      </c>
      <c r="Q354" s="101">
        <f t="shared" si="46"/>
        <v>685656.49060298211</v>
      </c>
      <c r="R354" s="101">
        <f t="shared" si="47"/>
        <v>0</v>
      </c>
    </row>
    <row r="355" spans="1:18" ht="14.4" customHeight="1">
      <c r="A355" s="63">
        <v>361390</v>
      </c>
      <c r="B355" s="59" t="s">
        <v>371</v>
      </c>
      <c r="C355" s="25" t="s">
        <v>364</v>
      </c>
      <c r="D355" s="25" t="s">
        <v>691</v>
      </c>
      <c r="E355" s="60" t="s">
        <v>708</v>
      </c>
      <c r="F355" s="36">
        <f>VLOOKUP($A355,'CAF BLS Adjustment'!$B:$H,7,FALSE)</f>
        <v>668470</v>
      </c>
      <c r="G355" s="5">
        <f>SUMIFS('HCLS Adjustment'!$F:$F,'HCLS Adjustment'!$B:$B,Main!$A355)</f>
        <v>299040</v>
      </c>
      <c r="H355" s="31">
        <f>VLOOKUP(A355,'SVS Adjustment'!$B$3:$E$675,4,FALSE)</f>
        <v>0</v>
      </c>
      <c r="I355" s="31">
        <f t="shared" si="40"/>
        <v>967510</v>
      </c>
      <c r="J355" s="31">
        <f>IFERROR(VLOOKUP($A355,'NECA 5 year Projections'!$A:$C,3,FALSE),0)</f>
        <v>676713.00084485195</v>
      </c>
      <c r="K355" s="64">
        <f t="shared" si="41"/>
        <v>0.9963388589590193</v>
      </c>
      <c r="L355" s="31">
        <f t="shared" si="42"/>
        <v>963967.80943144078</v>
      </c>
      <c r="M355" s="61">
        <v>12762</v>
      </c>
      <c r="N355" s="36">
        <f t="shared" si="43"/>
        <v>12715.276518035005</v>
      </c>
      <c r="O355" s="95">
        <f t="shared" si="44"/>
        <v>976683.08594947576</v>
      </c>
      <c r="P355" s="36">
        <f t="shared" si="45"/>
        <v>678737.91356637061</v>
      </c>
      <c r="Q355" s="101">
        <f t="shared" si="46"/>
        <v>297945.17238310515</v>
      </c>
      <c r="R355" s="101">
        <f t="shared" si="47"/>
        <v>0</v>
      </c>
    </row>
    <row r="356" spans="1:18" ht="14.4" customHeight="1">
      <c r="A356" s="63">
        <v>361395</v>
      </c>
      <c r="B356" s="59" t="s">
        <v>372</v>
      </c>
      <c r="C356" s="25" t="s">
        <v>364</v>
      </c>
      <c r="D356" s="25" t="s">
        <v>691</v>
      </c>
      <c r="E356" s="60" t="s">
        <v>708</v>
      </c>
      <c r="F356" s="36">
        <f>VLOOKUP($A356,'CAF BLS Adjustment'!$B:$H,7,FALSE)</f>
        <v>4420593</v>
      </c>
      <c r="G356" s="5">
        <f>SUMIFS('HCLS Adjustment'!$F:$F,'HCLS Adjustment'!$B:$B,Main!$A356)</f>
        <v>2550852</v>
      </c>
      <c r="H356" s="31">
        <f>VLOOKUP(A356,'SVS Adjustment'!$B$3:$E$675,4,FALSE)</f>
        <v>0</v>
      </c>
      <c r="I356" s="31">
        <f t="shared" si="40"/>
        <v>6971445</v>
      </c>
      <c r="J356" s="31">
        <f>IFERROR(VLOOKUP($A356,'NECA 5 year Projections'!$A:$C,3,FALSE),0)</f>
        <v>3290151.9115215498</v>
      </c>
      <c r="K356" s="64">
        <f t="shared" si="41"/>
        <v>0.9963388589590193</v>
      </c>
      <c r="L356" s="31">
        <f t="shared" si="42"/>
        <v>6945921.5565955602</v>
      </c>
      <c r="M356" s="61">
        <v>427488</v>
      </c>
      <c r="N356" s="36">
        <f t="shared" si="43"/>
        <v>425922.90613867325</v>
      </c>
      <c r="O356" s="95">
        <f t="shared" si="44"/>
        <v>7371844.4627342336</v>
      </c>
      <c r="P356" s="36">
        <f t="shared" si="45"/>
        <v>4830331.4916809015</v>
      </c>
      <c r="Q356" s="101">
        <f t="shared" si="46"/>
        <v>2541512.9710533326</v>
      </c>
      <c r="R356" s="101">
        <f t="shared" si="47"/>
        <v>0</v>
      </c>
    </row>
    <row r="357" spans="1:18" ht="14.4" customHeight="1">
      <c r="A357" s="63">
        <v>361396</v>
      </c>
      <c r="B357" s="59" t="s">
        <v>373</v>
      </c>
      <c r="C357" s="25" t="s">
        <v>364</v>
      </c>
      <c r="D357" s="25" t="s">
        <v>691</v>
      </c>
      <c r="E357" s="60" t="s">
        <v>708</v>
      </c>
      <c r="F357" s="36">
        <f>VLOOKUP($A357,'CAF BLS Adjustment'!$B:$H,7,FALSE)</f>
        <v>721725</v>
      </c>
      <c r="G357" s="5">
        <f>SUMIFS('HCLS Adjustment'!$F:$F,'HCLS Adjustment'!$B:$B,Main!$A357)</f>
        <v>101508</v>
      </c>
      <c r="H357" s="31">
        <f>VLOOKUP(A357,'SVS Adjustment'!$B$3:$E$675,4,FALSE)</f>
        <v>0</v>
      </c>
      <c r="I357" s="31">
        <f t="shared" si="40"/>
        <v>823233</v>
      </c>
      <c r="J357" s="31">
        <f>IFERROR(VLOOKUP($A357,'NECA 5 year Projections'!$A:$C,3,FALSE),0)</f>
        <v>647078.84314900904</v>
      </c>
      <c r="K357" s="64">
        <f t="shared" si="41"/>
        <v>0.9963388589590193</v>
      </c>
      <c r="L357" s="31">
        <f t="shared" si="42"/>
        <v>820219.02787741029</v>
      </c>
      <c r="M357" s="61">
        <v>47544</v>
      </c>
      <c r="N357" s="36">
        <f t="shared" si="43"/>
        <v>47369.93471034761</v>
      </c>
      <c r="O357" s="95">
        <f t="shared" si="44"/>
        <v>867588.96258775785</v>
      </c>
      <c r="P357" s="36">
        <f t="shared" si="45"/>
        <v>766452.59769254574</v>
      </c>
      <c r="Q357" s="101">
        <f t="shared" si="46"/>
        <v>101136.36489521213</v>
      </c>
      <c r="R357" s="101">
        <f t="shared" si="47"/>
        <v>0</v>
      </c>
    </row>
    <row r="358" spans="1:18" ht="14.4" customHeight="1">
      <c r="A358" s="63">
        <v>361401</v>
      </c>
      <c r="B358" s="59" t="s">
        <v>374</v>
      </c>
      <c r="C358" s="25" t="s">
        <v>364</v>
      </c>
      <c r="D358" s="25" t="s">
        <v>691</v>
      </c>
      <c r="E358" s="60" t="s">
        <v>708</v>
      </c>
      <c r="F358" s="36">
        <f>VLOOKUP($A358,'CAF BLS Adjustment'!$B:$H,7,FALSE)</f>
        <v>826775</v>
      </c>
      <c r="G358" s="5">
        <f>SUMIFS('HCLS Adjustment'!$F:$F,'HCLS Adjustment'!$B:$B,Main!$A358)</f>
        <v>322260</v>
      </c>
      <c r="H358" s="31">
        <f>VLOOKUP(A358,'SVS Adjustment'!$B$3:$E$675,4,FALSE)</f>
        <v>0</v>
      </c>
      <c r="I358" s="31">
        <f t="shared" si="40"/>
        <v>1149035</v>
      </c>
      <c r="J358" s="31">
        <f>IFERROR(VLOOKUP($A358,'NECA 5 year Projections'!$A:$C,3,FALSE),0)</f>
        <v>941992.75193263101</v>
      </c>
      <c r="K358" s="64">
        <f t="shared" si="41"/>
        <v>0.9963388589590193</v>
      </c>
      <c r="L358" s="31">
        <f t="shared" si="42"/>
        <v>1144828.2208039768</v>
      </c>
      <c r="M358" s="61">
        <v>135846</v>
      </c>
      <c r="N358" s="36">
        <f t="shared" si="43"/>
        <v>135348.64863414693</v>
      </c>
      <c r="O358" s="95">
        <f t="shared" si="44"/>
        <v>1280176.8694381237</v>
      </c>
      <c r="P358" s="36">
        <f t="shared" si="45"/>
        <v>959096.70874999021</v>
      </c>
      <c r="Q358" s="101">
        <f t="shared" si="46"/>
        <v>321080.16068813356</v>
      </c>
      <c r="R358" s="101">
        <f t="shared" si="47"/>
        <v>0</v>
      </c>
    </row>
    <row r="359" spans="1:18" ht="14.4" customHeight="1">
      <c r="A359" s="63">
        <v>361403</v>
      </c>
      <c r="B359" s="59" t="s">
        <v>375</v>
      </c>
      <c r="C359" s="25" t="s">
        <v>364</v>
      </c>
      <c r="D359" s="25" t="s">
        <v>691</v>
      </c>
      <c r="E359" s="60" t="s">
        <v>708</v>
      </c>
      <c r="F359" s="36">
        <f>VLOOKUP($A359,'CAF BLS Adjustment'!$B:$H,7,FALSE)</f>
        <v>211699</v>
      </c>
      <c r="G359" s="5">
        <f>SUMIFS('HCLS Adjustment'!$F:$F,'HCLS Adjustment'!$B:$B,Main!$A359)</f>
        <v>19392</v>
      </c>
      <c r="H359" s="31">
        <f>VLOOKUP(A359,'SVS Adjustment'!$B$3:$E$675,4,FALSE)</f>
        <v>0</v>
      </c>
      <c r="I359" s="31">
        <f t="shared" si="40"/>
        <v>231091</v>
      </c>
      <c r="J359" s="31">
        <f>IFERROR(VLOOKUP($A359,'NECA 5 year Projections'!$A:$C,3,FALSE),0)</f>
        <v>197096.28775704699</v>
      </c>
      <c r="K359" s="64">
        <f t="shared" si="41"/>
        <v>0.9963388589590193</v>
      </c>
      <c r="L359" s="31">
        <f t="shared" si="42"/>
        <v>230244.94325569872</v>
      </c>
      <c r="M359" s="61">
        <v>7434</v>
      </c>
      <c r="N359" s="36">
        <f t="shared" si="43"/>
        <v>7406.7830775013499</v>
      </c>
      <c r="O359" s="95">
        <f t="shared" si="44"/>
        <v>237651.72633320006</v>
      </c>
      <c r="P359" s="36">
        <f t="shared" si="45"/>
        <v>218330.72318026677</v>
      </c>
      <c r="Q359" s="101">
        <f t="shared" si="46"/>
        <v>19321.003152933299</v>
      </c>
      <c r="R359" s="101">
        <f t="shared" si="47"/>
        <v>0</v>
      </c>
    </row>
    <row r="360" spans="1:18" ht="14.4" customHeight="1">
      <c r="A360" s="63">
        <v>361404</v>
      </c>
      <c r="B360" s="59" t="s">
        <v>376</v>
      </c>
      <c r="C360" s="25" t="s">
        <v>364</v>
      </c>
      <c r="D360" s="25" t="s">
        <v>691</v>
      </c>
      <c r="E360" s="60" t="s">
        <v>708</v>
      </c>
      <c r="F360" s="36">
        <f>VLOOKUP($A360,'CAF BLS Adjustment'!$B:$H,7,FALSE)</f>
        <v>229542</v>
      </c>
      <c r="G360" s="5">
        <f>SUMIFS('HCLS Adjustment'!$F:$F,'HCLS Adjustment'!$B:$B,Main!$A360)</f>
        <v>91380</v>
      </c>
      <c r="H360" s="31">
        <f>VLOOKUP(A360,'SVS Adjustment'!$B$3:$E$675,4,FALSE)</f>
        <v>0</v>
      </c>
      <c r="I360" s="31">
        <f t="shared" si="40"/>
        <v>320922</v>
      </c>
      <c r="J360" s="31">
        <f>IFERROR(VLOOKUP($A360,'NECA 5 year Projections'!$A:$C,3,FALSE),0)</f>
        <v>262844.98971531901</v>
      </c>
      <c r="K360" s="64">
        <f t="shared" si="41"/>
        <v>0.9963388589590193</v>
      </c>
      <c r="L360" s="31">
        <f t="shared" si="42"/>
        <v>319747.05929484637</v>
      </c>
      <c r="M360" s="61">
        <v>11838</v>
      </c>
      <c r="N360" s="36">
        <f t="shared" si="43"/>
        <v>11794.65941235687</v>
      </c>
      <c r="O360" s="95">
        <f t="shared" si="44"/>
        <v>331541.71870720322</v>
      </c>
      <c r="P360" s="36">
        <f t="shared" si="45"/>
        <v>240496.27377552807</v>
      </c>
      <c r="Q360" s="101">
        <f t="shared" si="46"/>
        <v>91045.444931675171</v>
      </c>
      <c r="R360" s="101">
        <f t="shared" si="47"/>
        <v>0</v>
      </c>
    </row>
    <row r="361" spans="1:18" ht="14.4" customHeight="1">
      <c r="A361" s="63">
        <v>361405</v>
      </c>
      <c r="B361" s="59" t="s">
        <v>377</v>
      </c>
      <c r="C361" s="25" t="s">
        <v>364</v>
      </c>
      <c r="D361" s="25" t="s">
        <v>691</v>
      </c>
      <c r="E361" s="60" t="s">
        <v>708</v>
      </c>
      <c r="F361" s="36">
        <f>VLOOKUP($A361,'CAF BLS Adjustment'!$B:$H,7,FALSE)</f>
        <v>170725</v>
      </c>
      <c r="G361" s="5">
        <f>SUMIFS('HCLS Adjustment'!$F:$F,'HCLS Adjustment'!$B:$B,Main!$A361)</f>
        <v>49200</v>
      </c>
      <c r="H361" s="31">
        <f>VLOOKUP(A361,'SVS Adjustment'!$B$3:$E$675,4,FALSE)</f>
        <v>0</v>
      </c>
      <c r="I361" s="31">
        <f t="shared" si="40"/>
        <v>219925</v>
      </c>
      <c r="J361" s="31">
        <f>IFERROR(VLOOKUP($A361,'NECA 5 year Projections'!$A:$C,3,FALSE),0)</f>
        <v>170360.06344920001</v>
      </c>
      <c r="K361" s="64">
        <f t="shared" si="41"/>
        <v>0.9963388589590193</v>
      </c>
      <c r="L361" s="31">
        <f t="shared" si="42"/>
        <v>219119.82355656233</v>
      </c>
      <c r="M361" s="61">
        <v>-9972</v>
      </c>
      <c r="N361" s="36">
        <f t="shared" si="43"/>
        <v>-9972</v>
      </c>
      <c r="O361" s="95">
        <f t="shared" si="44"/>
        <v>209147.82355656233</v>
      </c>
      <c r="P361" s="36">
        <f t="shared" si="45"/>
        <v>160127.95169577858</v>
      </c>
      <c r="Q361" s="101">
        <f t="shared" si="46"/>
        <v>49019.871860783751</v>
      </c>
      <c r="R361" s="101">
        <f t="shared" si="47"/>
        <v>0</v>
      </c>
    </row>
    <row r="362" spans="1:18" ht="14.4" customHeight="1">
      <c r="A362" s="63">
        <v>361410</v>
      </c>
      <c r="B362" s="59" t="s">
        <v>378</v>
      </c>
      <c r="C362" s="25" t="s">
        <v>364</v>
      </c>
      <c r="D362" s="25" t="s">
        <v>691</v>
      </c>
      <c r="E362" s="60" t="s">
        <v>708</v>
      </c>
      <c r="F362" s="36">
        <f>VLOOKUP($A362,'CAF BLS Adjustment'!$B:$H,7,FALSE)</f>
        <v>643834</v>
      </c>
      <c r="G362" s="5">
        <f>SUMIFS('HCLS Adjustment'!$F:$F,'HCLS Adjustment'!$B:$B,Main!$A362)</f>
        <v>511920</v>
      </c>
      <c r="H362" s="31">
        <f>VLOOKUP(A362,'SVS Adjustment'!$B$3:$E$675,4,FALSE)</f>
        <v>0</v>
      </c>
      <c r="I362" s="31">
        <f t="shared" si="40"/>
        <v>1155754</v>
      </c>
      <c r="J362" s="31">
        <f>IFERROR(VLOOKUP($A362,'NECA 5 year Projections'!$A:$C,3,FALSE),0)</f>
        <v>668681.51857516705</v>
      </c>
      <c r="K362" s="64">
        <f t="shared" si="41"/>
        <v>0.9963388589590193</v>
      </c>
      <c r="L362" s="31">
        <f t="shared" si="42"/>
        <v>1151522.6215973224</v>
      </c>
      <c r="M362" s="61">
        <v>108414</v>
      </c>
      <c r="N362" s="36">
        <f t="shared" si="43"/>
        <v>108017.08105518312</v>
      </c>
      <c r="O362" s="95">
        <f t="shared" si="44"/>
        <v>1259539.7026525056</v>
      </c>
      <c r="P362" s="36">
        <f t="shared" si="45"/>
        <v>749493.91397420433</v>
      </c>
      <c r="Q362" s="101">
        <f t="shared" si="46"/>
        <v>510045.78867830115</v>
      </c>
      <c r="R362" s="101">
        <f t="shared" si="47"/>
        <v>0</v>
      </c>
    </row>
    <row r="363" spans="1:18" ht="14.4" customHeight="1">
      <c r="A363" s="63">
        <v>361412</v>
      </c>
      <c r="B363" s="59" t="s">
        <v>379</v>
      </c>
      <c r="C363" s="25" t="s">
        <v>364</v>
      </c>
      <c r="D363" s="25" t="s">
        <v>691</v>
      </c>
      <c r="E363" s="60" t="s">
        <v>708</v>
      </c>
      <c r="F363" s="36">
        <f>VLOOKUP($A363,'CAF BLS Adjustment'!$B:$H,7,FALSE)</f>
        <v>784455</v>
      </c>
      <c r="G363" s="5">
        <f>SUMIFS('HCLS Adjustment'!$F:$F,'HCLS Adjustment'!$B:$B,Main!$A363)</f>
        <v>134712</v>
      </c>
      <c r="H363" s="31">
        <f>VLOOKUP(A363,'SVS Adjustment'!$B$3:$E$675,4,FALSE)</f>
        <v>0</v>
      </c>
      <c r="I363" s="31">
        <f t="shared" si="40"/>
        <v>919167</v>
      </c>
      <c r="J363" s="31">
        <f>IFERROR(VLOOKUP($A363,'NECA 5 year Projections'!$A:$C,3,FALSE),0)</f>
        <v>817910.99934161198</v>
      </c>
      <c r="K363" s="64">
        <f t="shared" si="41"/>
        <v>0.9963388589590193</v>
      </c>
      <c r="L363" s="31">
        <f t="shared" si="42"/>
        <v>915801.79997278494</v>
      </c>
      <c r="M363" s="61">
        <v>-30114</v>
      </c>
      <c r="N363" s="36">
        <f t="shared" si="43"/>
        <v>-30114</v>
      </c>
      <c r="O363" s="95">
        <f t="shared" si="44"/>
        <v>885687.79997278494</v>
      </c>
      <c r="P363" s="36">
        <f t="shared" si="45"/>
        <v>751468.99960469757</v>
      </c>
      <c r="Q363" s="101">
        <f t="shared" si="46"/>
        <v>134218.8003680874</v>
      </c>
      <c r="R363" s="101">
        <f t="shared" si="47"/>
        <v>0</v>
      </c>
    </row>
    <row r="364" spans="1:18" ht="14.4" customHeight="1">
      <c r="A364" s="63">
        <v>361419</v>
      </c>
      <c r="B364" s="59" t="s">
        <v>380</v>
      </c>
      <c r="C364" s="25" t="s">
        <v>364</v>
      </c>
      <c r="D364" s="25" t="s">
        <v>691</v>
      </c>
      <c r="E364" s="60" t="s">
        <v>708</v>
      </c>
      <c r="F364" s="36">
        <f>VLOOKUP($A364,'CAF BLS Adjustment'!$B:$H,7,FALSE)</f>
        <v>229115</v>
      </c>
      <c r="G364" s="5">
        <f>SUMIFS('HCLS Adjustment'!$F:$F,'HCLS Adjustment'!$B:$B,Main!$A364)</f>
        <v>148284</v>
      </c>
      <c r="H364" s="31">
        <f>VLOOKUP(A364,'SVS Adjustment'!$B$3:$E$675,4,FALSE)</f>
        <v>0</v>
      </c>
      <c r="I364" s="31">
        <f t="shared" si="40"/>
        <v>377399</v>
      </c>
      <c r="J364" s="31">
        <f>IFERROR(VLOOKUP($A364,'NECA 5 year Projections'!$A:$C,3,FALSE),0)</f>
        <v>227592.89948373599</v>
      </c>
      <c r="K364" s="64">
        <f t="shared" si="41"/>
        <v>0.9963388589590193</v>
      </c>
      <c r="L364" s="31">
        <f t="shared" si="42"/>
        <v>376017.28903227492</v>
      </c>
      <c r="M364" s="61">
        <v>16626</v>
      </c>
      <c r="N364" s="36">
        <f t="shared" si="43"/>
        <v>16565.129869052656</v>
      </c>
      <c r="O364" s="95">
        <f t="shared" si="44"/>
        <v>392582.41890132759</v>
      </c>
      <c r="P364" s="36">
        <f t="shared" si="45"/>
        <v>244841.30753944832</v>
      </c>
      <c r="Q364" s="101">
        <f t="shared" si="46"/>
        <v>147741.11136187922</v>
      </c>
      <c r="R364" s="101">
        <f t="shared" si="47"/>
        <v>0</v>
      </c>
    </row>
    <row r="365" spans="1:18" ht="14.4" customHeight="1">
      <c r="A365" s="63">
        <v>361422</v>
      </c>
      <c r="B365" s="59" t="s">
        <v>381</v>
      </c>
      <c r="C365" s="25" t="s">
        <v>364</v>
      </c>
      <c r="D365" s="25" t="s">
        <v>691</v>
      </c>
      <c r="E365" s="60" t="s">
        <v>708</v>
      </c>
      <c r="F365" s="36">
        <f>VLOOKUP($A365,'CAF BLS Adjustment'!$B:$H,7,FALSE)</f>
        <v>421821</v>
      </c>
      <c r="G365" s="5">
        <f>SUMIFS('HCLS Adjustment'!$F:$F,'HCLS Adjustment'!$B:$B,Main!$A365)</f>
        <v>157452</v>
      </c>
      <c r="H365" s="31">
        <f>VLOOKUP(A365,'SVS Adjustment'!$B$3:$E$675,4,FALSE)</f>
        <v>0</v>
      </c>
      <c r="I365" s="31">
        <f t="shared" si="40"/>
        <v>579273</v>
      </c>
      <c r="J365" s="31">
        <f>IFERROR(VLOOKUP($A365,'NECA 5 year Projections'!$A:$C,3,FALSE),0)</f>
        <v>531479.77238034201</v>
      </c>
      <c r="K365" s="64">
        <f t="shared" si="41"/>
        <v>0.9963388589590193</v>
      </c>
      <c r="L365" s="31">
        <f t="shared" si="42"/>
        <v>577152.19984576805</v>
      </c>
      <c r="M365" s="61">
        <v>98520</v>
      </c>
      <c r="N365" s="36">
        <f t="shared" si="43"/>
        <v>98159.304384642586</v>
      </c>
      <c r="O365" s="95">
        <f t="shared" si="44"/>
        <v>675311.50423041068</v>
      </c>
      <c r="P365" s="36">
        <f t="shared" si="45"/>
        <v>518435.95820959506</v>
      </c>
      <c r="Q365" s="101">
        <f t="shared" si="46"/>
        <v>156875.54602081553</v>
      </c>
      <c r="R365" s="101">
        <f t="shared" si="47"/>
        <v>0</v>
      </c>
    </row>
    <row r="366" spans="1:18" ht="14.4" customHeight="1">
      <c r="A366" s="63">
        <v>361423</v>
      </c>
      <c r="B366" s="59" t="s">
        <v>382</v>
      </c>
      <c r="C366" s="25" t="s">
        <v>364</v>
      </c>
      <c r="D366" s="25" t="s">
        <v>691</v>
      </c>
      <c r="E366" s="60" t="s">
        <v>708</v>
      </c>
      <c r="F366" s="36">
        <f>VLOOKUP($A366,'CAF BLS Adjustment'!$B:$H,7,FALSE)</f>
        <v>215362</v>
      </c>
      <c r="G366" s="5">
        <f>SUMIFS('HCLS Adjustment'!$F:$F,'HCLS Adjustment'!$B:$B,Main!$A366)</f>
        <v>5136</v>
      </c>
      <c r="H366" s="31">
        <f>VLOOKUP(A366,'SVS Adjustment'!$B$3:$E$675,4,FALSE)</f>
        <v>0</v>
      </c>
      <c r="I366" s="31">
        <f t="shared" si="40"/>
        <v>220498</v>
      </c>
      <c r="J366" s="31">
        <f>IFERROR(VLOOKUP($A366,'NECA 5 year Projections'!$A:$C,3,FALSE),0)</f>
        <v>204866.38550136299</v>
      </c>
      <c r="K366" s="64">
        <f t="shared" si="41"/>
        <v>0.9963388589590193</v>
      </c>
      <c r="L366" s="31">
        <f t="shared" si="42"/>
        <v>219690.72572274585</v>
      </c>
      <c r="M366" s="61">
        <v>26190</v>
      </c>
      <c r="N366" s="36">
        <f t="shared" si="43"/>
        <v>26094.114716136715</v>
      </c>
      <c r="O366" s="95">
        <f t="shared" si="44"/>
        <v>245784.84043888256</v>
      </c>
      <c r="P366" s="36">
        <f t="shared" si="45"/>
        <v>240667.64405926905</v>
      </c>
      <c r="Q366" s="101">
        <f t="shared" si="46"/>
        <v>5117.1963796135233</v>
      </c>
      <c r="R366" s="101">
        <f t="shared" si="47"/>
        <v>0</v>
      </c>
    </row>
    <row r="367" spans="1:18" ht="14.4" customHeight="1">
      <c r="A367" s="63">
        <v>361426</v>
      </c>
      <c r="B367" s="59" t="s">
        <v>383</v>
      </c>
      <c r="C367" s="25" t="s">
        <v>364</v>
      </c>
      <c r="D367" s="25" t="s">
        <v>691</v>
      </c>
      <c r="E367" s="60" t="s">
        <v>708</v>
      </c>
      <c r="F367" s="36">
        <f>VLOOKUP($A367,'CAF BLS Adjustment'!$B:$H,7,FALSE)</f>
        <v>191832</v>
      </c>
      <c r="G367" s="5">
        <f>SUMIFS('HCLS Adjustment'!$F:$F,'HCLS Adjustment'!$B:$B,Main!$A367)</f>
        <v>153516</v>
      </c>
      <c r="H367" s="31">
        <f>VLOOKUP(A367,'SVS Adjustment'!$B$3:$E$675,4,FALSE)</f>
        <v>0</v>
      </c>
      <c r="I367" s="31">
        <f t="shared" si="40"/>
        <v>345348</v>
      </c>
      <c r="J367" s="31">
        <f>IFERROR(VLOOKUP($A367,'NECA 5 year Projections'!$A:$C,3,FALSE),0)</f>
        <v>224818.39628538801</v>
      </c>
      <c r="K367" s="64">
        <f t="shared" si="41"/>
        <v>0.9963388589590193</v>
      </c>
      <c r="L367" s="31">
        <f t="shared" si="42"/>
        <v>344083.63226377941</v>
      </c>
      <c r="M367" s="61">
        <v>17760</v>
      </c>
      <c r="N367" s="36">
        <f t="shared" si="43"/>
        <v>17694.978135112182</v>
      </c>
      <c r="O367" s="95">
        <f t="shared" si="44"/>
        <v>361778.61039889161</v>
      </c>
      <c r="P367" s="36">
        <f t="shared" si="45"/>
        <v>208824.65412693878</v>
      </c>
      <c r="Q367" s="101">
        <f t="shared" si="46"/>
        <v>152953.9562719528</v>
      </c>
      <c r="R367" s="101">
        <f t="shared" si="47"/>
        <v>0</v>
      </c>
    </row>
    <row r="368" spans="1:18" ht="14.4" customHeight="1">
      <c r="A368" s="63">
        <v>361451</v>
      </c>
      <c r="B368" s="59" t="s">
        <v>384</v>
      </c>
      <c r="C368" s="25" t="s">
        <v>364</v>
      </c>
      <c r="D368" s="25" t="s">
        <v>691</v>
      </c>
      <c r="E368" s="60" t="s">
        <v>708</v>
      </c>
      <c r="F368" s="36">
        <f>VLOOKUP($A368,'CAF BLS Adjustment'!$B:$H,7,FALSE)</f>
        <v>2423686</v>
      </c>
      <c r="G368" s="5">
        <f>SUMIFS('HCLS Adjustment'!$F:$F,'HCLS Adjustment'!$B:$B,Main!$A368)</f>
        <v>1404888</v>
      </c>
      <c r="H368" s="31">
        <f>VLOOKUP(A368,'SVS Adjustment'!$B$3:$E$675,4,FALSE)</f>
        <v>0</v>
      </c>
      <c r="I368" s="31">
        <f t="shared" si="40"/>
        <v>3828574</v>
      </c>
      <c r="J368" s="31">
        <f>IFERROR(VLOOKUP($A368,'NECA 5 year Projections'!$A:$C,3,FALSE),0)</f>
        <v>2471073.51442191</v>
      </c>
      <c r="K368" s="64">
        <f t="shared" si="41"/>
        <v>0.9963388589590193</v>
      </c>
      <c r="L368" s="31">
        <f t="shared" si="42"/>
        <v>3814557.0506001683</v>
      </c>
      <c r="M368" s="61">
        <v>-23592</v>
      </c>
      <c r="N368" s="36">
        <f t="shared" si="43"/>
        <v>-23592</v>
      </c>
      <c r="O368" s="95">
        <f t="shared" si="44"/>
        <v>3790965.0506001683</v>
      </c>
      <c r="P368" s="36">
        <f t="shared" si="45"/>
        <v>2391220.5437149499</v>
      </c>
      <c r="Q368" s="101">
        <f t="shared" si="46"/>
        <v>1399744.5068852187</v>
      </c>
      <c r="R368" s="101">
        <f t="shared" si="47"/>
        <v>0</v>
      </c>
    </row>
    <row r="369" spans="1:18" ht="14.4" customHeight="1">
      <c r="A369" s="63">
        <v>361475</v>
      </c>
      <c r="B369" s="59" t="s">
        <v>385</v>
      </c>
      <c r="C369" s="25" t="s">
        <v>364</v>
      </c>
      <c r="D369" s="25" t="s">
        <v>691</v>
      </c>
      <c r="E369" s="60" t="s">
        <v>708</v>
      </c>
      <c r="F369" s="36">
        <f>VLOOKUP($A369,'CAF BLS Adjustment'!$B:$H,7,FALSE)</f>
        <v>976568</v>
      </c>
      <c r="G369" s="5">
        <f>SUMIFS('HCLS Adjustment'!$F:$F,'HCLS Adjustment'!$B:$B,Main!$A369)</f>
        <v>415632</v>
      </c>
      <c r="H369" s="31">
        <f>VLOOKUP(A369,'SVS Adjustment'!$B$3:$E$675,4,FALSE)</f>
        <v>0</v>
      </c>
      <c r="I369" s="31">
        <f t="shared" si="40"/>
        <v>1392200</v>
      </c>
      <c r="J369" s="31">
        <f>IFERROR(VLOOKUP($A369,'NECA 5 year Projections'!$A:$C,3,FALSE),0)</f>
        <v>1171466.84174706</v>
      </c>
      <c r="K369" s="64">
        <f t="shared" si="41"/>
        <v>0.9963388589590193</v>
      </c>
      <c r="L369" s="31">
        <f t="shared" si="42"/>
        <v>1387102.9594427466</v>
      </c>
      <c r="M369" s="61">
        <v>139266</v>
      </c>
      <c r="N369" s="36">
        <f t="shared" si="43"/>
        <v>138756.12753178677</v>
      </c>
      <c r="O369" s="95">
        <f t="shared" si="44"/>
        <v>1525859.0869745333</v>
      </c>
      <c r="P369" s="36">
        <f t="shared" si="45"/>
        <v>1111748.7743476783</v>
      </c>
      <c r="Q369" s="101">
        <f t="shared" si="46"/>
        <v>414110.3126268551</v>
      </c>
      <c r="R369" s="101">
        <f t="shared" si="47"/>
        <v>0</v>
      </c>
    </row>
    <row r="370" spans="1:18" ht="14.4" customHeight="1">
      <c r="A370" s="63">
        <v>361479</v>
      </c>
      <c r="B370" s="59" t="s">
        <v>386</v>
      </c>
      <c r="C370" s="25" t="s">
        <v>364</v>
      </c>
      <c r="D370" s="25" t="s">
        <v>691</v>
      </c>
      <c r="E370" s="60" t="s">
        <v>708</v>
      </c>
      <c r="F370" s="36">
        <f>VLOOKUP($A370,'CAF BLS Adjustment'!$B:$H,7,FALSE)</f>
        <v>1334150</v>
      </c>
      <c r="G370" s="5">
        <f>SUMIFS('HCLS Adjustment'!$F:$F,'HCLS Adjustment'!$B:$B,Main!$A370)</f>
        <v>0</v>
      </c>
      <c r="H370" s="31">
        <f>VLOOKUP(A370,'SVS Adjustment'!$B$3:$E$675,4,FALSE)</f>
        <v>0</v>
      </c>
      <c r="I370" s="31">
        <f t="shared" si="40"/>
        <v>1334150</v>
      </c>
      <c r="J370" s="31">
        <f>IFERROR(VLOOKUP($A370,'NECA 5 year Projections'!$A:$C,3,FALSE),0)</f>
        <v>1399736.56094776</v>
      </c>
      <c r="K370" s="64">
        <f t="shared" si="41"/>
        <v>0.9963388589590193</v>
      </c>
      <c r="L370" s="31">
        <f t="shared" si="42"/>
        <v>1334150</v>
      </c>
      <c r="M370" s="61">
        <v>72408</v>
      </c>
      <c r="N370" s="36">
        <f t="shared" si="43"/>
        <v>72142.904099504667</v>
      </c>
      <c r="O370" s="95">
        <f t="shared" si="44"/>
        <v>1406292.9040995047</v>
      </c>
      <c r="P370" s="36">
        <f t="shared" si="45"/>
        <v>1406292.9040995047</v>
      </c>
      <c r="Q370" s="101">
        <f t="shared" si="46"/>
        <v>0</v>
      </c>
      <c r="R370" s="101">
        <f t="shared" si="47"/>
        <v>0</v>
      </c>
    </row>
    <row r="371" spans="1:18" ht="14.4" customHeight="1">
      <c r="A371" s="63">
        <v>361485</v>
      </c>
      <c r="B371" s="59" t="s">
        <v>387</v>
      </c>
      <c r="C371" s="25" t="s">
        <v>364</v>
      </c>
      <c r="D371" s="25" t="s">
        <v>691</v>
      </c>
      <c r="E371" s="60" t="s">
        <v>708</v>
      </c>
      <c r="F371" s="36">
        <f>VLOOKUP($A371,'CAF BLS Adjustment'!$B:$H,7,FALSE)</f>
        <v>451430</v>
      </c>
      <c r="G371" s="5">
        <f>SUMIFS('HCLS Adjustment'!$F:$F,'HCLS Adjustment'!$B:$B,Main!$A371)</f>
        <v>356304</v>
      </c>
      <c r="H371" s="31">
        <f>VLOOKUP(A371,'SVS Adjustment'!$B$3:$E$675,4,FALSE)</f>
        <v>0</v>
      </c>
      <c r="I371" s="31">
        <f t="shared" si="40"/>
        <v>807734</v>
      </c>
      <c r="J371" s="31">
        <f>IFERROR(VLOOKUP($A371,'NECA 5 year Projections'!$A:$C,3,FALSE),0)</f>
        <v>425311.03358355601</v>
      </c>
      <c r="K371" s="64">
        <f t="shared" si="41"/>
        <v>0.9963388589590193</v>
      </c>
      <c r="L371" s="31">
        <f t="shared" si="42"/>
        <v>804776.77190240449</v>
      </c>
      <c r="M371" s="61">
        <v>35244</v>
      </c>
      <c r="N371" s="36">
        <f t="shared" si="43"/>
        <v>35114.96674515168</v>
      </c>
      <c r="O371" s="95">
        <f t="shared" si="44"/>
        <v>839891.73864755617</v>
      </c>
      <c r="P371" s="36">
        <f t="shared" si="45"/>
        <v>484892.21784502175</v>
      </c>
      <c r="Q371" s="101">
        <f t="shared" si="46"/>
        <v>354999.52080253442</v>
      </c>
      <c r="R371" s="101">
        <f t="shared" si="47"/>
        <v>0</v>
      </c>
    </row>
    <row r="372" spans="1:18" ht="14.4" customHeight="1">
      <c r="A372" s="63">
        <v>361494</v>
      </c>
      <c r="B372" s="59" t="s">
        <v>388</v>
      </c>
      <c r="C372" s="25" t="s">
        <v>364</v>
      </c>
      <c r="D372" s="25" t="s">
        <v>691</v>
      </c>
      <c r="E372" s="60" t="s">
        <v>708</v>
      </c>
      <c r="F372" s="36">
        <f>VLOOKUP($A372,'CAF BLS Adjustment'!$B:$H,7,FALSE)</f>
        <v>396788</v>
      </c>
      <c r="G372" s="5">
        <f>SUMIFS('HCLS Adjustment'!$F:$F,'HCLS Adjustment'!$B:$B,Main!$A372)</f>
        <v>515268</v>
      </c>
      <c r="H372" s="31">
        <f>VLOOKUP(A372,'SVS Adjustment'!$B$3:$E$675,4,FALSE)</f>
        <v>0</v>
      </c>
      <c r="I372" s="31">
        <f t="shared" si="40"/>
        <v>912056</v>
      </c>
      <c r="J372" s="31">
        <f>IFERROR(VLOOKUP($A372,'NECA 5 year Projections'!$A:$C,3,FALSE),0)</f>
        <v>423172.76059803902</v>
      </c>
      <c r="K372" s="64">
        <f t="shared" si="41"/>
        <v>0.9963388589590193</v>
      </c>
      <c r="L372" s="31">
        <f t="shared" si="42"/>
        <v>908716.83434672735</v>
      </c>
      <c r="M372" s="61">
        <v>41586</v>
      </c>
      <c r="N372" s="36">
        <f t="shared" si="43"/>
        <v>41433.747788669774</v>
      </c>
      <c r="O372" s="95">
        <f t="shared" si="44"/>
        <v>950150.58213539713</v>
      </c>
      <c r="P372" s="36">
        <f t="shared" si="45"/>
        <v>436769.05095730117</v>
      </c>
      <c r="Q372" s="101">
        <f t="shared" si="46"/>
        <v>513381.53117809596</v>
      </c>
      <c r="R372" s="101">
        <f t="shared" si="47"/>
        <v>0</v>
      </c>
    </row>
    <row r="373" spans="1:18" ht="14.4" customHeight="1">
      <c r="A373" s="63">
        <v>361499</v>
      </c>
      <c r="B373" s="59" t="s">
        <v>389</v>
      </c>
      <c r="C373" s="25" t="s">
        <v>364</v>
      </c>
      <c r="D373" s="25" t="s">
        <v>691</v>
      </c>
      <c r="E373" s="60" t="s">
        <v>708</v>
      </c>
      <c r="F373" s="36">
        <f>VLOOKUP($A373,'CAF BLS Adjustment'!$B:$H,7,FALSE)</f>
        <v>646154</v>
      </c>
      <c r="G373" s="5">
        <f>SUMIFS('HCLS Adjustment'!$F:$F,'HCLS Adjustment'!$B:$B,Main!$A373)</f>
        <v>0</v>
      </c>
      <c r="H373" s="31">
        <f>VLOOKUP(A373,'SVS Adjustment'!$B$3:$E$675,4,FALSE)</f>
        <v>0</v>
      </c>
      <c r="I373" s="31">
        <f t="shared" si="40"/>
        <v>646154</v>
      </c>
      <c r="J373" s="31">
        <f>IFERROR(VLOOKUP($A373,'NECA 5 year Projections'!$A:$C,3,FALSE),0)</f>
        <v>680529.53921584797</v>
      </c>
      <c r="K373" s="64">
        <f t="shared" si="41"/>
        <v>0.9963388589590193</v>
      </c>
      <c r="L373" s="31">
        <f t="shared" si="42"/>
        <v>646154</v>
      </c>
      <c r="M373" s="61">
        <v>87198</v>
      </c>
      <c r="N373" s="36">
        <f t="shared" si="43"/>
        <v>86878.75582350856</v>
      </c>
      <c r="O373" s="95">
        <f t="shared" si="44"/>
        <v>733032.7558235086</v>
      </c>
      <c r="P373" s="36">
        <f t="shared" si="45"/>
        <v>733032.7558235086</v>
      </c>
      <c r="Q373" s="101">
        <f t="shared" si="46"/>
        <v>0</v>
      </c>
      <c r="R373" s="101">
        <f t="shared" si="47"/>
        <v>0</v>
      </c>
    </row>
    <row r="374" spans="1:18" ht="14.4" customHeight="1">
      <c r="A374" s="63">
        <v>361501</v>
      </c>
      <c r="B374" s="59" t="s">
        <v>390</v>
      </c>
      <c r="C374" s="25" t="s">
        <v>364</v>
      </c>
      <c r="D374" s="25" t="s">
        <v>691</v>
      </c>
      <c r="E374" s="60" t="s">
        <v>708</v>
      </c>
      <c r="F374" s="36">
        <f>VLOOKUP($A374,'CAF BLS Adjustment'!$B:$H,7,FALSE)</f>
        <v>1456934</v>
      </c>
      <c r="G374" s="5">
        <f>SUMIFS('HCLS Adjustment'!$F:$F,'HCLS Adjustment'!$B:$B,Main!$A374)</f>
        <v>1595136</v>
      </c>
      <c r="H374" s="31">
        <f>VLOOKUP(A374,'SVS Adjustment'!$B$3:$E$675,4,FALSE)</f>
        <v>0</v>
      </c>
      <c r="I374" s="31">
        <f t="shared" si="40"/>
        <v>3052070</v>
      </c>
      <c r="J374" s="31">
        <f>IFERROR(VLOOKUP($A374,'NECA 5 year Projections'!$A:$C,3,FALSE),0)</f>
        <v>1450310.5520213</v>
      </c>
      <c r="K374" s="64">
        <f t="shared" si="41"/>
        <v>0.9963388589590193</v>
      </c>
      <c r="L374" s="31">
        <f t="shared" si="42"/>
        <v>3040895.941263054</v>
      </c>
      <c r="M374" s="61">
        <v>-175788</v>
      </c>
      <c r="N374" s="36">
        <f t="shared" si="43"/>
        <v>-175788</v>
      </c>
      <c r="O374" s="95">
        <f t="shared" si="44"/>
        <v>2865107.941263054</v>
      </c>
      <c r="P374" s="36">
        <f t="shared" si="45"/>
        <v>1275811.9591385999</v>
      </c>
      <c r="Q374" s="101">
        <f t="shared" si="46"/>
        <v>1589295.9821244541</v>
      </c>
      <c r="R374" s="101">
        <f t="shared" si="47"/>
        <v>0</v>
      </c>
    </row>
    <row r="375" spans="1:18" ht="14.4" customHeight="1">
      <c r="A375" s="63">
        <v>361510</v>
      </c>
      <c r="B375" s="59" t="s">
        <v>391</v>
      </c>
      <c r="C375" s="25" t="s">
        <v>364</v>
      </c>
      <c r="D375" s="25" t="s">
        <v>691</v>
      </c>
      <c r="E375" s="60" t="s">
        <v>708</v>
      </c>
      <c r="F375" s="36">
        <f>VLOOKUP($A375,'CAF BLS Adjustment'!$B:$H,7,FALSE)</f>
        <v>868003</v>
      </c>
      <c r="G375" s="5">
        <f>SUMIFS('HCLS Adjustment'!$F:$F,'HCLS Adjustment'!$B:$B,Main!$A375)</f>
        <v>537228</v>
      </c>
      <c r="H375" s="31">
        <f>VLOOKUP(A375,'SVS Adjustment'!$B$3:$E$675,4,FALSE)</f>
        <v>0</v>
      </c>
      <c r="I375" s="31">
        <f t="shared" si="40"/>
        <v>1405231</v>
      </c>
      <c r="J375" s="31">
        <f>IFERROR(VLOOKUP($A375,'NECA 5 year Projections'!$A:$C,3,FALSE),0)</f>
        <v>1080480.24247222</v>
      </c>
      <c r="K375" s="64">
        <f t="shared" si="41"/>
        <v>0.9963388589590193</v>
      </c>
      <c r="L375" s="31">
        <f t="shared" si="42"/>
        <v>1400086.2511138415</v>
      </c>
      <c r="M375" s="61">
        <v>-5970</v>
      </c>
      <c r="N375" s="36">
        <f t="shared" si="43"/>
        <v>-5970</v>
      </c>
      <c r="O375" s="95">
        <f t="shared" si="44"/>
        <v>1394116.2511138415</v>
      </c>
      <c r="P375" s="36">
        <f t="shared" si="45"/>
        <v>858855.11859300546</v>
      </c>
      <c r="Q375" s="101">
        <f t="shared" si="46"/>
        <v>535261.13252083596</v>
      </c>
      <c r="R375" s="101">
        <f t="shared" si="47"/>
        <v>0</v>
      </c>
    </row>
    <row r="376" spans="1:18" ht="14.4" customHeight="1">
      <c r="A376" s="63">
        <v>361512</v>
      </c>
      <c r="B376" s="59" t="s">
        <v>392</v>
      </c>
      <c r="C376" s="25" t="s">
        <v>364</v>
      </c>
      <c r="D376" s="25" t="s">
        <v>691</v>
      </c>
      <c r="E376" s="60" t="s">
        <v>708</v>
      </c>
      <c r="F376" s="36">
        <f>VLOOKUP($A376,'CAF BLS Adjustment'!$B:$H,7,FALSE)</f>
        <v>77772</v>
      </c>
      <c r="G376" s="5">
        <f>SUMIFS('HCLS Adjustment'!$F:$F,'HCLS Adjustment'!$B:$B,Main!$A376)</f>
        <v>28056</v>
      </c>
      <c r="H376" s="31">
        <f>VLOOKUP(A376,'SVS Adjustment'!$B$3:$E$675,4,FALSE)</f>
        <v>0</v>
      </c>
      <c r="I376" s="31">
        <f t="shared" si="40"/>
        <v>105828</v>
      </c>
      <c r="J376" s="31">
        <f>IFERROR(VLOOKUP($A376,'NECA 5 year Projections'!$A:$C,3,FALSE),0)</f>
        <v>58851.211311856197</v>
      </c>
      <c r="K376" s="64">
        <f t="shared" si="41"/>
        <v>0.9963388589590193</v>
      </c>
      <c r="L376" s="31">
        <f t="shared" si="42"/>
        <v>105440.5487659151</v>
      </c>
      <c r="M376" s="61">
        <v>2454</v>
      </c>
      <c r="N376" s="36">
        <f t="shared" si="43"/>
        <v>2445.0155598854335</v>
      </c>
      <c r="O376" s="95">
        <f t="shared" si="44"/>
        <v>107885.56432580053</v>
      </c>
      <c r="P376" s="36">
        <f t="shared" si="45"/>
        <v>79932.281298846283</v>
      </c>
      <c r="Q376" s="101">
        <f t="shared" si="46"/>
        <v>27953.283026954246</v>
      </c>
      <c r="R376" s="101">
        <f t="shared" si="47"/>
        <v>0</v>
      </c>
    </row>
    <row r="377" spans="1:18" ht="14.4" customHeight="1">
      <c r="A377" s="63">
        <v>371516</v>
      </c>
      <c r="B377" s="59" t="s">
        <v>395</v>
      </c>
      <c r="C377" s="25" t="s">
        <v>394</v>
      </c>
      <c r="D377" s="25" t="s">
        <v>691</v>
      </c>
      <c r="E377" s="60" t="s">
        <v>708</v>
      </c>
      <c r="F377" s="36">
        <f>VLOOKUP($A377,'CAF BLS Adjustment'!$B:$H,7,FALSE)</f>
        <v>558050</v>
      </c>
      <c r="G377" s="5">
        <f>SUMIFS('HCLS Adjustment'!$F:$F,'HCLS Adjustment'!$B:$B,Main!$A377)</f>
        <v>459828</v>
      </c>
      <c r="H377" s="31">
        <f>VLOOKUP(A377,'SVS Adjustment'!$B$3:$E$675,4,FALSE)</f>
        <v>0</v>
      </c>
      <c r="I377" s="31">
        <f t="shared" si="40"/>
        <v>1017878</v>
      </c>
      <c r="J377" s="31">
        <f>IFERROR(VLOOKUP($A377,'NECA 5 year Projections'!$A:$C,3,FALSE),0)</f>
        <v>602289.14331952296</v>
      </c>
      <c r="K377" s="64">
        <f t="shared" si="41"/>
        <v>0.9963388589590193</v>
      </c>
      <c r="L377" s="31">
        <f t="shared" si="42"/>
        <v>1014151.4050794886</v>
      </c>
      <c r="M377" s="61">
        <v>6894</v>
      </c>
      <c r="N377" s="36">
        <f t="shared" si="43"/>
        <v>6868.760093663479</v>
      </c>
      <c r="O377" s="95">
        <f t="shared" si="44"/>
        <v>1021020.1651731521</v>
      </c>
      <c r="P377" s="36">
        <f t="shared" si="45"/>
        <v>562875.66033574415</v>
      </c>
      <c r="Q377" s="101">
        <f t="shared" si="46"/>
        <v>458144.50483740791</v>
      </c>
      <c r="R377" s="101">
        <f t="shared" si="47"/>
        <v>0</v>
      </c>
    </row>
    <row r="378" spans="1:18" ht="14.4" customHeight="1">
      <c r="A378" s="63">
        <v>371525</v>
      </c>
      <c r="B378" s="59" t="s">
        <v>396</v>
      </c>
      <c r="C378" s="25" t="s">
        <v>394</v>
      </c>
      <c r="D378" s="25" t="s">
        <v>691</v>
      </c>
      <c r="E378" s="60" t="s">
        <v>708</v>
      </c>
      <c r="F378" s="36">
        <f>VLOOKUP($A378,'CAF BLS Adjustment'!$B:$H,7,FALSE)</f>
        <v>814366</v>
      </c>
      <c r="G378" s="5">
        <f>SUMIFS('HCLS Adjustment'!$F:$F,'HCLS Adjustment'!$B:$B,Main!$A378)</f>
        <v>1365456</v>
      </c>
      <c r="H378" s="31">
        <f>VLOOKUP(A378,'SVS Adjustment'!$B$3:$E$675,4,FALSE)</f>
        <v>0</v>
      </c>
      <c r="I378" s="31">
        <f t="shared" si="40"/>
        <v>2179822</v>
      </c>
      <c r="J378" s="31">
        <f>IFERROR(VLOOKUP($A378,'NECA 5 year Projections'!$A:$C,3,FALSE),0)</f>
        <v>866933.13215021696</v>
      </c>
      <c r="K378" s="64">
        <f t="shared" si="41"/>
        <v>0.9963388589590193</v>
      </c>
      <c r="L378" s="31">
        <f t="shared" si="42"/>
        <v>2171841.3642137675</v>
      </c>
      <c r="M378" s="61">
        <v>19158</v>
      </c>
      <c r="N378" s="36">
        <f t="shared" si="43"/>
        <v>19087.859859936892</v>
      </c>
      <c r="O378" s="95">
        <f t="shared" si="44"/>
        <v>2190929.2240737043</v>
      </c>
      <c r="P378" s="36">
        <f t="shared" si="45"/>
        <v>830472.35107495764</v>
      </c>
      <c r="Q378" s="101">
        <f t="shared" si="46"/>
        <v>1360456.8729987468</v>
      </c>
      <c r="R378" s="101">
        <f t="shared" si="47"/>
        <v>0</v>
      </c>
    </row>
    <row r="379" spans="1:18" ht="14.4" customHeight="1">
      <c r="A379" s="63">
        <v>371526</v>
      </c>
      <c r="B379" s="59" t="s">
        <v>397</v>
      </c>
      <c r="C379" s="25" t="s">
        <v>394</v>
      </c>
      <c r="D379" s="25" t="s">
        <v>691</v>
      </c>
      <c r="E379" s="60" t="s">
        <v>708</v>
      </c>
      <c r="F379" s="36">
        <f>VLOOKUP($A379,'CAF BLS Adjustment'!$B:$H,7,FALSE)</f>
        <v>523827</v>
      </c>
      <c r="G379" s="5">
        <f>SUMIFS('HCLS Adjustment'!$F:$F,'HCLS Adjustment'!$B:$B,Main!$A379)</f>
        <v>584376</v>
      </c>
      <c r="H379" s="31">
        <f>VLOOKUP(A379,'SVS Adjustment'!$B$3:$E$675,4,FALSE)</f>
        <v>0</v>
      </c>
      <c r="I379" s="31">
        <f t="shared" si="40"/>
        <v>1108203</v>
      </c>
      <c r="J379" s="31">
        <f>IFERROR(VLOOKUP($A379,'NECA 5 year Projections'!$A:$C,3,FALSE),0)</f>
        <v>618103.36258467496</v>
      </c>
      <c r="K379" s="64">
        <f t="shared" si="41"/>
        <v>0.9963388589590193</v>
      </c>
      <c r="L379" s="31">
        <f t="shared" si="42"/>
        <v>1104145.7125149621</v>
      </c>
      <c r="M379" s="61">
        <v>67344</v>
      </c>
      <c r="N379" s="36">
        <f t="shared" si="43"/>
        <v>67097.444117736202</v>
      </c>
      <c r="O379" s="95">
        <f t="shared" si="44"/>
        <v>1171243.1566326984</v>
      </c>
      <c r="P379" s="36">
        <f t="shared" si="45"/>
        <v>589006.63958966243</v>
      </c>
      <c r="Q379" s="101">
        <f t="shared" si="46"/>
        <v>582236.51704303594</v>
      </c>
      <c r="R379" s="101">
        <f t="shared" si="47"/>
        <v>0</v>
      </c>
    </row>
    <row r="380" spans="1:18" ht="14.4" customHeight="1">
      <c r="A380" s="63">
        <v>371531</v>
      </c>
      <c r="B380" s="59" t="s">
        <v>398</v>
      </c>
      <c r="C380" s="25" t="s">
        <v>394</v>
      </c>
      <c r="D380" s="25" t="s">
        <v>691</v>
      </c>
      <c r="E380" s="60" t="s">
        <v>708</v>
      </c>
      <c r="F380" s="36">
        <f>VLOOKUP($A380,'CAF BLS Adjustment'!$B:$H,7,FALSE)</f>
        <v>277849</v>
      </c>
      <c r="G380" s="5">
        <f>SUMIFS('HCLS Adjustment'!$F:$F,'HCLS Adjustment'!$B:$B,Main!$A380)</f>
        <v>383292</v>
      </c>
      <c r="H380" s="31">
        <f>VLOOKUP(A380,'SVS Adjustment'!$B$3:$E$675,4,FALSE)</f>
        <v>0</v>
      </c>
      <c r="I380" s="31">
        <f t="shared" si="40"/>
        <v>661141</v>
      </c>
      <c r="J380" s="31">
        <f>IFERROR(VLOOKUP($A380,'NECA 5 year Projections'!$A:$C,3,FALSE),0)</f>
        <v>326607.24013087701</v>
      </c>
      <c r="K380" s="64">
        <f t="shared" si="41"/>
        <v>0.9963388589590193</v>
      </c>
      <c r="L380" s="31">
        <f t="shared" si="42"/>
        <v>658720.46955102496</v>
      </c>
      <c r="M380" s="61">
        <v>360</v>
      </c>
      <c r="N380" s="36">
        <f t="shared" si="43"/>
        <v>358.68198922524692</v>
      </c>
      <c r="O380" s="95">
        <f t="shared" si="44"/>
        <v>659079.15154025017</v>
      </c>
      <c r="P380" s="36">
        <f t="shared" si="45"/>
        <v>277190.43761212984</v>
      </c>
      <c r="Q380" s="101">
        <f t="shared" si="46"/>
        <v>381888.71392812044</v>
      </c>
      <c r="R380" s="101">
        <f t="shared" si="47"/>
        <v>0</v>
      </c>
    </row>
    <row r="381" spans="1:18" ht="14.4" customHeight="1">
      <c r="A381" s="63">
        <v>371534</v>
      </c>
      <c r="B381" s="59" t="s">
        <v>399</v>
      </c>
      <c r="C381" s="25" t="s">
        <v>394</v>
      </c>
      <c r="D381" s="25" t="s">
        <v>691</v>
      </c>
      <c r="E381" s="60" t="s">
        <v>708</v>
      </c>
      <c r="F381" s="36">
        <f>VLOOKUP($A381,'CAF BLS Adjustment'!$B:$H,7,FALSE)</f>
        <v>926754</v>
      </c>
      <c r="G381" s="5">
        <f>SUMIFS('HCLS Adjustment'!$F:$F,'HCLS Adjustment'!$B:$B,Main!$A381)</f>
        <v>1278072</v>
      </c>
      <c r="H381" s="31">
        <f>VLOOKUP(A381,'SVS Adjustment'!$B$3:$E$675,4,FALSE)</f>
        <v>0</v>
      </c>
      <c r="I381" s="31">
        <f t="shared" si="40"/>
        <v>2204826</v>
      </c>
      <c r="J381" s="31">
        <f>IFERROR(VLOOKUP($A381,'NECA 5 year Projections'!$A:$C,3,FALSE),0)</f>
        <v>1090688.5177255601</v>
      </c>
      <c r="K381" s="64">
        <f t="shared" si="41"/>
        <v>0.9963388589590193</v>
      </c>
      <c r="L381" s="31">
        <f t="shared" si="42"/>
        <v>2196753.8210431789</v>
      </c>
      <c r="M381" s="61">
        <v>91374</v>
      </c>
      <c r="N381" s="36">
        <f t="shared" si="43"/>
        <v>91039.466898521423</v>
      </c>
      <c r="O381" s="95">
        <f t="shared" si="44"/>
        <v>2287793.2879417003</v>
      </c>
      <c r="P381" s="36">
        <f t="shared" si="45"/>
        <v>1014400.4897942285</v>
      </c>
      <c r="Q381" s="101">
        <f t="shared" si="46"/>
        <v>1273392.7981474716</v>
      </c>
      <c r="R381" s="101">
        <f t="shared" si="47"/>
        <v>0</v>
      </c>
    </row>
    <row r="382" spans="1:18" ht="14.4" customHeight="1">
      <c r="A382" s="63">
        <v>371540</v>
      </c>
      <c r="B382" s="59" t="s">
        <v>400</v>
      </c>
      <c r="C382" s="25" t="s">
        <v>394</v>
      </c>
      <c r="D382" s="25" t="s">
        <v>691</v>
      </c>
      <c r="E382" s="60" t="s">
        <v>708</v>
      </c>
      <c r="F382" s="36">
        <f>VLOOKUP($A382,'CAF BLS Adjustment'!$B:$H,7,FALSE)</f>
        <v>657021</v>
      </c>
      <c r="G382" s="5">
        <f>SUMIFS('HCLS Adjustment'!$F:$F,'HCLS Adjustment'!$B:$B,Main!$A382)</f>
        <v>774120</v>
      </c>
      <c r="H382" s="31">
        <f>VLOOKUP(A382,'SVS Adjustment'!$B$3:$E$675,4,FALSE)</f>
        <v>0</v>
      </c>
      <c r="I382" s="31">
        <f t="shared" si="40"/>
        <v>1431141</v>
      </c>
      <c r="J382" s="31">
        <f>IFERROR(VLOOKUP($A382,'NECA 5 year Projections'!$A:$C,3,FALSE),0)</f>
        <v>604261.99004830804</v>
      </c>
      <c r="K382" s="64">
        <f t="shared" si="41"/>
        <v>0.9963388589590193</v>
      </c>
      <c r="L382" s="31">
        <f t="shared" si="42"/>
        <v>1425901.3909494698</v>
      </c>
      <c r="M382" s="61">
        <v>58590</v>
      </c>
      <c r="N382" s="36">
        <f t="shared" si="43"/>
        <v>58375.493746408938</v>
      </c>
      <c r="O382" s="95">
        <f t="shared" si="44"/>
        <v>1484276.8846958787</v>
      </c>
      <c r="P382" s="36">
        <f t="shared" si="45"/>
        <v>712991.04719852272</v>
      </c>
      <c r="Q382" s="101">
        <f t="shared" si="46"/>
        <v>771285.83749735588</v>
      </c>
      <c r="R382" s="101">
        <f t="shared" si="47"/>
        <v>0</v>
      </c>
    </row>
    <row r="383" spans="1:18" ht="14.4" customHeight="1">
      <c r="A383" s="63">
        <v>371553</v>
      </c>
      <c r="B383" s="59" t="s">
        <v>401</v>
      </c>
      <c r="C383" s="25" t="s">
        <v>394</v>
      </c>
      <c r="D383" s="25" t="s">
        <v>691</v>
      </c>
      <c r="E383" s="60" t="s">
        <v>708</v>
      </c>
      <c r="F383" s="36">
        <f>VLOOKUP($A383,'CAF BLS Adjustment'!$B:$H,7,FALSE)</f>
        <v>1360761</v>
      </c>
      <c r="G383" s="5">
        <f>SUMIFS('HCLS Adjustment'!$F:$F,'HCLS Adjustment'!$B:$B,Main!$A383)</f>
        <v>1702044</v>
      </c>
      <c r="H383" s="31">
        <f>VLOOKUP(A383,'SVS Adjustment'!$B$3:$E$675,4,FALSE)</f>
        <v>0</v>
      </c>
      <c r="I383" s="31">
        <f t="shared" si="40"/>
        <v>3062805</v>
      </c>
      <c r="J383" s="31">
        <f>IFERROR(VLOOKUP($A383,'NECA 5 year Projections'!$A:$C,3,FALSE),0)</f>
        <v>1405083.83793901</v>
      </c>
      <c r="K383" s="64">
        <f t="shared" si="41"/>
        <v>0.9963388589590193</v>
      </c>
      <c r="L383" s="31">
        <f t="shared" si="42"/>
        <v>3051591.6389139793</v>
      </c>
      <c r="M383" s="61">
        <v>137130</v>
      </c>
      <c r="N383" s="36">
        <f t="shared" si="43"/>
        <v>136627.94772905033</v>
      </c>
      <c r="O383" s="95">
        <f t="shared" si="44"/>
        <v>3188219.5866430295</v>
      </c>
      <c r="P383" s="36">
        <f t="shared" si="45"/>
        <v>1492407.0097849846</v>
      </c>
      <c r="Q383" s="101">
        <f t="shared" si="46"/>
        <v>1695812.5768580453</v>
      </c>
      <c r="R383" s="101">
        <f t="shared" si="47"/>
        <v>0</v>
      </c>
    </row>
    <row r="384" spans="1:18" ht="14.4" customHeight="1">
      <c r="A384" s="63">
        <v>371555</v>
      </c>
      <c r="B384" s="59" t="s">
        <v>402</v>
      </c>
      <c r="C384" s="25" t="s">
        <v>394</v>
      </c>
      <c r="D384" s="25" t="s">
        <v>691</v>
      </c>
      <c r="E384" s="60" t="s">
        <v>708</v>
      </c>
      <c r="F384" s="36">
        <f>VLOOKUP($A384,'CAF BLS Adjustment'!$B:$H,7,FALSE)</f>
        <v>1187850</v>
      </c>
      <c r="G384" s="5">
        <f>SUMIFS('HCLS Adjustment'!$F:$F,'HCLS Adjustment'!$B:$B,Main!$A384)</f>
        <v>354192</v>
      </c>
      <c r="H384" s="31">
        <f>VLOOKUP(A384,'SVS Adjustment'!$B$3:$E$675,4,FALSE)</f>
        <v>0</v>
      </c>
      <c r="I384" s="31">
        <f t="shared" si="40"/>
        <v>1542042</v>
      </c>
      <c r="J384" s="31">
        <f>IFERROR(VLOOKUP($A384,'NECA 5 year Projections'!$A:$C,3,FALSE),0)</f>
        <v>1286760.65046527</v>
      </c>
      <c r="K384" s="64">
        <f t="shared" si="41"/>
        <v>0.9963388589590193</v>
      </c>
      <c r="L384" s="31">
        <f t="shared" si="42"/>
        <v>1536396.3667468841</v>
      </c>
      <c r="M384" s="61">
        <v>62646</v>
      </c>
      <c r="N384" s="36">
        <f t="shared" si="43"/>
        <v>62416.644158346724</v>
      </c>
      <c r="O384" s="95">
        <f t="shared" si="44"/>
        <v>1598813.0109052309</v>
      </c>
      <c r="P384" s="36">
        <f t="shared" si="45"/>
        <v>1245917.757772818</v>
      </c>
      <c r="Q384" s="101">
        <f t="shared" si="46"/>
        <v>352895.25313241297</v>
      </c>
      <c r="R384" s="101">
        <f t="shared" si="47"/>
        <v>0</v>
      </c>
    </row>
    <row r="385" spans="1:18" ht="14.4" customHeight="1">
      <c r="A385" s="63">
        <v>371556</v>
      </c>
      <c r="B385" s="59" t="s">
        <v>403</v>
      </c>
      <c r="C385" s="25" t="s">
        <v>394</v>
      </c>
      <c r="D385" s="25" t="s">
        <v>691</v>
      </c>
      <c r="E385" s="60" t="s">
        <v>708</v>
      </c>
      <c r="F385" s="36">
        <f>VLOOKUP($A385,'CAF BLS Adjustment'!$B:$H,7,FALSE)</f>
        <v>732293</v>
      </c>
      <c r="G385" s="5">
        <f>SUMIFS('HCLS Adjustment'!$F:$F,'HCLS Adjustment'!$B:$B,Main!$A385)</f>
        <v>285636</v>
      </c>
      <c r="H385" s="31">
        <f>VLOOKUP(A385,'SVS Adjustment'!$B$3:$E$675,4,FALSE)</f>
        <v>0</v>
      </c>
      <c r="I385" s="31">
        <f t="shared" si="40"/>
        <v>1017929</v>
      </c>
      <c r="J385" s="31">
        <f>IFERROR(VLOOKUP($A385,'NECA 5 year Projections'!$A:$C,3,FALSE),0)</f>
        <v>598189.09367746895</v>
      </c>
      <c r="K385" s="64">
        <f t="shared" si="41"/>
        <v>0.9963388589590193</v>
      </c>
      <c r="L385" s="31">
        <f t="shared" si="42"/>
        <v>1014202.2183612955</v>
      </c>
      <c r="M385" s="61">
        <v>63798</v>
      </c>
      <c r="N385" s="36">
        <f t="shared" si="43"/>
        <v>63564.426523867514</v>
      </c>
      <c r="O385" s="95">
        <f t="shared" si="44"/>
        <v>1077766.6448851631</v>
      </c>
      <c r="P385" s="36">
        <f t="shared" si="45"/>
        <v>793176.39856754465</v>
      </c>
      <c r="Q385" s="101">
        <f t="shared" si="46"/>
        <v>284590.24631761841</v>
      </c>
      <c r="R385" s="101">
        <f t="shared" si="47"/>
        <v>0</v>
      </c>
    </row>
    <row r="386" spans="1:18" ht="14.4" customHeight="1">
      <c r="A386" s="63">
        <v>371557</v>
      </c>
      <c r="B386" s="59" t="s">
        <v>404</v>
      </c>
      <c r="C386" s="25" t="s">
        <v>394</v>
      </c>
      <c r="D386" s="25" t="s">
        <v>691</v>
      </c>
      <c r="E386" s="60" t="s">
        <v>708</v>
      </c>
      <c r="F386" s="36">
        <f>VLOOKUP($A386,'CAF BLS Adjustment'!$B:$H,7,FALSE)</f>
        <v>278990.27266487241</v>
      </c>
      <c r="G386" s="5">
        <f>SUMIFS('HCLS Adjustment'!$F:$F,'HCLS Adjustment'!$B:$B,Main!$A386)</f>
        <v>458256</v>
      </c>
      <c r="H386" s="31">
        <f>VLOOKUP(A386,'SVS Adjustment'!$B$3:$E$675,4,FALSE)</f>
        <v>0</v>
      </c>
      <c r="I386" s="31">
        <f t="shared" si="40"/>
        <v>737246.27266487246</v>
      </c>
      <c r="J386" s="31">
        <f>IFERROR(VLOOKUP($A386,'NECA 5 year Projections'!$A:$C,3,FALSE),0)</f>
        <v>279668.46299642202</v>
      </c>
      <c r="K386" s="64">
        <f t="shared" si="41"/>
        <v>0.9963388589590193</v>
      </c>
      <c r="L386" s="31">
        <f t="shared" si="42"/>
        <v>734547.11007870908</v>
      </c>
      <c r="M386" s="61">
        <v>22350</v>
      </c>
      <c r="N386" s="36">
        <f t="shared" si="43"/>
        <v>22268.173497734082</v>
      </c>
      <c r="O386" s="95">
        <f t="shared" si="44"/>
        <v>756815.28357644321</v>
      </c>
      <c r="P386" s="36">
        <f t="shared" si="45"/>
        <v>300237.02342531871</v>
      </c>
      <c r="Q386" s="101">
        <f t="shared" si="46"/>
        <v>456578.26015112433</v>
      </c>
      <c r="R386" s="101">
        <f t="shared" si="47"/>
        <v>0</v>
      </c>
    </row>
    <row r="387" spans="1:18" ht="14.4" customHeight="1">
      <c r="A387" s="63">
        <v>371558</v>
      </c>
      <c r="B387" s="59" t="s">
        <v>405</v>
      </c>
      <c r="C387" s="25" t="s">
        <v>394</v>
      </c>
      <c r="D387" s="25" t="s">
        <v>691</v>
      </c>
      <c r="E387" s="60" t="s">
        <v>708</v>
      </c>
      <c r="F387" s="36">
        <f>VLOOKUP($A387,'CAF BLS Adjustment'!$B:$H,7,FALSE)</f>
        <v>574518</v>
      </c>
      <c r="G387" s="5">
        <f>SUMIFS('HCLS Adjustment'!$F:$F,'HCLS Adjustment'!$B:$B,Main!$A387)</f>
        <v>799632</v>
      </c>
      <c r="H387" s="31">
        <f>VLOOKUP(A387,'SVS Adjustment'!$B$3:$E$675,4,FALSE)</f>
        <v>0</v>
      </c>
      <c r="I387" s="31">
        <f t="shared" si="40"/>
        <v>1374150</v>
      </c>
      <c r="J387" s="31">
        <f>IFERROR(VLOOKUP($A387,'NECA 5 year Projections'!$A:$C,3,FALSE),0)</f>
        <v>600743.74144252099</v>
      </c>
      <c r="K387" s="64">
        <f t="shared" si="41"/>
        <v>0.9963388589590193</v>
      </c>
      <c r="L387" s="31">
        <f t="shared" si="42"/>
        <v>1369119.0430385363</v>
      </c>
      <c r="M387" s="61">
        <v>53244</v>
      </c>
      <c r="N387" s="36">
        <f t="shared" si="43"/>
        <v>53049.066206414027</v>
      </c>
      <c r="O387" s="95">
        <f t="shared" si="44"/>
        <v>1422168.1092449503</v>
      </c>
      <c r="P387" s="36">
        <f t="shared" si="45"/>
        <v>625463.67477783188</v>
      </c>
      <c r="Q387" s="101">
        <f t="shared" si="46"/>
        <v>796704.43446711847</v>
      </c>
      <c r="R387" s="101">
        <f t="shared" si="47"/>
        <v>0</v>
      </c>
    </row>
    <row r="388" spans="1:18" ht="14.4" customHeight="1">
      <c r="A388" s="63">
        <v>371559</v>
      </c>
      <c r="B388" s="59" t="s">
        <v>406</v>
      </c>
      <c r="C388" s="25" t="s">
        <v>394</v>
      </c>
      <c r="D388" s="25" t="s">
        <v>691</v>
      </c>
      <c r="E388" s="60" t="s">
        <v>708</v>
      </c>
      <c r="F388" s="36">
        <f>VLOOKUP($A388,'CAF BLS Adjustment'!$B:$H,7,FALSE)</f>
        <v>293817</v>
      </c>
      <c r="G388" s="5">
        <f>SUMIFS('HCLS Adjustment'!$F:$F,'HCLS Adjustment'!$B:$B,Main!$A388)</f>
        <v>416520</v>
      </c>
      <c r="H388" s="31">
        <f>VLOOKUP(A388,'SVS Adjustment'!$B$3:$E$675,4,FALSE)</f>
        <v>0</v>
      </c>
      <c r="I388" s="31">
        <f t="shared" si="40"/>
        <v>710337</v>
      </c>
      <c r="J388" s="31">
        <f>IFERROR(VLOOKUP($A388,'NECA 5 year Projections'!$A:$C,3,FALSE),0)</f>
        <v>372762.98387870402</v>
      </c>
      <c r="K388" s="64">
        <f t="shared" si="41"/>
        <v>0.9963388589590193</v>
      </c>
      <c r="L388" s="31">
        <f t="shared" si="42"/>
        <v>707736.35605637287</v>
      </c>
      <c r="M388" s="61">
        <v>7698</v>
      </c>
      <c r="N388" s="36">
        <f t="shared" si="43"/>
        <v>7669.8165362665304</v>
      </c>
      <c r="O388" s="95">
        <f t="shared" si="44"/>
        <v>715406.17259263934</v>
      </c>
      <c r="P388" s="36">
        <f t="shared" si="45"/>
        <v>300411.11105902871</v>
      </c>
      <c r="Q388" s="101">
        <f t="shared" si="46"/>
        <v>414995.06153361074</v>
      </c>
      <c r="R388" s="101">
        <f t="shared" si="47"/>
        <v>0</v>
      </c>
    </row>
    <row r="389" spans="1:18" ht="14.4" customHeight="1">
      <c r="A389" s="63">
        <v>371561</v>
      </c>
      <c r="B389" s="59" t="s">
        <v>407</v>
      </c>
      <c r="C389" s="25" t="s">
        <v>394</v>
      </c>
      <c r="D389" s="25" t="s">
        <v>691</v>
      </c>
      <c r="E389" s="60" t="s">
        <v>708</v>
      </c>
      <c r="F389" s="36">
        <f>VLOOKUP($A389,'CAF BLS Adjustment'!$B:$H,7,FALSE)</f>
        <v>206291</v>
      </c>
      <c r="G389" s="5">
        <f>SUMIFS('HCLS Adjustment'!$F:$F,'HCLS Adjustment'!$B:$B,Main!$A389)</f>
        <v>57852</v>
      </c>
      <c r="H389" s="31">
        <f>VLOOKUP(A389,'SVS Adjustment'!$B$3:$E$675,4,FALSE)</f>
        <v>0</v>
      </c>
      <c r="I389" s="31">
        <f t="shared" ref="I389:I452" si="48">SUM(F389:H389)</f>
        <v>264143</v>
      </c>
      <c r="J389" s="31">
        <f>IFERROR(VLOOKUP($A389,'NECA 5 year Projections'!$A:$C,3,FALSE),0)</f>
        <v>170885.49194301199</v>
      </c>
      <c r="K389" s="64">
        <f t="shared" ref="K389:K452" si="49">G$663</f>
        <v>0.9963388589590193</v>
      </c>
      <c r="L389" s="31">
        <f t="shared" ref="L389:L452" si="50">IF(I389&lt;J389,I389,MAX(I389*K389,J389))</f>
        <v>263175.93522201222</v>
      </c>
      <c r="M389" s="61">
        <v>7062</v>
      </c>
      <c r="N389" s="36">
        <f t="shared" ref="N389:N452" si="51">IF(M389&lt;0,M389,M389*K389)</f>
        <v>7036.1450219685939</v>
      </c>
      <c r="O389" s="95">
        <f t="shared" ref="O389:O452" si="52">IF(M389&lt;0,L389+M389,L389+M389*K389)</f>
        <v>270212.0802439808</v>
      </c>
      <c r="P389" s="36">
        <f t="shared" ref="P389:P452" si="53">(F389/I389)*L389+N389</f>
        <v>212571.88457548362</v>
      </c>
      <c r="Q389" s="101">
        <f t="shared" ref="Q389:Q452" si="54">((G389)/I389)*L389</f>
        <v>57640.195668497181</v>
      </c>
      <c r="R389" s="101">
        <f t="shared" ref="R389:R452" si="55">((H389)/I389)*L389</f>
        <v>0</v>
      </c>
    </row>
    <row r="390" spans="1:18" ht="14.4" customHeight="1">
      <c r="A390" s="63">
        <v>371567</v>
      </c>
      <c r="B390" s="59" t="s">
        <v>408</v>
      </c>
      <c r="C390" s="25" t="s">
        <v>394</v>
      </c>
      <c r="D390" s="25" t="s">
        <v>691</v>
      </c>
      <c r="E390" s="60" t="s">
        <v>708</v>
      </c>
      <c r="F390" s="36">
        <f>VLOOKUP($A390,'CAF BLS Adjustment'!$B:$H,7,FALSE)</f>
        <v>509862.81083981349</v>
      </c>
      <c r="G390" s="5">
        <f>SUMIFS('HCLS Adjustment'!$F:$F,'HCLS Adjustment'!$B:$B,Main!$A390)</f>
        <v>561396</v>
      </c>
      <c r="H390" s="31">
        <f>VLOOKUP(A390,'SVS Adjustment'!$B$3:$E$675,4,FALSE)</f>
        <v>0</v>
      </c>
      <c r="I390" s="31">
        <f t="shared" si="48"/>
        <v>1071258.8108398134</v>
      </c>
      <c r="J390" s="31">
        <f>IFERROR(VLOOKUP($A390,'NECA 5 year Projections'!$A:$C,3,FALSE),0)</f>
        <v>427486.17468172399</v>
      </c>
      <c r="K390" s="64">
        <f t="shared" si="49"/>
        <v>0.9963388589590193</v>
      </c>
      <c r="L390" s="31">
        <f t="shared" si="50"/>
        <v>1067336.7812419357</v>
      </c>
      <c r="M390" s="61">
        <v>16824</v>
      </c>
      <c r="N390" s="36">
        <f t="shared" si="51"/>
        <v>16762.404963126541</v>
      </c>
      <c r="O390" s="95">
        <f t="shared" si="52"/>
        <v>1084099.1862050623</v>
      </c>
      <c r="P390" s="36">
        <f t="shared" si="53"/>
        <v>524758.53614090465</v>
      </c>
      <c r="Q390" s="101">
        <f t="shared" si="54"/>
        <v>559340.65006415767</v>
      </c>
      <c r="R390" s="101">
        <f t="shared" si="55"/>
        <v>0</v>
      </c>
    </row>
    <row r="391" spans="1:18" ht="14.4" customHeight="1">
      <c r="A391" s="63">
        <v>371576</v>
      </c>
      <c r="B391" s="59" t="s">
        <v>409</v>
      </c>
      <c r="C391" s="25" t="s">
        <v>394</v>
      </c>
      <c r="D391" s="25" t="s">
        <v>691</v>
      </c>
      <c r="E391" s="60" t="s">
        <v>708</v>
      </c>
      <c r="F391" s="36">
        <f>VLOOKUP($A391,'CAF BLS Adjustment'!$B:$H,7,FALSE)</f>
        <v>2314411</v>
      </c>
      <c r="G391" s="5">
        <f>SUMIFS('HCLS Adjustment'!$F:$F,'HCLS Adjustment'!$B:$B,Main!$A391)</f>
        <v>2812380</v>
      </c>
      <c r="H391" s="31">
        <f>VLOOKUP(A391,'SVS Adjustment'!$B$3:$E$675,4,FALSE)</f>
        <v>0</v>
      </c>
      <c r="I391" s="31">
        <f t="shared" si="48"/>
        <v>5126791</v>
      </c>
      <c r="J391" s="31">
        <f>IFERROR(VLOOKUP($A391,'NECA 5 year Projections'!$A:$C,3,FALSE),0)</f>
        <v>2386944.08901334</v>
      </c>
      <c r="K391" s="64">
        <f t="shared" si="49"/>
        <v>0.9963388589590193</v>
      </c>
      <c r="L391" s="31">
        <f t="shared" si="50"/>
        <v>5108021.0950613692</v>
      </c>
      <c r="M391" s="61">
        <v>75714</v>
      </c>
      <c r="N391" s="36">
        <f t="shared" si="51"/>
        <v>75436.800367223186</v>
      </c>
      <c r="O391" s="95">
        <f t="shared" si="52"/>
        <v>5183457.8954285923</v>
      </c>
      <c r="P391" s="36">
        <f t="shared" si="53"/>
        <v>2381374.4152694256</v>
      </c>
      <c r="Q391" s="101">
        <f t="shared" si="54"/>
        <v>2802083.4801591663</v>
      </c>
      <c r="R391" s="101">
        <f t="shared" si="55"/>
        <v>0</v>
      </c>
    </row>
    <row r="392" spans="1:18" ht="14.4" customHeight="1">
      <c r="A392" s="63">
        <v>371582</v>
      </c>
      <c r="B392" s="59" t="s">
        <v>410</v>
      </c>
      <c r="C392" s="25" t="s">
        <v>394</v>
      </c>
      <c r="D392" s="25" t="s">
        <v>691</v>
      </c>
      <c r="E392" s="60" t="s">
        <v>708</v>
      </c>
      <c r="F392" s="36">
        <f>VLOOKUP($A392,'CAF BLS Adjustment'!$B:$H,7,FALSE)</f>
        <v>479553</v>
      </c>
      <c r="G392" s="5">
        <f>SUMIFS('HCLS Adjustment'!$F:$F,'HCLS Adjustment'!$B:$B,Main!$A392)</f>
        <v>577428</v>
      </c>
      <c r="H392" s="31">
        <f>VLOOKUP(A392,'SVS Adjustment'!$B$3:$E$675,4,FALSE)</f>
        <v>0</v>
      </c>
      <c r="I392" s="31">
        <f t="shared" si="48"/>
        <v>1056981</v>
      </c>
      <c r="J392" s="31">
        <f>IFERROR(VLOOKUP($A392,'NECA 5 year Projections'!$A:$C,3,FALSE),0)</f>
        <v>497247.07279257901</v>
      </c>
      <c r="K392" s="64">
        <f t="shared" si="49"/>
        <v>0.9963388589590193</v>
      </c>
      <c r="L392" s="31">
        <f t="shared" si="50"/>
        <v>1053111.2434813632</v>
      </c>
      <c r="M392" s="61">
        <v>-4920</v>
      </c>
      <c r="N392" s="36">
        <f t="shared" si="51"/>
        <v>-4920</v>
      </c>
      <c r="O392" s="95">
        <f t="shared" si="52"/>
        <v>1048191.2434813632</v>
      </c>
      <c r="P392" s="36">
        <f t="shared" si="53"/>
        <v>472877.2888303746</v>
      </c>
      <c r="Q392" s="101">
        <f t="shared" si="54"/>
        <v>575313.95465098869</v>
      </c>
      <c r="R392" s="101">
        <f t="shared" si="55"/>
        <v>0</v>
      </c>
    </row>
    <row r="393" spans="1:18" ht="14.4" customHeight="1">
      <c r="A393" s="63">
        <v>371590</v>
      </c>
      <c r="B393" s="59" t="s">
        <v>411</v>
      </c>
      <c r="C393" s="25" t="s">
        <v>394</v>
      </c>
      <c r="D393" s="25" t="s">
        <v>691</v>
      </c>
      <c r="E393" s="60" t="s">
        <v>708</v>
      </c>
      <c r="F393" s="36">
        <f>VLOOKUP($A393,'CAF BLS Adjustment'!$B:$H,7,FALSE)</f>
        <v>28893</v>
      </c>
      <c r="G393" s="5">
        <f>SUMIFS('HCLS Adjustment'!$F:$F,'HCLS Adjustment'!$B:$B,Main!$A393)</f>
        <v>13332</v>
      </c>
      <c r="H393" s="31">
        <f>VLOOKUP(A393,'SVS Adjustment'!$B$3:$E$675,4,FALSE)</f>
        <v>0</v>
      </c>
      <c r="I393" s="31">
        <f t="shared" si="48"/>
        <v>42225</v>
      </c>
      <c r="J393" s="31">
        <f>IFERROR(VLOOKUP($A393,'NECA 5 year Projections'!$A:$C,3,FALSE),0)</f>
        <v>31866.898246745699</v>
      </c>
      <c r="K393" s="64">
        <f t="shared" si="49"/>
        <v>0.9963388589590193</v>
      </c>
      <c r="L393" s="31">
        <f t="shared" si="50"/>
        <v>42070.408319544593</v>
      </c>
      <c r="M393" s="61">
        <v>486</v>
      </c>
      <c r="N393" s="36">
        <f t="shared" si="51"/>
        <v>484.22068545408337</v>
      </c>
      <c r="O393" s="95">
        <f t="shared" si="52"/>
        <v>42554.629004998678</v>
      </c>
      <c r="P393" s="36">
        <f t="shared" si="53"/>
        <v>29271.439337357027</v>
      </c>
      <c r="Q393" s="101">
        <f t="shared" si="54"/>
        <v>13283.189667641645</v>
      </c>
      <c r="R393" s="101">
        <f t="shared" si="55"/>
        <v>0</v>
      </c>
    </row>
    <row r="394" spans="1:18" ht="14.4" customHeight="1">
      <c r="A394" s="63">
        <v>371591</v>
      </c>
      <c r="B394" s="59" t="s">
        <v>412</v>
      </c>
      <c r="C394" s="25" t="s">
        <v>394</v>
      </c>
      <c r="D394" s="25" t="s">
        <v>691</v>
      </c>
      <c r="E394" s="60" t="s">
        <v>708</v>
      </c>
      <c r="F394" s="36">
        <f>VLOOKUP($A394,'CAF BLS Adjustment'!$B:$H,7,FALSE)</f>
        <v>906251</v>
      </c>
      <c r="G394" s="5">
        <f>SUMIFS('HCLS Adjustment'!$F:$F,'HCLS Adjustment'!$B:$B,Main!$A394)</f>
        <v>780324</v>
      </c>
      <c r="H394" s="31">
        <f>VLOOKUP(A394,'SVS Adjustment'!$B$3:$E$675,4,FALSE)</f>
        <v>0</v>
      </c>
      <c r="I394" s="31">
        <f t="shared" si="48"/>
        <v>1686575</v>
      </c>
      <c r="J394" s="31">
        <f>IFERROR(VLOOKUP($A394,'NECA 5 year Projections'!$A:$C,3,FALSE),0)</f>
        <v>982582.85128122196</v>
      </c>
      <c r="K394" s="64">
        <f t="shared" si="49"/>
        <v>0.9963388589590193</v>
      </c>
      <c r="L394" s="31">
        <f t="shared" si="50"/>
        <v>1680400.2110488079</v>
      </c>
      <c r="M394" s="61">
        <v>28788</v>
      </c>
      <c r="N394" s="36">
        <f t="shared" si="51"/>
        <v>28682.603071712248</v>
      </c>
      <c r="O394" s="95">
        <f t="shared" si="52"/>
        <v>1709082.8141205201</v>
      </c>
      <c r="P394" s="36">
        <f t="shared" si="53"/>
        <v>931615.69034218253</v>
      </c>
      <c r="Q394" s="101">
        <f t="shared" si="54"/>
        <v>777467.12377833785</v>
      </c>
      <c r="R394" s="101">
        <f t="shared" si="55"/>
        <v>0</v>
      </c>
    </row>
    <row r="395" spans="1:18" ht="14.4" customHeight="1">
      <c r="A395" s="63">
        <v>371592</v>
      </c>
      <c r="B395" s="59" t="s">
        <v>413</v>
      </c>
      <c r="C395" s="25" t="s">
        <v>394</v>
      </c>
      <c r="D395" s="25" t="s">
        <v>691</v>
      </c>
      <c r="E395" s="60" t="s">
        <v>708</v>
      </c>
      <c r="F395" s="36">
        <f>VLOOKUP($A395,'CAF BLS Adjustment'!$B:$H,7,FALSE)</f>
        <v>851821</v>
      </c>
      <c r="G395" s="5">
        <f>SUMIFS('HCLS Adjustment'!$F:$F,'HCLS Adjustment'!$B:$B,Main!$A395)</f>
        <v>461424</v>
      </c>
      <c r="H395" s="31">
        <f>VLOOKUP(A395,'SVS Adjustment'!$B$3:$E$675,4,FALSE)</f>
        <v>0</v>
      </c>
      <c r="I395" s="31">
        <f t="shared" si="48"/>
        <v>1313245</v>
      </c>
      <c r="J395" s="31">
        <f>IFERROR(VLOOKUP($A395,'NECA 5 year Projections'!$A:$C,3,FALSE),0)</f>
        <v>593631.00074404897</v>
      </c>
      <c r="K395" s="64">
        <f t="shared" si="49"/>
        <v>0.9963388589590193</v>
      </c>
      <c r="L395" s="31">
        <f t="shared" si="50"/>
        <v>1308437.0248336373</v>
      </c>
      <c r="M395" s="61">
        <v>-7866</v>
      </c>
      <c r="N395" s="36">
        <f t="shared" si="51"/>
        <v>-7866</v>
      </c>
      <c r="O395" s="95">
        <f t="shared" si="52"/>
        <v>1300571.0248336373</v>
      </c>
      <c r="P395" s="36">
        <f t="shared" si="53"/>
        <v>840836.3631773307</v>
      </c>
      <c r="Q395" s="101">
        <f t="shared" si="54"/>
        <v>459734.66165630653</v>
      </c>
      <c r="R395" s="101">
        <f t="shared" si="55"/>
        <v>0</v>
      </c>
    </row>
    <row r="396" spans="1:18" ht="14.4" customHeight="1">
      <c r="A396" s="63">
        <v>371597</v>
      </c>
      <c r="B396" s="59" t="s">
        <v>414</v>
      </c>
      <c r="C396" s="25" t="s">
        <v>394</v>
      </c>
      <c r="D396" s="25" t="s">
        <v>691</v>
      </c>
      <c r="E396" s="60" t="s">
        <v>708</v>
      </c>
      <c r="F396" s="36">
        <f>VLOOKUP($A396,'CAF BLS Adjustment'!$B:$H,7,FALSE)</f>
        <v>329472</v>
      </c>
      <c r="G396" s="5">
        <f>SUMIFS('HCLS Adjustment'!$F:$F,'HCLS Adjustment'!$B:$B,Main!$A396)</f>
        <v>384000</v>
      </c>
      <c r="H396" s="31">
        <f>VLOOKUP(A396,'SVS Adjustment'!$B$3:$E$675,4,FALSE)</f>
        <v>0</v>
      </c>
      <c r="I396" s="31">
        <f t="shared" si="48"/>
        <v>713472</v>
      </c>
      <c r="J396" s="31">
        <f>IFERROR(VLOOKUP($A396,'NECA 5 year Projections'!$A:$C,3,FALSE),0)</f>
        <v>346594.40274981101</v>
      </c>
      <c r="K396" s="64">
        <f t="shared" si="49"/>
        <v>0.9963388589590193</v>
      </c>
      <c r="L396" s="31">
        <f t="shared" si="50"/>
        <v>710859.87837920943</v>
      </c>
      <c r="M396" s="61">
        <v>-9582</v>
      </c>
      <c r="N396" s="36">
        <f t="shared" si="51"/>
        <v>-9582</v>
      </c>
      <c r="O396" s="95">
        <f t="shared" si="52"/>
        <v>701277.87837920943</v>
      </c>
      <c r="P396" s="36">
        <f t="shared" si="53"/>
        <v>318683.75653894601</v>
      </c>
      <c r="Q396" s="101">
        <f t="shared" si="54"/>
        <v>382594.12184026343</v>
      </c>
      <c r="R396" s="101">
        <f t="shared" si="55"/>
        <v>0</v>
      </c>
    </row>
    <row r="397" spans="1:18" ht="14.4" customHeight="1">
      <c r="A397" s="63">
        <v>372455</v>
      </c>
      <c r="B397" s="59" t="s">
        <v>415</v>
      </c>
      <c r="C397" s="25" t="s">
        <v>394</v>
      </c>
      <c r="D397" s="25" t="s">
        <v>691</v>
      </c>
      <c r="E397" s="60" t="s">
        <v>708</v>
      </c>
      <c r="F397" s="36">
        <f>VLOOKUP($A397,'CAF BLS Adjustment'!$B:$H,7,FALSE)</f>
        <v>526391</v>
      </c>
      <c r="G397" s="5">
        <f>SUMIFS('HCLS Adjustment'!$F:$F,'HCLS Adjustment'!$B:$B,Main!$A397)</f>
        <v>526872</v>
      </c>
      <c r="H397" s="31">
        <f>VLOOKUP(A397,'SVS Adjustment'!$B$3:$E$675,4,FALSE)</f>
        <v>0</v>
      </c>
      <c r="I397" s="31">
        <f t="shared" si="48"/>
        <v>1053263</v>
      </c>
      <c r="J397" s="31">
        <f>IFERROR(VLOOKUP($A397,'NECA 5 year Projections'!$A:$C,3,FALSE),0)</f>
        <v>480731.22817977698</v>
      </c>
      <c r="K397" s="64">
        <f t="shared" si="49"/>
        <v>0.9963388589590193</v>
      </c>
      <c r="L397" s="31">
        <f t="shared" si="50"/>
        <v>1049406.8556037536</v>
      </c>
      <c r="M397" s="61">
        <v>-62160</v>
      </c>
      <c r="N397" s="36">
        <f t="shared" si="51"/>
        <v>-62160</v>
      </c>
      <c r="O397" s="95">
        <f t="shared" si="52"/>
        <v>987246.85560375359</v>
      </c>
      <c r="P397" s="36">
        <f t="shared" si="53"/>
        <v>462303.80830629717</v>
      </c>
      <c r="Q397" s="101">
        <f t="shared" si="54"/>
        <v>524943.04729745642</v>
      </c>
      <c r="R397" s="101">
        <f t="shared" si="55"/>
        <v>0</v>
      </c>
    </row>
    <row r="398" spans="1:18" ht="14.4" customHeight="1">
      <c r="A398" s="63">
        <v>381447</v>
      </c>
      <c r="B398" s="59" t="s">
        <v>417</v>
      </c>
      <c r="C398" s="25" t="s">
        <v>416</v>
      </c>
      <c r="D398" s="25" t="s">
        <v>691</v>
      </c>
      <c r="E398" s="60" t="s">
        <v>708</v>
      </c>
      <c r="F398" s="36">
        <f>VLOOKUP($A398,'CAF BLS Adjustment'!$B:$H,7,FALSE)</f>
        <v>3616612</v>
      </c>
      <c r="G398" s="5">
        <f>SUMIFS('HCLS Adjustment'!$F:$F,'HCLS Adjustment'!$B:$B,Main!$A398)</f>
        <v>1671336</v>
      </c>
      <c r="H398" s="31">
        <f>VLOOKUP(A398,'SVS Adjustment'!$B$3:$E$675,4,FALSE)</f>
        <v>0</v>
      </c>
      <c r="I398" s="31">
        <f t="shared" si="48"/>
        <v>5287948</v>
      </c>
      <c r="J398" s="31">
        <f>IFERROR(VLOOKUP($A398,'NECA 5 year Projections'!$A:$C,3,FALSE),0)</f>
        <v>3567751.5819971301</v>
      </c>
      <c r="K398" s="64">
        <f t="shared" si="49"/>
        <v>0.9963388589590193</v>
      </c>
      <c r="L398" s="31">
        <f t="shared" si="50"/>
        <v>5268588.0765546281</v>
      </c>
      <c r="M398" s="61">
        <v>117972</v>
      </c>
      <c r="N398" s="36">
        <f t="shared" si="51"/>
        <v>117540.08786911343</v>
      </c>
      <c r="O398" s="95">
        <f t="shared" si="52"/>
        <v>5386128.1644237414</v>
      </c>
      <c r="P398" s="36">
        <f t="shared" si="53"/>
        <v>3720911.1612466099</v>
      </c>
      <c r="Q398" s="101">
        <f t="shared" si="54"/>
        <v>1665217.0031771315</v>
      </c>
      <c r="R398" s="101">
        <f t="shared" si="55"/>
        <v>0</v>
      </c>
    </row>
    <row r="399" spans="1:18" ht="14.4" customHeight="1">
      <c r="A399" s="63">
        <v>381509</v>
      </c>
      <c r="B399" s="59" t="s">
        <v>392</v>
      </c>
      <c r="C399" s="25" t="s">
        <v>416</v>
      </c>
      <c r="D399" s="25" t="s">
        <v>691</v>
      </c>
      <c r="E399" s="60" t="s">
        <v>708</v>
      </c>
      <c r="F399" s="36">
        <f>VLOOKUP($A399,'CAF BLS Adjustment'!$B:$H,7,FALSE)</f>
        <v>126503</v>
      </c>
      <c r="G399" s="5">
        <f>SUMIFS('HCLS Adjustment'!$F:$F,'HCLS Adjustment'!$B:$B,Main!$A399)</f>
        <v>57156</v>
      </c>
      <c r="H399" s="31">
        <f>VLOOKUP(A399,'SVS Adjustment'!$B$3:$E$675,4,FALSE)</f>
        <v>0</v>
      </c>
      <c r="I399" s="31">
        <f t="shared" si="48"/>
        <v>183659</v>
      </c>
      <c r="J399" s="31">
        <f>IFERROR(VLOOKUP($A399,'NECA 5 year Projections'!$A:$C,3,FALSE),0)</f>
        <v>114315.279447933</v>
      </c>
      <c r="K399" s="64">
        <f t="shared" si="49"/>
        <v>0.9963388589590193</v>
      </c>
      <c r="L399" s="31">
        <f t="shared" si="50"/>
        <v>182986.59849755451</v>
      </c>
      <c r="M399" s="61">
        <v>5898</v>
      </c>
      <c r="N399" s="36">
        <f t="shared" si="51"/>
        <v>5876.4065901402955</v>
      </c>
      <c r="O399" s="95">
        <f t="shared" si="52"/>
        <v>188863.00508769482</v>
      </c>
      <c r="P399" s="36">
        <f t="shared" si="53"/>
        <v>131916.2612650331</v>
      </c>
      <c r="Q399" s="101">
        <f t="shared" si="54"/>
        <v>56946.743822661701</v>
      </c>
      <c r="R399" s="101">
        <f t="shared" si="55"/>
        <v>0</v>
      </c>
    </row>
    <row r="400" spans="1:18" ht="14.4" customHeight="1">
      <c r="A400" s="63">
        <v>381604</v>
      </c>
      <c r="B400" s="59" t="s">
        <v>418</v>
      </c>
      <c r="C400" s="25" t="s">
        <v>416</v>
      </c>
      <c r="D400" s="25" t="s">
        <v>691</v>
      </c>
      <c r="E400" s="60" t="s">
        <v>708</v>
      </c>
      <c r="F400" s="36">
        <f>VLOOKUP($A400,'CAF BLS Adjustment'!$B:$H,7,FALSE)</f>
        <v>2876921</v>
      </c>
      <c r="G400" s="5">
        <f>SUMIFS('HCLS Adjustment'!$F:$F,'HCLS Adjustment'!$B:$B,Main!$A400)</f>
        <v>3025596</v>
      </c>
      <c r="H400" s="31">
        <f>VLOOKUP(A400,'SVS Adjustment'!$B$3:$E$675,4,FALSE)</f>
        <v>0</v>
      </c>
      <c r="I400" s="31">
        <f t="shared" si="48"/>
        <v>5902517</v>
      </c>
      <c r="J400" s="31">
        <f>IFERROR(VLOOKUP($A400,'NECA 5 year Projections'!$A:$C,3,FALSE),0)</f>
        <v>3095932.0258955201</v>
      </c>
      <c r="K400" s="64">
        <f t="shared" si="49"/>
        <v>0.9963388589590193</v>
      </c>
      <c r="L400" s="31">
        <f t="shared" si="50"/>
        <v>5880907.0527662141</v>
      </c>
      <c r="M400" s="61">
        <v>340728</v>
      </c>
      <c r="N400" s="36">
        <f t="shared" si="51"/>
        <v>339480.54673538875</v>
      </c>
      <c r="O400" s="95">
        <f t="shared" si="52"/>
        <v>6220387.5995016033</v>
      </c>
      <c r="P400" s="36">
        <f t="shared" si="53"/>
        <v>3205868.7331906296</v>
      </c>
      <c r="Q400" s="101">
        <f t="shared" si="54"/>
        <v>3014518.8663109737</v>
      </c>
      <c r="R400" s="101">
        <f t="shared" si="55"/>
        <v>0</v>
      </c>
    </row>
    <row r="401" spans="1:18" ht="14.4" customHeight="1">
      <c r="A401" s="63">
        <v>381607</v>
      </c>
      <c r="B401" s="59" t="s">
        <v>419</v>
      </c>
      <c r="C401" s="25" t="s">
        <v>416</v>
      </c>
      <c r="D401" s="25" t="s">
        <v>691</v>
      </c>
      <c r="E401" s="60" t="s">
        <v>708</v>
      </c>
      <c r="F401" s="36">
        <f>VLOOKUP($A401,'CAF BLS Adjustment'!$B:$H,7,FALSE)</f>
        <v>7726302</v>
      </c>
      <c r="G401" s="5">
        <f>SUMIFS('HCLS Adjustment'!$F:$F,'HCLS Adjustment'!$B:$B,Main!$A401)</f>
        <v>5145780</v>
      </c>
      <c r="H401" s="31">
        <f>VLOOKUP(A401,'SVS Adjustment'!$B$3:$E$675,4,FALSE)</f>
        <v>0</v>
      </c>
      <c r="I401" s="31">
        <f t="shared" si="48"/>
        <v>12872082</v>
      </c>
      <c r="J401" s="31">
        <f>IFERROR(VLOOKUP($A401,'NECA 5 year Projections'!$A:$C,3,FALSE),0)</f>
        <v>7466285.1508618798</v>
      </c>
      <c r="K401" s="64">
        <f t="shared" si="49"/>
        <v>0.9963388589590193</v>
      </c>
      <c r="L401" s="31">
        <f t="shared" si="50"/>
        <v>12824955.492306931</v>
      </c>
      <c r="M401" s="61">
        <v>860016</v>
      </c>
      <c r="N401" s="36">
        <f t="shared" si="51"/>
        <v>856867.3601264999</v>
      </c>
      <c r="O401" s="95">
        <f t="shared" si="52"/>
        <v>13681822.85243343</v>
      </c>
      <c r="P401" s="36">
        <f t="shared" si="53"/>
        <v>8554882.2787792888</v>
      </c>
      <c r="Q401" s="101">
        <f t="shared" si="54"/>
        <v>5126940.5736541422</v>
      </c>
      <c r="R401" s="101">
        <f t="shared" si="55"/>
        <v>0</v>
      </c>
    </row>
    <row r="402" spans="1:18" ht="14.4" customHeight="1">
      <c r="A402" s="63">
        <v>381610</v>
      </c>
      <c r="B402" s="59" t="s">
        <v>420</v>
      </c>
      <c r="C402" s="25" t="s">
        <v>416</v>
      </c>
      <c r="D402" s="25" t="s">
        <v>691</v>
      </c>
      <c r="E402" s="60" t="s">
        <v>708</v>
      </c>
      <c r="F402" s="36">
        <f>VLOOKUP($A402,'CAF BLS Adjustment'!$B:$H,7,FALSE)</f>
        <v>2262230</v>
      </c>
      <c r="G402" s="5">
        <f>SUMIFS('HCLS Adjustment'!$F:$F,'HCLS Adjustment'!$B:$B,Main!$A402)</f>
        <v>1463472</v>
      </c>
      <c r="H402" s="31">
        <f>VLOOKUP(A402,'SVS Adjustment'!$B$3:$E$675,4,FALSE)</f>
        <v>0</v>
      </c>
      <c r="I402" s="31">
        <f t="shared" si="48"/>
        <v>3725702</v>
      </c>
      <c r="J402" s="31">
        <f>IFERROR(VLOOKUP($A402,'NECA 5 year Projections'!$A:$C,3,FALSE),0)</f>
        <v>2363019.4063922898</v>
      </c>
      <c r="K402" s="64">
        <f t="shared" si="49"/>
        <v>0.9963388589590193</v>
      </c>
      <c r="L402" s="31">
        <f t="shared" si="50"/>
        <v>3712061.6795013361</v>
      </c>
      <c r="M402" s="61">
        <v>83346</v>
      </c>
      <c r="N402" s="36">
        <f t="shared" si="51"/>
        <v>83040.85853879842</v>
      </c>
      <c r="O402" s="95">
        <f t="shared" si="52"/>
        <v>3795102.5380401346</v>
      </c>
      <c r="P402" s="36">
        <f t="shared" si="53"/>
        <v>2336988.5154416608</v>
      </c>
      <c r="Q402" s="101">
        <f t="shared" si="54"/>
        <v>1458114.0225984738</v>
      </c>
      <c r="R402" s="101">
        <f t="shared" si="55"/>
        <v>0</v>
      </c>
    </row>
    <row r="403" spans="1:18" ht="14.4" customHeight="1">
      <c r="A403" s="63">
        <v>381611</v>
      </c>
      <c r="B403" s="59" t="s">
        <v>421</v>
      </c>
      <c r="C403" s="25" t="s">
        <v>416</v>
      </c>
      <c r="D403" s="25" t="s">
        <v>691</v>
      </c>
      <c r="E403" s="60" t="s">
        <v>708</v>
      </c>
      <c r="F403" s="36">
        <f>VLOOKUP($A403,'CAF BLS Adjustment'!$B:$H,7,FALSE)</f>
        <v>3507584</v>
      </c>
      <c r="G403" s="5">
        <f>SUMIFS('HCLS Adjustment'!$F:$F,'HCLS Adjustment'!$B:$B,Main!$A403)</f>
        <v>2124624</v>
      </c>
      <c r="H403" s="31">
        <f>VLOOKUP(A403,'SVS Adjustment'!$B$3:$E$675,4,FALSE)</f>
        <v>0</v>
      </c>
      <c r="I403" s="31">
        <f t="shared" si="48"/>
        <v>5632208</v>
      </c>
      <c r="J403" s="31">
        <f>IFERROR(VLOOKUP($A403,'NECA 5 year Projections'!$A:$C,3,FALSE),0)</f>
        <v>2752620.4694028399</v>
      </c>
      <c r="K403" s="64">
        <f t="shared" si="49"/>
        <v>0.9963388589590193</v>
      </c>
      <c r="L403" s="31">
        <f t="shared" si="50"/>
        <v>5611587.6921398602</v>
      </c>
      <c r="M403" s="61">
        <v>255834</v>
      </c>
      <c r="N403" s="36">
        <f t="shared" si="51"/>
        <v>254897.35564292176</v>
      </c>
      <c r="O403" s="95">
        <f t="shared" si="52"/>
        <v>5866485.0477827825</v>
      </c>
      <c r="P403" s="36">
        <f t="shared" si="53"/>
        <v>3749639.5959058348</v>
      </c>
      <c r="Q403" s="101">
        <f t="shared" si="54"/>
        <v>2116845.4518769477</v>
      </c>
      <c r="R403" s="101">
        <f t="shared" si="55"/>
        <v>0</v>
      </c>
    </row>
    <row r="404" spans="1:18" ht="14.4" customHeight="1">
      <c r="A404" s="63">
        <v>381614</v>
      </c>
      <c r="B404" s="59" t="s">
        <v>422</v>
      </c>
      <c r="C404" s="25" t="s">
        <v>416</v>
      </c>
      <c r="D404" s="25" t="s">
        <v>691</v>
      </c>
      <c r="E404" s="60" t="s">
        <v>708</v>
      </c>
      <c r="F404" s="36">
        <f>VLOOKUP($A404,'CAF BLS Adjustment'!$B:$H,7,FALSE)</f>
        <v>566400</v>
      </c>
      <c r="G404" s="5">
        <f>SUMIFS('HCLS Adjustment'!$F:$F,'HCLS Adjustment'!$B:$B,Main!$A404)</f>
        <v>195972</v>
      </c>
      <c r="H404" s="31">
        <f>VLOOKUP(A404,'SVS Adjustment'!$B$3:$E$675,4,FALSE)</f>
        <v>0</v>
      </c>
      <c r="I404" s="31">
        <f t="shared" si="48"/>
        <v>762372</v>
      </c>
      <c r="J404" s="31">
        <f>IFERROR(VLOOKUP($A404,'NECA 5 year Projections'!$A:$C,3,FALSE),0)</f>
        <v>615923.76494230202</v>
      </c>
      <c r="K404" s="64">
        <f t="shared" si="49"/>
        <v>0.9963388589590193</v>
      </c>
      <c r="L404" s="31">
        <f t="shared" si="50"/>
        <v>759580.84858230548</v>
      </c>
      <c r="M404" s="61">
        <v>18612</v>
      </c>
      <c r="N404" s="36">
        <f t="shared" si="51"/>
        <v>18543.858842945268</v>
      </c>
      <c r="O404" s="95">
        <f t="shared" si="52"/>
        <v>778124.70742525079</v>
      </c>
      <c r="P404" s="36">
        <f t="shared" si="53"/>
        <v>582870.1885573339</v>
      </c>
      <c r="Q404" s="101">
        <f t="shared" si="54"/>
        <v>195254.51886791692</v>
      </c>
      <c r="R404" s="101">
        <f t="shared" si="55"/>
        <v>0</v>
      </c>
    </row>
    <row r="405" spans="1:18" ht="14.4" customHeight="1">
      <c r="A405" s="63">
        <v>381615</v>
      </c>
      <c r="B405" s="59" t="s">
        <v>423</v>
      </c>
      <c r="C405" s="25" t="s">
        <v>416</v>
      </c>
      <c r="D405" s="25" t="s">
        <v>691</v>
      </c>
      <c r="E405" s="60" t="s">
        <v>708</v>
      </c>
      <c r="F405" s="36">
        <f>VLOOKUP($A405,'CAF BLS Adjustment'!$B:$H,7,FALSE)</f>
        <v>473825</v>
      </c>
      <c r="G405" s="5">
        <f>SUMIFS('HCLS Adjustment'!$F:$F,'HCLS Adjustment'!$B:$B,Main!$A405)</f>
        <v>184524</v>
      </c>
      <c r="H405" s="31">
        <f>VLOOKUP(A405,'SVS Adjustment'!$B$3:$E$675,4,FALSE)</f>
        <v>0</v>
      </c>
      <c r="I405" s="31">
        <f t="shared" si="48"/>
        <v>658349</v>
      </c>
      <c r="J405" s="31">
        <f>IFERROR(VLOOKUP($A405,'NECA 5 year Projections'!$A:$C,3,FALSE),0)</f>
        <v>495899.80645487201</v>
      </c>
      <c r="K405" s="64">
        <f t="shared" si="49"/>
        <v>0.9963388589590193</v>
      </c>
      <c r="L405" s="31">
        <f t="shared" si="50"/>
        <v>655938.69145681139</v>
      </c>
      <c r="M405" s="61">
        <v>22920</v>
      </c>
      <c r="N405" s="36">
        <f t="shared" si="51"/>
        <v>22836.086647340722</v>
      </c>
      <c r="O405" s="95">
        <f t="shared" si="52"/>
        <v>678774.77810415206</v>
      </c>
      <c r="P405" s="36">
        <f t="shared" si="53"/>
        <v>494926.34649359802</v>
      </c>
      <c r="Q405" s="101">
        <f t="shared" si="54"/>
        <v>183848.43161055408</v>
      </c>
      <c r="R405" s="101">
        <f t="shared" si="55"/>
        <v>0</v>
      </c>
    </row>
    <row r="406" spans="1:18" ht="14.4" customHeight="1">
      <c r="A406" s="63">
        <v>381617</v>
      </c>
      <c r="B406" s="59" t="s">
        <v>424</v>
      </c>
      <c r="C406" s="25" t="s">
        <v>416</v>
      </c>
      <c r="D406" s="25" t="s">
        <v>691</v>
      </c>
      <c r="E406" s="60" t="s">
        <v>708</v>
      </c>
      <c r="F406" s="36">
        <f>VLOOKUP($A406,'CAF BLS Adjustment'!$B:$H,7,FALSE)</f>
        <v>1151851</v>
      </c>
      <c r="G406" s="5">
        <f>SUMIFS('HCLS Adjustment'!$F:$F,'HCLS Adjustment'!$B:$B,Main!$A406)</f>
        <v>1428120</v>
      </c>
      <c r="H406" s="31">
        <f>VLOOKUP(A406,'SVS Adjustment'!$B$3:$E$675,4,FALSE)</f>
        <v>0</v>
      </c>
      <c r="I406" s="31">
        <f t="shared" si="48"/>
        <v>2579971</v>
      </c>
      <c r="J406" s="31">
        <f>IFERROR(VLOOKUP($A406,'NECA 5 year Projections'!$A:$C,3,FALSE),0)</f>
        <v>1281742.9971698599</v>
      </c>
      <c r="K406" s="64">
        <f t="shared" si="49"/>
        <v>0.9963388589590193</v>
      </c>
      <c r="L406" s="31">
        <f t="shared" si="50"/>
        <v>2570525.3622873598</v>
      </c>
      <c r="M406" s="61">
        <v>376992</v>
      </c>
      <c r="N406" s="36">
        <f t="shared" si="51"/>
        <v>375611.77911667863</v>
      </c>
      <c r="O406" s="95">
        <f t="shared" si="52"/>
        <v>2946137.1414040383</v>
      </c>
      <c r="P406" s="36">
        <f t="shared" si="53"/>
        <v>1523245.6901474837</v>
      </c>
      <c r="Q406" s="101">
        <f t="shared" si="54"/>
        <v>1422891.4512565546</v>
      </c>
      <c r="R406" s="101">
        <f t="shared" si="55"/>
        <v>0</v>
      </c>
    </row>
    <row r="407" spans="1:18" ht="14.4" customHeight="1">
      <c r="A407" s="63">
        <v>381622</v>
      </c>
      <c r="B407" s="59" t="s">
        <v>425</v>
      </c>
      <c r="C407" s="25" t="s">
        <v>416</v>
      </c>
      <c r="D407" s="25" t="s">
        <v>691</v>
      </c>
      <c r="E407" s="60" t="s">
        <v>708</v>
      </c>
      <c r="F407" s="36">
        <f>VLOOKUP($A407,'CAF BLS Adjustment'!$B:$H,7,FALSE)</f>
        <v>263147</v>
      </c>
      <c r="G407" s="5">
        <f>SUMIFS('HCLS Adjustment'!$F:$F,'HCLS Adjustment'!$B:$B,Main!$A407)</f>
        <v>91596</v>
      </c>
      <c r="H407" s="31">
        <f>VLOOKUP(A407,'SVS Adjustment'!$B$3:$E$675,4,FALSE)</f>
        <v>0</v>
      </c>
      <c r="I407" s="31">
        <f t="shared" si="48"/>
        <v>354743</v>
      </c>
      <c r="J407" s="31">
        <f>IFERROR(VLOOKUP($A407,'NECA 5 year Projections'!$A:$C,3,FALSE),0)</f>
        <v>260791.88290327301</v>
      </c>
      <c r="K407" s="64">
        <f t="shared" si="49"/>
        <v>0.9963388589590193</v>
      </c>
      <c r="L407" s="31">
        <f t="shared" si="50"/>
        <v>353444.23584369937</v>
      </c>
      <c r="M407" s="61">
        <v>12174</v>
      </c>
      <c r="N407" s="36">
        <f t="shared" si="51"/>
        <v>12129.4292689671</v>
      </c>
      <c r="O407" s="95">
        <f t="shared" si="52"/>
        <v>365573.66511266649</v>
      </c>
      <c r="P407" s="36">
        <f t="shared" si="53"/>
        <v>274313.01098745619</v>
      </c>
      <c r="Q407" s="101">
        <f t="shared" si="54"/>
        <v>91260.654125210334</v>
      </c>
      <c r="R407" s="101">
        <f t="shared" si="55"/>
        <v>0</v>
      </c>
    </row>
    <row r="408" spans="1:18" ht="14.4" customHeight="1">
      <c r="A408" s="63">
        <v>381625</v>
      </c>
      <c r="B408" s="59" t="s">
        <v>426</v>
      </c>
      <c r="C408" s="25" t="s">
        <v>416</v>
      </c>
      <c r="D408" s="25" t="s">
        <v>691</v>
      </c>
      <c r="E408" s="60" t="s">
        <v>708</v>
      </c>
      <c r="F408" s="36">
        <f>VLOOKUP($A408,'CAF BLS Adjustment'!$B:$H,7,FALSE)</f>
        <v>4429051</v>
      </c>
      <c r="G408" s="5">
        <f>SUMIFS('HCLS Adjustment'!$F:$F,'HCLS Adjustment'!$B:$B,Main!$A408)</f>
        <v>2588640</v>
      </c>
      <c r="H408" s="31">
        <f>VLOOKUP(A408,'SVS Adjustment'!$B$3:$E$675,4,FALSE)</f>
        <v>0</v>
      </c>
      <c r="I408" s="31">
        <f t="shared" si="48"/>
        <v>7017691</v>
      </c>
      <c r="J408" s="31">
        <f>IFERROR(VLOOKUP($A408,'NECA 5 year Projections'!$A:$C,3,FALSE),0)</f>
        <v>2147158.9556722799</v>
      </c>
      <c r="K408" s="64">
        <f t="shared" si="49"/>
        <v>0.9963388589590193</v>
      </c>
      <c r="L408" s="31">
        <f t="shared" si="50"/>
        <v>6991998.2434669789</v>
      </c>
      <c r="M408" s="61">
        <v>79230</v>
      </c>
      <c r="N408" s="36">
        <f t="shared" si="51"/>
        <v>78939.927795323092</v>
      </c>
      <c r="O408" s="95">
        <f t="shared" si="52"/>
        <v>7070938.1712623024</v>
      </c>
      <c r="P408" s="36">
        <f t="shared" si="53"/>
        <v>4491775.5474066269</v>
      </c>
      <c r="Q408" s="101">
        <f t="shared" si="54"/>
        <v>2579162.6238556756</v>
      </c>
      <c r="R408" s="101">
        <f t="shared" si="55"/>
        <v>0</v>
      </c>
    </row>
    <row r="409" spans="1:18" ht="14.4" customHeight="1">
      <c r="A409" s="63">
        <v>381630</v>
      </c>
      <c r="B409" s="59" t="s">
        <v>427</v>
      </c>
      <c r="C409" s="25" t="s">
        <v>416</v>
      </c>
      <c r="D409" s="25" t="s">
        <v>691</v>
      </c>
      <c r="E409" s="60" t="s">
        <v>708</v>
      </c>
      <c r="F409" s="36">
        <f>VLOOKUP($A409,'CAF BLS Adjustment'!$B:$H,7,FALSE)</f>
        <v>3103350</v>
      </c>
      <c r="G409" s="5">
        <f>SUMIFS('HCLS Adjustment'!$F:$F,'HCLS Adjustment'!$B:$B,Main!$A409)</f>
        <v>2810892</v>
      </c>
      <c r="H409" s="31">
        <f>VLOOKUP(A409,'SVS Adjustment'!$B$3:$E$675,4,FALSE)</f>
        <v>0</v>
      </c>
      <c r="I409" s="31">
        <f t="shared" si="48"/>
        <v>5914242</v>
      </c>
      <c r="J409" s="31">
        <f>IFERROR(VLOOKUP($A409,'NECA 5 year Projections'!$A:$C,3,FALSE),0)</f>
        <v>2756519.8499229099</v>
      </c>
      <c r="K409" s="64">
        <f t="shared" si="49"/>
        <v>0.9963388589590193</v>
      </c>
      <c r="L409" s="31">
        <f t="shared" si="50"/>
        <v>5892589.1258875085</v>
      </c>
      <c r="M409" s="61">
        <v>150468</v>
      </c>
      <c r="N409" s="36">
        <f t="shared" si="51"/>
        <v>149917.11542984573</v>
      </c>
      <c r="O409" s="95">
        <f t="shared" si="52"/>
        <v>6042506.2413173541</v>
      </c>
      <c r="P409" s="36">
        <f t="shared" si="53"/>
        <v>3241905.3133803187</v>
      </c>
      <c r="Q409" s="101">
        <f t="shared" si="54"/>
        <v>2800600.9279370359</v>
      </c>
      <c r="R409" s="101">
        <f t="shared" si="55"/>
        <v>0</v>
      </c>
    </row>
    <row r="410" spans="1:18" ht="14.4" customHeight="1">
      <c r="A410" s="63">
        <v>381631</v>
      </c>
      <c r="B410" s="59" t="s">
        <v>428</v>
      </c>
      <c r="C410" s="25" t="s">
        <v>416</v>
      </c>
      <c r="D410" s="25" t="s">
        <v>691</v>
      </c>
      <c r="E410" s="60" t="s">
        <v>708</v>
      </c>
      <c r="F410" s="36">
        <f>VLOOKUP($A410,'CAF BLS Adjustment'!$B:$H,7,FALSE)</f>
        <v>1650423</v>
      </c>
      <c r="G410" s="5">
        <f>SUMIFS('HCLS Adjustment'!$F:$F,'HCLS Adjustment'!$B:$B,Main!$A410)</f>
        <v>1187124</v>
      </c>
      <c r="H410" s="31">
        <f>VLOOKUP(A410,'SVS Adjustment'!$B$3:$E$675,4,FALSE)</f>
        <v>0</v>
      </c>
      <c r="I410" s="31">
        <f t="shared" si="48"/>
        <v>2837547</v>
      </c>
      <c r="J410" s="31">
        <f>IFERROR(VLOOKUP($A410,'NECA 5 year Projections'!$A:$C,3,FALSE),0)</f>
        <v>1430920.7161659701</v>
      </c>
      <c r="K410" s="64">
        <f t="shared" si="49"/>
        <v>0.9963388589590193</v>
      </c>
      <c r="L410" s="31">
        <f t="shared" si="50"/>
        <v>2827158.3402225883</v>
      </c>
      <c r="M410" s="61">
        <v>146274</v>
      </c>
      <c r="N410" s="36">
        <f t="shared" si="51"/>
        <v>145738.47025537159</v>
      </c>
      <c r="O410" s="95">
        <f t="shared" si="52"/>
        <v>2972896.8104779599</v>
      </c>
      <c r="P410" s="36">
        <f t="shared" si="53"/>
        <v>1790119.0388750932</v>
      </c>
      <c r="Q410" s="101">
        <f t="shared" si="54"/>
        <v>1182777.7716028667</v>
      </c>
      <c r="R410" s="101">
        <f t="shared" si="55"/>
        <v>0</v>
      </c>
    </row>
    <row r="411" spans="1:18" ht="14.4" customHeight="1">
      <c r="A411" s="63">
        <v>381632</v>
      </c>
      <c r="B411" s="59" t="s">
        <v>429</v>
      </c>
      <c r="C411" s="25" t="s">
        <v>416</v>
      </c>
      <c r="D411" s="25" t="s">
        <v>691</v>
      </c>
      <c r="E411" s="60" t="s">
        <v>708</v>
      </c>
      <c r="F411" s="36">
        <f>VLOOKUP($A411,'CAF BLS Adjustment'!$B:$H,7,FALSE)</f>
        <v>11060654</v>
      </c>
      <c r="G411" s="5">
        <f>SUMIFS('HCLS Adjustment'!$F:$F,'HCLS Adjustment'!$B:$B,Main!$A411)</f>
        <v>4866540</v>
      </c>
      <c r="H411" s="31">
        <f>VLOOKUP(A411,'SVS Adjustment'!$B$3:$E$675,4,FALSE)</f>
        <v>1116756</v>
      </c>
      <c r="I411" s="31">
        <f t="shared" si="48"/>
        <v>17043950</v>
      </c>
      <c r="J411" s="31">
        <f>IFERROR(VLOOKUP($A411,'NECA 5 year Projections'!$A:$C,3,FALSE),0)</f>
        <v>9549424.8645323794</v>
      </c>
      <c r="K411" s="64">
        <f t="shared" si="49"/>
        <v>0.9963388589590193</v>
      </c>
      <c r="L411" s="31">
        <f t="shared" si="50"/>
        <v>16981549.695154577</v>
      </c>
      <c r="M411" s="61">
        <v>555828</v>
      </c>
      <c r="N411" s="36">
        <f t="shared" si="51"/>
        <v>553793.03529747378</v>
      </c>
      <c r="O411" s="95">
        <f t="shared" si="52"/>
        <v>17535342.73045205</v>
      </c>
      <c r="P411" s="36">
        <f t="shared" si="53"/>
        <v>11573952.420997987</v>
      </c>
      <c r="Q411" s="101">
        <f t="shared" si="54"/>
        <v>4848722.9106784267</v>
      </c>
      <c r="R411" s="101">
        <f t="shared" si="55"/>
        <v>1112667.3987756385</v>
      </c>
    </row>
    <row r="412" spans="1:18" ht="14.4" customHeight="1">
      <c r="A412" s="63">
        <v>381636</v>
      </c>
      <c r="B412" s="59" t="s">
        <v>430</v>
      </c>
      <c r="C412" s="25" t="s">
        <v>416</v>
      </c>
      <c r="D412" s="25" t="s">
        <v>691</v>
      </c>
      <c r="E412" s="60" t="s">
        <v>708</v>
      </c>
      <c r="F412" s="36">
        <f>VLOOKUP($A412,'CAF BLS Adjustment'!$B:$H,7,FALSE)</f>
        <v>3344542</v>
      </c>
      <c r="G412" s="5">
        <f>SUMIFS('HCLS Adjustment'!$F:$F,'HCLS Adjustment'!$B:$B,Main!$A412)</f>
        <v>2371692</v>
      </c>
      <c r="H412" s="31">
        <f>VLOOKUP(A412,'SVS Adjustment'!$B$3:$E$675,4,FALSE)</f>
        <v>0</v>
      </c>
      <c r="I412" s="31">
        <f t="shared" si="48"/>
        <v>5716234</v>
      </c>
      <c r="J412" s="31">
        <f>IFERROR(VLOOKUP($A412,'NECA 5 year Projections'!$A:$C,3,FALSE),0)</f>
        <v>3742968.3758823499</v>
      </c>
      <c r="K412" s="64">
        <f t="shared" si="49"/>
        <v>0.9963388589590193</v>
      </c>
      <c r="L412" s="31">
        <f t="shared" si="50"/>
        <v>5695306.0611027507</v>
      </c>
      <c r="M412" s="61">
        <v>528864</v>
      </c>
      <c r="N412" s="36">
        <f t="shared" si="51"/>
        <v>526927.75430450274</v>
      </c>
      <c r="O412" s="95">
        <f t="shared" si="52"/>
        <v>6222233.8154072538</v>
      </c>
      <c r="P412" s="36">
        <f t="shared" si="53"/>
        <v>3859224.9143250189</v>
      </c>
      <c r="Q412" s="101">
        <f t="shared" si="54"/>
        <v>2363008.9010822345</v>
      </c>
      <c r="R412" s="101">
        <f t="shared" si="55"/>
        <v>0</v>
      </c>
    </row>
    <row r="413" spans="1:18" ht="14.4" customHeight="1">
      <c r="A413" s="63">
        <v>381637</v>
      </c>
      <c r="B413" s="59" t="s">
        <v>431</v>
      </c>
      <c r="C413" s="25" t="s">
        <v>416</v>
      </c>
      <c r="D413" s="25" t="s">
        <v>691</v>
      </c>
      <c r="E413" s="60" t="s">
        <v>708</v>
      </c>
      <c r="F413" s="36">
        <f>VLOOKUP($A413,'CAF BLS Adjustment'!$B:$H,7,FALSE)</f>
        <v>6539453</v>
      </c>
      <c r="G413" s="5">
        <f>SUMIFS('HCLS Adjustment'!$F:$F,'HCLS Adjustment'!$B:$B,Main!$A413)</f>
        <v>4180296</v>
      </c>
      <c r="H413" s="31">
        <f>VLOOKUP(A413,'SVS Adjustment'!$B$3:$E$675,4,FALSE)</f>
        <v>0</v>
      </c>
      <c r="I413" s="31">
        <f t="shared" si="48"/>
        <v>10719749</v>
      </c>
      <c r="J413" s="31">
        <f>IFERROR(VLOOKUP($A413,'NECA 5 year Projections'!$A:$C,3,FALSE),0)</f>
        <v>3911097.1900555501</v>
      </c>
      <c r="K413" s="64">
        <f t="shared" si="49"/>
        <v>0.9963388589590193</v>
      </c>
      <c r="L413" s="31">
        <f t="shared" si="50"/>
        <v>10680502.486987088</v>
      </c>
      <c r="M413" s="61">
        <v>266610</v>
      </c>
      <c r="N413" s="36">
        <f t="shared" si="51"/>
        <v>265633.90318706416</v>
      </c>
      <c r="O413" s="95">
        <f t="shared" si="52"/>
        <v>10946136.390174152</v>
      </c>
      <c r="P413" s="36">
        <f t="shared" si="53"/>
        <v>6781145.0434232</v>
      </c>
      <c r="Q413" s="101">
        <f t="shared" si="54"/>
        <v>4164991.3467509523</v>
      </c>
      <c r="R413" s="101">
        <f t="shared" si="55"/>
        <v>0</v>
      </c>
    </row>
    <row r="414" spans="1:18" ht="14.4" customHeight="1">
      <c r="A414" s="63">
        <v>381638</v>
      </c>
      <c r="B414" s="59" t="s">
        <v>432</v>
      </c>
      <c r="C414" s="25" t="s">
        <v>416</v>
      </c>
      <c r="D414" s="25" t="s">
        <v>691</v>
      </c>
      <c r="E414" s="60" t="s">
        <v>708</v>
      </c>
      <c r="F414" s="36">
        <f>VLOOKUP($A414,'CAF BLS Adjustment'!$B:$H,7,FALSE)</f>
        <v>276859</v>
      </c>
      <c r="G414" s="5">
        <f>SUMIFS('HCLS Adjustment'!$F:$F,'HCLS Adjustment'!$B:$B,Main!$A414)</f>
        <v>88668</v>
      </c>
      <c r="H414" s="31">
        <f>VLOOKUP(A414,'SVS Adjustment'!$B$3:$E$675,4,FALSE)</f>
        <v>0</v>
      </c>
      <c r="I414" s="31">
        <f t="shared" si="48"/>
        <v>365527</v>
      </c>
      <c r="J414" s="31">
        <f>IFERROR(VLOOKUP($A414,'NECA 5 year Projections'!$A:$C,3,FALSE),0)</f>
        <v>306152.42787527398</v>
      </c>
      <c r="K414" s="64">
        <f t="shared" si="49"/>
        <v>0.9963388589590193</v>
      </c>
      <c r="L414" s="31">
        <f t="shared" si="50"/>
        <v>364188.75409871346</v>
      </c>
      <c r="M414" s="61">
        <v>-25734</v>
      </c>
      <c r="N414" s="36">
        <f t="shared" si="51"/>
        <v>-25734</v>
      </c>
      <c r="O414" s="95">
        <f t="shared" si="52"/>
        <v>338454.75409871346</v>
      </c>
      <c r="P414" s="36">
        <f t="shared" si="53"/>
        <v>250111.38015253516</v>
      </c>
      <c r="Q414" s="101">
        <f t="shared" si="54"/>
        <v>88343.373946178326</v>
      </c>
      <c r="R414" s="101">
        <f t="shared" si="55"/>
        <v>0</v>
      </c>
    </row>
    <row r="415" spans="1:18" ht="14.4" customHeight="1">
      <c r="A415" s="63">
        <v>382247</v>
      </c>
      <c r="B415" s="59" t="s">
        <v>433</v>
      </c>
      <c r="C415" s="25" t="s">
        <v>416</v>
      </c>
      <c r="D415" s="25" t="s">
        <v>691</v>
      </c>
      <c r="E415" s="60" t="s">
        <v>708</v>
      </c>
      <c r="F415" s="36">
        <f>VLOOKUP($A415,'CAF BLS Adjustment'!$B:$H,7,FALSE)</f>
        <v>1817544</v>
      </c>
      <c r="G415" s="5">
        <f>SUMIFS('HCLS Adjustment'!$F:$F,'HCLS Adjustment'!$B:$B,Main!$A415)</f>
        <v>297708</v>
      </c>
      <c r="H415" s="31">
        <f>VLOOKUP(A415,'SVS Adjustment'!$B$3:$E$675,4,FALSE)</f>
        <v>0</v>
      </c>
      <c r="I415" s="31">
        <f t="shared" si="48"/>
        <v>2115252</v>
      </c>
      <c r="J415" s="31">
        <f>IFERROR(VLOOKUP($A415,'NECA 5 year Projections'!$A:$C,3,FALSE),0)</f>
        <v>2223133.2525653401</v>
      </c>
      <c r="K415" s="64">
        <f t="shared" si="49"/>
        <v>0.9963388589590193</v>
      </c>
      <c r="L415" s="31">
        <f t="shared" si="50"/>
        <v>2115252</v>
      </c>
      <c r="M415" s="61">
        <v>-60204</v>
      </c>
      <c r="N415" s="36">
        <f t="shared" si="51"/>
        <v>-60204</v>
      </c>
      <c r="O415" s="95">
        <f t="shared" si="52"/>
        <v>2055048</v>
      </c>
      <c r="P415" s="36">
        <f t="shared" si="53"/>
        <v>1757340</v>
      </c>
      <c r="Q415" s="101">
        <f t="shared" si="54"/>
        <v>297708</v>
      </c>
      <c r="R415" s="101">
        <f t="shared" si="55"/>
        <v>0</v>
      </c>
    </row>
    <row r="416" spans="1:18" ht="14.4" customHeight="1">
      <c r="A416" s="63">
        <v>383303</v>
      </c>
      <c r="B416" s="59" t="s">
        <v>434</v>
      </c>
      <c r="C416" s="25" t="s">
        <v>416</v>
      </c>
      <c r="D416" s="25" t="s">
        <v>691</v>
      </c>
      <c r="E416" s="60" t="s">
        <v>708</v>
      </c>
      <c r="F416" s="36">
        <f>VLOOKUP($A416,'CAF BLS Adjustment'!$B:$H,7,FALSE)</f>
        <v>14543487</v>
      </c>
      <c r="G416" s="5">
        <f>SUMIFS('HCLS Adjustment'!$F:$F,'HCLS Adjustment'!$B:$B,Main!$A416)</f>
        <v>2300100</v>
      </c>
      <c r="H416" s="31">
        <f>VLOOKUP(A416,'SVS Adjustment'!$B$3:$E$675,4,FALSE)</f>
        <v>29760</v>
      </c>
      <c r="I416" s="31">
        <f t="shared" si="48"/>
        <v>16873347</v>
      </c>
      <c r="J416" s="31">
        <f>IFERROR(VLOOKUP($A416,'NECA 5 year Projections'!$A:$C,3,FALSE),0)</f>
        <v>10973394.322412999</v>
      </c>
      <c r="K416" s="64">
        <f t="shared" si="49"/>
        <v>0.9963388589590193</v>
      </c>
      <c r="L416" s="31">
        <f t="shared" si="50"/>
        <v>16811571.296799593</v>
      </c>
      <c r="M416" s="61">
        <v>433596</v>
      </c>
      <c r="N416" s="36">
        <f t="shared" si="51"/>
        <v>432008.54388919496</v>
      </c>
      <c r="O416" s="95">
        <f t="shared" si="52"/>
        <v>17243579.840688787</v>
      </c>
      <c r="P416" s="36">
        <f t="shared" si="53"/>
        <v>14922249.786754526</v>
      </c>
      <c r="Q416" s="101">
        <f t="shared" si="54"/>
        <v>2291679.0094916406</v>
      </c>
      <c r="R416" s="101">
        <f t="shared" si="55"/>
        <v>29651.044442620416</v>
      </c>
    </row>
    <row r="417" spans="1:18" ht="14.4" customHeight="1">
      <c r="A417" s="63">
        <v>391405</v>
      </c>
      <c r="B417" s="59" t="s">
        <v>436</v>
      </c>
      <c r="C417" s="25" t="s">
        <v>435</v>
      </c>
      <c r="D417" s="25" t="s">
        <v>691</v>
      </c>
      <c r="E417" s="60" t="s">
        <v>708</v>
      </c>
      <c r="F417" s="36">
        <f>VLOOKUP($A417,'CAF BLS Adjustment'!$B:$H,7,FALSE)</f>
        <v>158301</v>
      </c>
      <c r="G417" s="5">
        <f>SUMIFS('HCLS Adjustment'!$F:$F,'HCLS Adjustment'!$B:$B,Main!$A417)</f>
        <v>0</v>
      </c>
      <c r="H417" s="31">
        <f>VLOOKUP(A417,'SVS Adjustment'!$B$3:$E$675,4,FALSE)</f>
        <v>0</v>
      </c>
      <c r="I417" s="31">
        <f t="shared" si="48"/>
        <v>158301</v>
      </c>
      <c r="J417" s="31">
        <f>IFERROR(VLOOKUP($A417,'NECA 5 year Projections'!$A:$C,3,FALSE),0)</f>
        <v>118526.670921821</v>
      </c>
      <c r="K417" s="64">
        <f t="shared" si="49"/>
        <v>0.9963388589590193</v>
      </c>
      <c r="L417" s="31">
        <f t="shared" si="50"/>
        <v>157721.43771207173</v>
      </c>
      <c r="M417" s="61">
        <v>-14574</v>
      </c>
      <c r="N417" s="36">
        <f t="shared" si="51"/>
        <v>-14574</v>
      </c>
      <c r="O417" s="95">
        <f t="shared" si="52"/>
        <v>143147.43771207173</v>
      </c>
      <c r="P417" s="36">
        <f t="shared" si="53"/>
        <v>143147.43771207173</v>
      </c>
      <c r="Q417" s="101">
        <f t="shared" si="54"/>
        <v>0</v>
      </c>
      <c r="R417" s="101">
        <f t="shared" si="55"/>
        <v>0</v>
      </c>
    </row>
    <row r="418" spans="1:18" ht="14.4" customHeight="1">
      <c r="A418" s="63">
        <v>391640</v>
      </c>
      <c r="B418" s="59" t="s">
        <v>437</v>
      </c>
      <c r="C418" s="25" t="s">
        <v>435</v>
      </c>
      <c r="D418" s="25" t="s">
        <v>691</v>
      </c>
      <c r="E418" s="60" t="s">
        <v>708</v>
      </c>
      <c r="F418" s="36">
        <f>VLOOKUP($A418,'CAF BLS Adjustment'!$B:$H,7,FALSE)</f>
        <v>395520</v>
      </c>
      <c r="G418" s="5">
        <f>SUMIFS('HCLS Adjustment'!$F:$F,'HCLS Adjustment'!$B:$B,Main!$A418)</f>
        <v>135732</v>
      </c>
      <c r="H418" s="31">
        <f>VLOOKUP(A418,'SVS Adjustment'!$B$3:$E$675,4,FALSE)</f>
        <v>0</v>
      </c>
      <c r="I418" s="31">
        <f t="shared" si="48"/>
        <v>531252</v>
      </c>
      <c r="J418" s="31">
        <f>IFERROR(VLOOKUP($A418,'NECA 5 year Projections'!$A:$C,3,FALSE),0)</f>
        <v>425028.32593778498</v>
      </c>
      <c r="K418" s="64">
        <f t="shared" si="49"/>
        <v>0.9963388589590193</v>
      </c>
      <c r="L418" s="31">
        <f t="shared" si="50"/>
        <v>529307.01149969688</v>
      </c>
      <c r="M418" s="61">
        <v>16434</v>
      </c>
      <c r="N418" s="36">
        <f t="shared" si="51"/>
        <v>16373.832808132523</v>
      </c>
      <c r="O418" s="95">
        <f t="shared" si="52"/>
        <v>545680.84430782939</v>
      </c>
      <c r="P418" s="36">
        <f t="shared" si="53"/>
        <v>410445.77830360382</v>
      </c>
      <c r="Q418" s="101">
        <f t="shared" si="54"/>
        <v>135235.06600422558</v>
      </c>
      <c r="R418" s="101">
        <f t="shared" si="55"/>
        <v>0</v>
      </c>
    </row>
    <row r="419" spans="1:18" ht="14.4" customHeight="1">
      <c r="A419" s="63">
        <v>391642</v>
      </c>
      <c r="B419" s="59" t="s">
        <v>438</v>
      </c>
      <c r="C419" s="25" t="s">
        <v>435</v>
      </c>
      <c r="D419" s="25" t="s">
        <v>691</v>
      </c>
      <c r="E419" s="60" t="s">
        <v>708</v>
      </c>
      <c r="F419" s="36">
        <f>VLOOKUP($A419,'CAF BLS Adjustment'!$B:$H,7,FALSE)</f>
        <v>844878</v>
      </c>
      <c r="G419" s="5">
        <f>SUMIFS('HCLS Adjustment'!$F:$F,'HCLS Adjustment'!$B:$B,Main!$A419)</f>
        <v>279120</v>
      </c>
      <c r="H419" s="31">
        <f>VLOOKUP(A419,'SVS Adjustment'!$B$3:$E$675,4,FALSE)</f>
        <v>0</v>
      </c>
      <c r="I419" s="31">
        <f t="shared" si="48"/>
        <v>1123998</v>
      </c>
      <c r="J419" s="31">
        <f>IFERROR(VLOOKUP($A419,'NECA 5 year Projections'!$A:$C,3,FALSE),0)</f>
        <v>677055.30765899096</v>
      </c>
      <c r="K419" s="64">
        <f t="shared" si="49"/>
        <v>0.9963388589590193</v>
      </c>
      <c r="L419" s="31">
        <f t="shared" si="50"/>
        <v>1119882.8847922198</v>
      </c>
      <c r="M419" s="61">
        <v>-48834</v>
      </c>
      <c r="N419" s="36">
        <f t="shared" si="51"/>
        <v>-48834</v>
      </c>
      <c r="O419" s="95">
        <f t="shared" si="52"/>
        <v>1071048.8847922198</v>
      </c>
      <c r="P419" s="36">
        <f t="shared" si="53"/>
        <v>792950.7824795784</v>
      </c>
      <c r="Q419" s="101">
        <f t="shared" si="54"/>
        <v>278098.10231264145</v>
      </c>
      <c r="R419" s="101">
        <f t="shared" si="55"/>
        <v>0</v>
      </c>
    </row>
    <row r="420" spans="1:18" ht="14.4" customHeight="1">
      <c r="A420" s="63">
        <v>391647</v>
      </c>
      <c r="B420" s="59" t="s">
        <v>439</v>
      </c>
      <c r="C420" s="25" t="s">
        <v>435</v>
      </c>
      <c r="D420" s="25" t="s">
        <v>691</v>
      </c>
      <c r="E420" s="60" t="s">
        <v>708</v>
      </c>
      <c r="F420" s="36">
        <f>VLOOKUP($A420,'CAF BLS Adjustment'!$B:$H,7,FALSE)</f>
        <v>1852021</v>
      </c>
      <c r="G420" s="5">
        <f>SUMIFS('HCLS Adjustment'!$F:$F,'HCLS Adjustment'!$B:$B,Main!$A420)</f>
        <v>2396916</v>
      </c>
      <c r="H420" s="31">
        <f>VLOOKUP(A420,'SVS Adjustment'!$B$3:$E$675,4,FALSE)</f>
        <v>0</v>
      </c>
      <c r="I420" s="31">
        <f t="shared" si="48"/>
        <v>4248937</v>
      </c>
      <c r="J420" s="31">
        <f>IFERROR(VLOOKUP($A420,'NECA 5 year Projections'!$A:$C,3,FALSE),0)</f>
        <v>1752852.4008845701</v>
      </c>
      <c r="K420" s="64">
        <f t="shared" si="49"/>
        <v>0.9963388589590193</v>
      </c>
      <c r="L420" s="31">
        <f t="shared" si="50"/>
        <v>4233381.0423687585</v>
      </c>
      <c r="M420" s="61">
        <v>27990</v>
      </c>
      <c r="N420" s="36">
        <f t="shared" si="51"/>
        <v>27887.524662262949</v>
      </c>
      <c r="O420" s="95">
        <f t="shared" si="52"/>
        <v>4261268.5670310212</v>
      </c>
      <c r="P420" s="36">
        <f t="shared" si="53"/>
        <v>1873128.014570405</v>
      </c>
      <c r="Q420" s="101">
        <f t="shared" si="54"/>
        <v>2388140.5524606169</v>
      </c>
      <c r="R420" s="101">
        <f t="shared" si="55"/>
        <v>0</v>
      </c>
    </row>
    <row r="421" spans="1:18" ht="14.4" customHeight="1">
      <c r="A421" s="63">
        <v>391649</v>
      </c>
      <c r="B421" s="59" t="s">
        <v>440</v>
      </c>
      <c r="C421" s="25" t="s">
        <v>435</v>
      </c>
      <c r="D421" s="25" t="s">
        <v>691</v>
      </c>
      <c r="E421" s="60" t="s">
        <v>708</v>
      </c>
      <c r="F421" s="36">
        <f>VLOOKUP($A421,'CAF BLS Adjustment'!$B:$H,7,FALSE)</f>
        <v>358468</v>
      </c>
      <c r="G421" s="5">
        <f>SUMIFS('HCLS Adjustment'!$F:$F,'HCLS Adjustment'!$B:$B,Main!$A421)</f>
        <v>0</v>
      </c>
      <c r="H421" s="31">
        <f>VLOOKUP(A421,'SVS Adjustment'!$B$3:$E$675,4,FALSE)</f>
        <v>0</v>
      </c>
      <c r="I421" s="31">
        <f t="shared" si="48"/>
        <v>358468</v>
      </c>
      <c r="J421" s="31">
        <f>IFERROR(VLOOKUP($A421,'NECA 5 year Projections'!$A:$C,3,FALSE),0)</f>
        <v>276359.28340468998</v>
      </c>
      <c r="K421" s="64">
        <f t="shared" si="49"/>
        <v>0.9963388589590193</v>
      </c>
      <c r="L421" s="31">
        <f t="shared" si="50"/>
        <v>357155.59809332172</v>
      </c>
      <c r="M421" s="61">
        <v>9408</v>
      </c>
      <c r="N421" s="36">
        <f t="shared" si="51"/>
        <v>9373.5559850864538</v>
      </c>
      <c r="O421" s="95">
        <f t="shared" si="52"/>
        <v>366529.1540784082</v>
      </c>
      <c r="P421" s="36">
        <f t="shared" si="53"/>
        <v>366529.1540784082</v>
      </c>
      <c r="Q421" s="101">
        <f t="shared" si="54"/>
        <v>0</v>
      </c>
      <c r="R421" s="101">
        <f t="shared" si="55"/>
        <v>0</v>
      </c>
    </row>
    <row r="422" spans="1:18" ht="14.4" customHeight="1">
      <c r="A422" s="63">
        <v>391650</v>
      </c>
      <c r="B422" s="59" t="s">
        <v>441</v>
      </c>
      <c r="C422" s="25" t="s">
        <v>435</v>
      </c>
      <c r="D422" s="25" t="s">
        <v>691</v>
      </c>
      <c r="E422" s="60" t="s">
        <v>708</v>
      </c>
      <c r="F422" s="36">
        <f>VLOOKUP($A422,'CAF BLS Adjustment'!$B:$H,7,FALSE)</f>
        <v>1559276</v>
      </c>
      <c r="G422" s="5">
        <f>SUMIFS('HCLS Adjustment'!$F:$F,'HCLS Adjustment'!$B:$B,Main!$A422)</f>
        <v>0</v>
      </c>
      <c r="H422" s="31">
        <f>VLOOKUP(A422,'SVS Adjustment'!$B$3:$E$675,4,FALSE)</f>
        <v>0</v>
      </c>
      <c r="I422" s="31">
        <f t="shared" si="48"/>
        <v>1559276</v>
      </c>
      <c r="J422" s="31">
        <f>IFERROR(VLOOKUP($A422,'NECA 5 year Projections'!$A:$C,3,FALSE),0)</f>
        <v>1173347.8647962101</v>
      </c>
      <c r="K422" s="64">
        <f t="shared" si="49"/>
        <v>0.9963388589590193</v>
      </c>
      <c r="L422" s="31">
        <f t="shared" si="50"/>
        <v>1553567.2706421837</v>
      </c>
      <c r="M422" s="61">
        <v>89394</v>
      </c>
      <c r="N422" s="36">
        <f t="shared" si="51"/>
        <v>89066.715957782566</v>
      </c>
      <c r="O422" s="95">
        <f t="shared" si="52"/>
        <v>1642633.9865999662</v>
      </c>
      <c r="P422" s="36">
        <f t="shared" si="53"/>
        <v>1642633.9865999662</v>
      </c>
      <c r="Q422" s="101">
        <f t="shared" si="54"/>
        <v>0</v>
      </c>
      <c r="R422" s="101">
        <f t="shared" si="55"/>
        <v>0</v>
      </c>
    </row>
    <row r="423" spans="1:18" ht="14.4" customHeight="1">
      <c r="A423" s="63">
        <v>391653</v>
      </c>
      <c r="B423" s="59" t="s">
        <v>442</v>
      </c>
      <c r="C423" s="25" t="s">
        <v>435</v>
      </c>
      <c r="D423" s="25" t="s">
        <v>691</v>
      </c>
      <c r="E423" s="60" t="s">
        <v>708</v>
      </c>
      <c r="F423" s="36">
        <f>VLOOKUP($A423,'CAF BLS Adjustment'!$B:$H,7,FALSE)</f>
        <v>93277</v>
      </c>
      <c r="G423" s="5">
        <f>SUMIFS('HCLS Adjustment'!$F:$F,'HCLS Adjustment'!$B:$B,Main!$A423)</f>
        <v>43692</v>
      </c>
      <c r="H423" s="31">
        <f>VLOOKUP(A423,'SVS Adjustment'!$B$3:$E$675,4,FALSE)</f>
        <v>0</v>
      </c>
      <c r="I423" s="31">
        <f t="shared" si="48"/>
        <v>136969</v>
      </c>
      <c r="J423" s="31">
        <f>IFERROR(VLOOKUP($A423,'NECA 5 year Projections'!$A:$C,3,FALSE),0)</f>
        <v>102175.102828806</v>
      </c>
      <c r="K423" s="64">
        <f t="shared" si="49"/>
        <v>0.9963388589590193</v>
      </c>
      <c r="L423" s="31">
        <f t="shared" si="50"/>
        <v>136467.5371727579</v>
      </c>
      <c r="M423" s="61">
        <v>5394</v>
      </c>
      <c r="N423" s="36">
        <f t="shared" si="51"/>
        <v>5374.2518052249497</v>
      </c>
      <c r="O423" s="95">
        <f t="shared" si="52"/>
        <v>141841.78897798285</v>
      </c>
      <c r="P423" s="36">
        <f t="shared" si="53"/>
        <v>98309.751552345391</v>
      </c>
      <c r="Q423" s="101">
        <f t="shared" si="54"/>
        <v>43532.037425637471</v>
      </c>
      <c r="R423" s="101">
        <f t="shared" si="55"/>
        <v>0</v>
      </c>
    </row>
    <row r="424" spans="1:18" ht="14.4" customHeight="1">
      <c r="A424" s="63">
        <v>391654</v>
      </c>
      <c r="B424" s="59" t="s">
        <v>393</v>
      </c>
      <c r="C424" s="25" t="s">
        <v>435</v>
      </c>
      <c r="D424" s="25" t="s">
        <v>691</v>
      </c>
      <c r="E424" s="60" t="s">
        <v>708</v>
      </c>
      <c r="F424" s="36">
        <f>VLOOKUP($A424,'CAF BLS Adjustment'!$B:$H,7,FALSE)</f>
        <v>4961073</v>
      </c>
      <c r="G424" s="5">
        <f>SUMIFS('HCLS Adjustment'!$F:$F,'HCLS Adjustment'!$B:$B,Main!$A424)</f>
        <v>3016644</v>
      </c>
      <c r="H424" s="31">
        <f>VLOOKUP(A424,'SVS Adjustment'!$B$3:$E$675,4,FALSE)</f>
        <v>0</v>
      </c>
      <c r="I424" s="31">
        <f t="shared" si="48"/>
        <v>7977717</v>
      </c>
      <c r="J424" s="31">
        <f>IFERROR(VLOOKUP($A424,'NECA 5 year Projections'!$A:$C,3,FALSE),0)</f>
        <v>4219880.6806650404</v>
      </c>
      <c r="K424" s="64">
        <f t="shared" si="49"/>
        <v>0.9963388589590193</v>
      </c>
      <c r="L424" s="31">
        <f t="shared" si="50"/>
        <v>7948509.4528779704</v>
      </c>
      <c r="M424" s="61">
        <v>225006</v>
      </c>
      <c r="N424" s="36">
        <f t="shared" si="51"/>
        <v>224182.22129893309</v>
      </c>
      <c r="O424" s="95">
        <f t="shared" si="52"/>
        <v>8172691.6741769034</v>
      </c>
      <c r="P424" s="36">
        <f t="shared" si="53"/>
        <v>5167092.0333313318</v>
      </c>
      <c r="Q424" s="101">
        <f t="shared" si="54"/>
        <v>3005599.6408455716</v>
      </c>
      <c r="R424" s="101">
        <f t="shared" si="55"/>
        <v>0</v>
      </c>
    </row>
    <row r="425" spans="1:18" ht="14.4" customHeight="1">
      <c r="A425" s="63">
        <v>391657</v>
      </c>
      <c r="B425" s="59" t="s">
        <v>443</v>
      </c>
      <c r="C425" s="25" t="s">
        <v>435</v>
      </c>
      <c r="D425" s="25" t="s">
        <v>691</v>
      </c>
      <c r="E425" s="60" t="s">
        <v>708</v>
      </c>
      <c r="F425" s="36">
        <f>VLOOKUP($A425,'CAF BLS Adjustment'!$B:$H,7,FALSE)</f>
        <v>1228458</v>
      </c>
      <c r="G425" s="5">
        <f>SUMIFS('HCLS Adjustment'!$F:$F,'HCLS Adjustment'!$B:$B,Main!$A425)</f>
        <v>101220</v>
      </c>
      <c r="H425" s="31">
        <f>VLOOKUP(A425,'SVS Adjustment'!$B$3:$E$675,4,FALSE)</f>
        <v>0</v>
      </c>
      <c r="I425" s="31">
        <f t="shared" si="48"/>
        <v>1329678</v>
      </c>
      <c r="J425" s="31">
        <f>IFERROR(VLOOKUP($A425,'NECA 5 year Projections'!$A:$C,3,FALSE),0)</f>
        <v>1092723.39781656</v>
      </c>
      <c r="K425" s="64">
        <f t="shared" si="49"/>
        <v>0.9963388589590193</v>
      </c>
      <c r="L425" s="31">
        <f t="shared" si="50"/>
        <v>1324809.8613029108</v>
      </c>
      <c r="M425" s="61">
        <v>-28296</v>
      </c>
      <c r="N425" s="36">
        <f t="shared" si="51"/>
        <v>-28296</v>
      </c>
      <c r="O425" s="95">
        <f t="shared" si="52"/>
        <v>1296513.8613029108</v>
      </c>
      <c r="P425" s="36">
        <f t="shared" si="53"/>
        <v>1195664.441999079</v>
      </c>
      <c r="Q425" s="101">
        <f t="shared" si="54"/>
        <v>100849.41930383194</v>
      </c>
      <c r="R425" s="101">
        <f t="shared" si="55"/>
        <v>0</v>
      </c>
    </row>
    <row r="426" spans="1:18" ht="14.4" customHeight="1">
      <c r="A426" s="63">
        <v>391659</v>
      </c>
      <c r="B426" s="59" t="s">
        <v>444</v>
      </c>
      <c r="C426" s="25" t="s">
        <v>435</v>
      </c>
      <c r="D426" s="25" t="s">
        <v>691</v>
      </c>
      <c r="E426" s="60" t="s">
        <v>708</v>
      </c>
      <c r="F426" s="36">
        <f>VLOOKUP($A426,'CAF BLS Adjustment'!$B:$H,7,FALSE)</f>
        <v>7306299</v>
      </c>
      <c r="G426" s="5">
        <f>SUMIFS('HCLS Adjustment'!$F:$F,'HCLS Adjustment'!$B:$B,Main!$A426)</f>
        <v>7531476</v>
      </c>
      <c r="H426" s="31">
        <f>VLOOKUP(A426,'SVS Adjustment'!$B$3:$E$675,4,FALSE)</f>
        <v>0</v>
      </c>
      <c r="I426" s="31">
        <f t="shared" si="48"/>
        <v>14837775</v>
      </c>
      <c r="J426" s="31">
        <f>IFERROR(VLOOKUP($A426,'NECA 5 year Projections'!$A:$C,3,FALSE),0)</f>
        <v>6376999.3135350598</v>
      </c>
      <c r="K426" s="64">
        <f t="shared" si="49"/>
        <v>0.9963388589590193</v>
      </c>
      <c r="L426" s="31">
        <f t="shared" si="50"/>
        <v>14783451.812990662</v>
      </c>
      <c r="M426" s="61">
        <v>358428</v>
      </c>
      <c r="N426" s="36">
        <f t="shared" si="51"/>
        <v>357115.74453896336</v>
      </c>
      <c r="O426" s="95">
        <f t="shared" si="52"/>
        <v>15140567.557529625</v>
      </c>
      <c r="P426" s="36">
        <f t="shared" si="53"/>
        <v>7636665.353412387</v>
      </c>
      <c r="Q426" s="101">
        <f t="shared" si="54"/>
        <v>7503902.2041172385</v>
      </c>
      <c r="R426" s="101">
        <f t="shared" si="55"/>
        <v>0</v>
      </c>
    </row>
    <row r="427" spans="1:18" ht="14.4" customHeight="1">
      <c r="A427" s="63">
        <v>391666</v>
      </c>
      <c r="B427" s="59" t="s">
        <v>445</v>
      </c>
      <c r="C427" s="25" t="s">
        <v>435</v>
      </c>
      <c r="D427" s="25" t="s">
        <v>691</v>
      </c>
      <c r="E427" s="60" t="s">
        <v>708</v>
      </c>
      <c r="F427" s="36">
        <f>VLOOKUP($A427,'CAF BLS Adjustment'!$B:$H,7,FALSE)</f>
        <v>161770</v>
      </c>
      <c r="G427" s="5">
        <f>SUMIFS('HCLS Adjustment'!$F:$F,'HCLS Adjustment'!$B:$B,Main!$A427)</f>
        <v>177384</v>
      </c>
      <c r="H427" s="31">
        <f>VLOOKUP(A427,'SVS Adjustment'!$B$3:$E$675,4,FALSE)</f>
        <v>0</v>
      </c>
      <c r="I427" s="31">
        <f t="shared" si="48"/>
        <v>339154</v>
      </c>
      <c r="J427" s="31">
        <f>IFERROR(VLOOKUP($A427,'NECA 5 year Projections'!$A:$C,3,FALSE),0)</f>
        <v>188811.29654494199</v>
      </c>
      <c r="K427" s="64">
        <f t="shared" si="49"/>
        <v>0.9963388589590193</v>
      </c>
      <c r="L427" s="31">
        <f t="shared" si="50"/>
        <v>337912.30937138724</v>
      </c>
      <c r="M427" s="61">
        <v>5418</v>
      </c>
      <c r="N427" s="36">
        <f t="shared" si="51"/>
        <v>5398.1639378399668</v>
      </c>
      <c r="O427" s="95">
        <f t="shared" si="52"/>
        <v>343310.47330922721</v>
      </c>
      <c r="P427" s="36">
        <f t="shared" si="53"/>
        <v>166575.90115164052</v>
      </c>
      <c r="Q427" s="101">
        <f t="shared" si="54"/>
        <v>176734.57215758669</v>
      </c>
      <c r="R427" s="101">
        <f t="shared" si="55"/>
        <v>0</v>
      </c>
    </row>
    <row r="428" spans="1:18" ht="14.4" customHeight="1">
      <c r="A428" s="63">
        <v>391667</v>
      </c>
      <c r="B428" s="59" t="s">
        <v>446</v>
      </c>
      <c r="C428" s="25" t="s">
        <v>435</v>
      </c>
      <c r="D428" s="25" t="s">
        <v>691</v>
      </c>
      <c r="E428" s="60" t="s">
        <v>708</v>
      </c>
      <c r="F428" s="36">
        <f>VLOOKUP($A428,'CAF BLS Adjustment'!$B:$H,7,FALSE)</f>
        <v>154262</v>
      </c>
      <c r="G428" s="5">
        <f>SUMIFS('HCLS Adjustment'!$F:$F,'HCLS Adjustment'!$B:$B,Main!$A428)</f>
        <v>165312</v>
      </c>
      <c r="H428" s="31">
        <f>VLOOKUP(A428,'SVS Adjustment'!$B$3:$E$675,4,FALSE)</f>
        <v>0</v>
      </c>
      <c r="I428" s="31">
        <f t="shared" si="48"/>
        <v>319574</v>
      </c>
      <c r="J428" s="31">
        <f>IFERROR(VLOOKUP($A428,'NECA 5 year Projections'!$A:$C,3,FALSE),0)</f>
        <v>174262.553121823</v>
      </c>
      <c r="K428" s="64">
        <f t="shared" si="49"/>
        <v>0.9963388589590193</v>
      </c>
      <c r="L428" s="31">
        <f t="shared" si="50"/>
        <v>318403.99451296963</v>
      </c>
      <c r="M428" s="61">
        <v>10986</v>
      </c>
      <c r="N428" s="36">
        <f t="shared" si="51"/>
        <v>10945.778704523786</v>
      </c>
      <c r="O428" s="95">
        <f t="shared" si="52"/>
        <v>329349.77321749344</v>
      </c>
      <c r="P428" s="36">
        <f t="shared" si="53"/>
        <v>164643.00376526001</v>
      </c>
      <c r="Q428" s="101">
        <f t="shared" si="54"/>
        <v>164706.76945223339</v>
      </c>
      <c r="R428" s="101">
        <f t="shared" si="55"/>
        <v>0</v>
      </c>
    </row>
    <row r="429" spans="1:18" ht="14.4" customHeight="1">
      <c r="A429" s="63">
        <v>391668</v>
      </c>
      <c r="B429" s="59" t="s">
        <v>447</v>
      </c>
      <c r="C429" s="25" t="s">
        <v>435</v>
      </c>
      <c r="D429" s="25" t="s">
        <v>691</v>
      </c>
      <c r="E429" s="60" t="s">
        <v>708</v>
      </c>
      <c r="F429" s="36">
        <f>VLOOKUP($A429,'CAF BLS Adjustment'!$B:$H,7,FALSE)</f>
        <v>1052424.5586546999</v>
      </c>
      <c r="G429" s="5">
        <f>SUMIFS('HCLS Adjustment'!$F:$F,'HCLS Adjustment'!$B:$B,Main!$A429)</f>
        <v>672960</v>
      </c>
      <c r="H429" s="31">
        <f>VLOOKUP(A429,'SVS Adjustment'!$B$3:$E$675,4,FALSE)</f>
        <v>0</v>
      </c>
      <c r="I429" s="31">
        <f t="shared" si="48"/>
        <v>1725384.5586546999</v>
      </c>
      <c r="J429" s="31">
        <f>IFERROR(VLOOKUP($A429,'NECA 5 year Projections'!$A:$C,3,FALSE),0)</f>
        <v>741693.11986062594</v>
      </c>
      <c r="K429" s="64">
        <f t="shared" si="49"/>
        <v>0.9963388589590193</v>
      </c>
      <c r="L429" s="31">
        <f t="shared" si="50"/>
        <v>1719067.6824355349</v>
      </c>
      <c r="M429" s="61">
        <v>-31332</v>
      </c>
      <c r="N429" s="36">
        <f t="shared" si="51"/>
        <v>-31332</v>
      </c>
      <c r="O429" s="95">
        <f t="shared" si="52"/>
        <v>1687735.6824355349</v>
      </c>
      <c r="P429" s="36">
        <f t="shared" si="53"/>
        <v>1017239.4839104732</v>
      </c>
      <c r="Q429" s="101">
        <f t="shared" si="54"/>
        <v>670496.1985250616</v>
      </c>
      <c r="R429" s="101">
        <f t="shared" si="55"/>
        <v>0</v>
      </c>
    </row>
    <row r="430" spans="1:18" ht="14.4" customHeight="1">
      <c r="A430" s="63">
        <v>391669</v>
      </c>
      <c r="B430" s="59" t="s">
        <v>448</v>
      </c>
      <c r="C430" s="25" t="s">
        <v>435</v>
      </c>
      <c r="D430" s="25" t="s">
        <v>691</v>
      </c>
      <c r="E430" s="60" t="s">
        <v>708</v>
      </c>
      <c r="F430" s="36">
        <f>VLOOKUP($A430,'CAF BLS Adjustment'!$B:$H,7,FALSE)</f>
        <v>649563</v>
      </c>
      <c r="G430" s="5">
        <f>SUMIFS('HCLS Adjustment'!$F:$F,'HCLS Adjustment'!$B:$B,Main!$A430)</f>
        <v>182268</v>
      </c>
      <c r="H430" s="31">
        <f>VLOOKUP(A430,'SVS Adjustment'!$B$3:$E$675,4,FALSE)</f>
        <v>0</v>
      </c>
      <c r="I430" s="31">
        <f t="shared" si="48"/>
        <v>831831</v>
      </c>
      <c r="J430" s="31">
        <f>IFERROR(VLOOKUP($A430,'NECA 5 year Projections'!$A:$C,3,FALSE),0)</f>
        <v>568725.69979703706</v>
      </c>
      <c r="K430" s="64">
        <f t="shared" si="49"/>
        <v>0.9963388589590193</v>
      </c>
      <c r="L430" s="31">
        <f t="shared" si="50"/>
        <v>828785.54938673996</v>
      </c>
      <c r="M430" s="61">
        <v>-10662</v>
      </c>
      <c r="N430" s="36">
        <f t="shared" si="51"/>
        <v>-10662</v>
      </c>
      <c r="O430" s="95">
        <f t="shared" si="52"/>
        <v>818123.54938673996</v>
      </c>
      <c r="P430" s="36">
        <f t="shared" si="53"/>
        <v>636522.85824199743</v>
      </c>
      <c r="Q430" s="101">
        <f t="shared" si="54"/>
        <v>181600.69114474251</v>
      </c>
      <c r="R430" s="101">
        <f t="shared" si="55"/>
        <v>0</v>
      </c>
    </row>
    <row r="431" spans="1:18" ht="14.4" customHeight="1">
      <c r="A431" s="63">
        <v>391670</v>
      </c>
      <c r="B431" s="59" t="s">
        <v>449</v>
      </c>
      <c r="C431" s="25" t="s">
        <v>435</v>
      </c>
      <c r="D431" s="25" t="s">
        <v>691</v>
      </c>
      <c r="E431" s="60" t="s">
        <v>708</v>
      </c>
      <c r="F431" s="36">
        <f>VLOOKUP($A431,'CAF BLS Adjustment'!$B:$H,7,FALSE)</f>
        <v>2302519</v>
      </c>
      <c r="G431" s="5">
        <f>SUMIFS('HCLS Adjustment'!$F:$F,'HCLS Adjustment'!$B:$B,Main!$A431)</f>
        <v>1892340</v>
      </c>
      <c r="H431" s="31">
        <f>VLOOKUP(A431,'SVS Adjustment'!$B$3:$E$675,4,FALSE)</f>
        <v>0</v>
      </c>
      <c r="I431" s="31">
        <f t="shared" si="48"/>
        <v>4194859</v>
      </c>
      <c r="J431" s="31">
        <f>IFERROR(VLOOKUP($A431,'NECA 5 year Projections'!$A:$C,3,FALSE),0)</f>
        <v>1541520.2178422499</v>
      </c>
      <c r="K431" s="64">
        <f t="shared" si="49"/>
        <v>0.9963388589590193</v>
      </c>
      <c r="L431" s="31">
        <f t="shared" si="50"/>
        <v>4179501.0295539727</v>
      </c>
      <c r="M431" s="61">
        <v>52992</v>
      </c>
      <c r="N431" s="36">
        <f t="shared" si="51"/>
        <v>52797.988813956348</v>
      </c>
      <c r="O431" s="95">
        <f t="shared" si="52"/>
        <v>4232299.0183679294</v>
      </c>
      <c r="P431" s="36">
        <f t="shared" si="53"/>
        <v>2346887.1420054184</v>
      </c>
      <c r="Q431" s="101">
        <f t="shared" si="54"/>
        <v>1885411.8763625105</v>
      </c>
      <c r="R431" s="101">
        <f t="shared" si="55"/>
        <v>0</v>
      </c>
    </row>
    <row r="432" spans="1:18" ht="14.4" customHeight="1">
      <c r="A432" s="63">
        <v>391671</v>
      </c>
      <c r="B432" s="59" t="s">
        <v>450</v>
      </c>
      <c r="C432" s="25" t="s">
        <v>435</v>
      </c>
      <c r="D432" s="25" t="s">
        <v>691</v>
      </c>
      <c r="E432" s="60" t="s">
        <v>708</v>
      </c>
      <c r="F432" s="36">
        <f>VLOOKUP($A432,'CAF BLS Adjustment'!$B:$H,7,FALSE)</f>
        <v>634919</v>
      </c>
      <c r="G432" s="5">
        <f>SUMIFS('HCLS Adjustment'!$F:$F,'HCLS Adjustment'!$B:$B,Main!$A432)</f>
        <v>80292</v>
      </c>
      <c r="H432" s="31">
        <f>VLOOKUP(A432,'SVS Adjustment'!$B$3:$E$675,4,FALSE)</f>
        <v>0</v>
      </c>
      <c r="I432" s="31">
        <f t="shared" si="48"/>
        <v>715211</v>
      </c>
      <c r="J432" s="31">
        <f>IFERROR(VLOOKUP($A432,'NECA 5 year Projections'!$A:$C,3,FALSE),0)</f>
        <v>322116.55823383998</v>
      </c>
      <c r="K432" s="64">
        <f t="shared" si="49"/>
        <v>0.9963388589590193</v>
      </c>
      <c r="L432" s="31">
        <f t="shared" si="50"/>
        <v>712592.51165493915</v>
      </c>
      <c r="M432" s="61">
        <v>20826</v>
      </c>
      <c r="N432" s="36">
        <f t="shared" si="51"/>
        <v>20749.753076680536</v>
      </c>
      <c r="O432" s="95">
        <f t="shared" si="52"/>
        <v>733342.26473161974</v>
      </c>
      <c r="P432" s="36">
        <f t="shared" si="53"/>
        <v>653344.22506808222</v>
      </c>
      <c r="Q432" s="101">
        <f t="shared" si="54"/>
        <v>79998.03966353758</v>
      </c>
      <c r="R432" s="101">
        <f t="shared" si="55"/>
        <v>0</v>
      </c>
    </row>
    <row r="433" spans="1:18" ht="14.4" customHeight="1">
      <c r="A433" s="63">
        <v>391674</v>
      </c>
      <c r="B433" s="59" t="s">
        <v>451</v>
      </c>
      <c r="C433" s="25" t="s">
        <v>435</v>
      </c>
      <c r="D433" s="25" t="s">
        <v>691</v>
      </c>
      <c r="E433" s="60" t="s">
        <v>708</v>
      </c>
      <c r="F433" s="36">
        <f>VLOOKUP($A433,'CAF BLS Adjustment'!$B:$H,7,FALSE)</f>
        <v>1038946</v>
      </c>
      <c r="G433" s="5">
        <f>SUMIFS('HCLS Adjustment'!$F:$F,'HCLS Adjustment'!$B:$B,Main!$A433)</f>
        <v>528696</v>
      </c>
      <c r="H433" s="31">
        <f>VLOOKUP(A433,'SVS Adjustment'!$B$3:$E$675,4,FALSE)</f>
        <v>0</v>
      </c>
      <c r="I433" s="31">
        <f t="shared" si="48"/>
        <v>1567642</v>
      </c>
      <c r="J433" s="31">
        <f>IFERROR(VLOOKUP($A433,'NECA 5 year Projections'!$A:$C,3,FALSE),0)</f>
        <v>628571.12366941595</v>
      </c>
      <c r="K433" s="64">
        <f t="shared" si="49"/>
        <v>0.9963388589590193</v>
      </c>
      <c r="L433" s="31">
        <f t="shared" si="50"/>
        <v>1561902.6415362349</v>
      </c>
      <c r="M433" s="61">
        <v>87960</v>
      </c>
      <c r="N433" s="36">
        <f t="shared" si="51"/>
        <v>87637.966034035344</v>
      </c>
      <c r="O433" s="95">
        <f t="shared" si="52"/>
        <v>1649540.6075702703</v>
      </c>
      <c r="P433" s="36">
        <f t="shared" si="53"/>
        <v>1122780.2381940726</v>
      </c>
      <c r="Q433" s="101">
        <f t="shared" si="54"/>
        <v>526760.36937619757</v>
      </c>
      <c r="R433" s="101">
        <f t="shared" si="55"/>
        <v>0</v>
      </c>
    </row>
    <row r="434" spans="1:18" ht="14.4" customHeight="1">
      <c r="A434" s="63">
        <v>391676</v>
      </c>
      <c r="B434" s="59" t="s">
        <v>452</v>
      </c>
      <c r="C434" s="25" t="s">
        <v>435</v>
      </c>
      <c r="D434" s="25" t="s">
        <v>691</v>
      </c>
      <c r="E434" s="60" t="s">
        <v>708</v>
      </c>
      <c r="F434" s="36">
        <f>VLOOKUP($A434,'CAF BLS Adjustment'!$B:$H,7,FALSE)</f>
        <v>2785208</v>
      </c>
      <c r="G434" s="5">
        <f>SUMIFS('HCLS Adjustment'!$F:$F,'HCLS Adjustment'!$B:$B,Main!$A434)</f>
        <v>1237104</v>
      </c>
      <c r="H434" s="31">
        <f>VLOOKUP(A434,'SVS Adjustment'!$B$3:$E$675,4,FALSE)</f>
        <v>0</v>
      </c>
      <c r="I434" s="31">
        <f t="shared" si="48"/>
        <v>4022312</v>
      </c>
      <c r="J434" s="31">
        <f>IFERROR(VLOOKUP($A434,'NECA 5 year Projections'!$A:$C,3,FALSE),0)</f>
        <v>1275075.24304942</v>
      </c>
      <c r="K434" s="64">
        <f t="shared" si="49"/>
        <v>0.9963388589590193</v>
      </c>
      <c r="L434" s="31">
        <f t="shared" si="50"/>
        <v>4007585.748457171</v>
      </c>
      <c r="M434" s="61">
        <v>195522</v>
      </c>
      <c r="N434" s="36">
        <f t="shared" si="51"/>
        <v>194806.16638138538</v>
      </c>
      <c r="O434" s="95">
        <f t="shared" si="52"/>
        <v>4202391.9148385562</v>
      </c>
      <c r="P434" s="36">
        <f t="shared" si="53"/>
        <v>2969817.1270649177</v>
      </c>
      <c r="Q434" s="101">
        <f t="shared" si="54"/>
        <v>1232574.7877736385</v>
      </c>
      <c r="R434" s="101">
        <f t="shared" si="55"/>
        <v>0</v>
      </c>
    </row>
    <row r="435" spans="1:18" ht="14.4" customHeight="1">
      <c r="A435" s="63">
        <v>391677</v>
      </c>
      <c r="B435" s="59" t="s">
        <v>453</v>
      </c>
      <c r="C435" s="25" t="s">
        <v>435</v>
      </c>
      <c r="D435" s="25" t="s">
        <v>691</v>
      </c>
      <c r="E435" s="60" t="s">
        <v>708</v>
      </c>
      <c r="F435" s="36">
        <f>VLOOKUP($A435,'CAF BLS Adjustment'!$B:$H,7,FALSE)</f>
        <v>1138674</v>
      </c>
      <c r="G435" s="5">
        <f>SUMIFS('HCLS Adjustment'!$F:$F,'HCLS Adjustment'!$B:$B,Main!$A435)</f>
        <v>979812</v>
      </c>
      <c r="H435" s="31">
        <f>VLOOKUP(A435,'SVS Adjustment'!$B$3:$E$675,4,FALSE)</f>
        <v>0</v>
      </c>
      <c r="I435" s="31">
        <f t="shared" si="48"/>
        <v>2118486</v>
      </c>
      <c r="J435" s="31">
        <f>IFERROR(VLOOKUP($A435,'NECA 5 year Projections'!$A:$C,3,FALSE),0)</f>
        <v>1142199.5782681501</v>
      </c>
      <c r="K435" s="64">
        <f t="shared" si="49"/>
        <v>0.9963388589590193</v>
      </c>
      <c r="L435" s="31">
        <f t="shared" si="50"/>
        <v>2110729.9239606569</v>
      </c>
      <c r="M435" s="61">
        <v>62886</v>
      </c>
      <c r="N435" s="36">
        <f t="shared" si="51"/>
        <v>62655.765484496886</v>
      </c>
      <c r="O435" s="95">
        <f t="shared" si="52"/>
        <v>2173385.6894451538</v>
      </c>
      <c r="P435" s="36">
        <f t="shared" si="53"/>
        <v>1197160.9193707991</v>
      </c>
      <c r="Q435" s="101">
        <f t="shared" si="54"/>
        <v>976224.7700743546</v>
      </c>
      <c r="R435" s="101">
        <f t="shared" si="55"/>
        <v>0</v>
      </c>
    </row>
    <row r="436" spans="1:18" ht="14.4" customHeight="1">
      <c r="A436" s="63">
        <v>391679</v>
      </c>
      <c r="B436" s="59" t="s">
        <v>454</v>
      </c>
      <c r="C436" s="25" t="s">
        <v>435</v>
      </c>
      <c r="D436" s="25" t="s">
        <v>691</v>
      </c>
      <c r="E436" s="60" t="s">
        <v>708</v>
      </c>
      <c r="F436" s="36">
        <f>VLOOKUP($A436,'CAF BLS Adjustment'!$B:$H,7,FALSE)</f>
        <v>327614</v>
      </c>
      <c r="G436" s="5">
        <f>SUMIFS('HCLS Adjustment'!$F:$F,'HCLS Adjustment'!$B:$B,Main!$A436)</f>
        <v>230064</v>
      </c>
      <c r="H436" s="31">
        <f>VLOOKUP(A436,'SVS Adjustment'!$B$3:$E$675,4,FALSE)</f>
        <v>0</v>
      </c>
      <c r="I436" s="31">
        <f t="shared" si="48"/>
        <v>557678</v>
      </c>
      <c r="J436" s="31">
        <f>IFERROR(VLOOKUP($A436,'NECA 5 year Projections'!$A:$C,3,FALSE),0)</f>
        <v>210993.40978069199</v>
      </c>
      <c r="K436" s="64">
        <f t="shared" si="49"/>
        <v>0.9963388589590193</v>
      </c>
      <c r="L436" s="31">
        <f t="shared" si="50"/>
        <v>555636.26218654797</v>
      </c>
      <c r="M436" s="61">
        <v>-51912</v>
      </c>
      <c r="N436" s="36">
        <f t="shared" si="51"/>
        <v>-51912</v>
      </c>
      <c r="O436" s="95">
        <f t="shared" si="52"/>
        <v>503724.26218654797</v>
      </c>
      <c r="P436" s="36">
        <f t="shared" si="53"/>
        <v>274502.55893900013</v>
      </c>
      <c r="Q436" s="101">
        <f t="shared" si="54"/>
        <v>229221.70324754782</v>
      </c>
      <c r="R436" s="101">
        <f t="shared" si="55"/>
        <v>0</v>
      </c>
    </row>
    <row r="437" spans="1:18" ht="14.4" customHeight="1">
      <c r="A437" s="63">
        <v>391680</v>
      </c>
      <c r="B437" s="59" t="s">
        <v>455</v>
      </c>
      <c r="C437" s="25" t="s">
        <v>435</v>
      </c>
      <c r="D437" s="25" t="s">
        <v>691</v>
      </c>
      <c r="E437" s="60" t="s">
        <v>708</v>
      </c>
      <c r="F437" s="36">
        <f>VLOOKUP($A437,'CAF BLS Adjustment'!$B:$H,7,FALSE)</f>
        <v>4890715</v>
      </c>
      <c r="G437" s="5">
        <f>SUMIFS('HCLS Adjustment'!$F:$F,'HCLS Adjustment'!$B:$B,Main!$A437)</f>
        <v>2599572</v>
      </c>
      <c r="H437" s="31">
        <f>VLOOKUP(A437,'SVS Adjustment'!$B$3:$E$675,4,FALSE)</f>
        <v>190968</v>
      </c>
      <c r="I437" s="31">
        <f t="shared" si="48"/>
        <v>7681255</v>
      </c>
      <c r="J437" s="31">
        <f>IFERROR(VLOOKUP($A437,'NECA 5 year Projections'!$A:$C,3,FALSE),0)</f>
        <v>3848432.3145538298</v>
      </c>
      <c r="K437" s="64">
        <f t="shared" si="49"/>
        <v>0.9963388589590193</v>
      </c>
      <c r="L437" s="31">
        <f t="shared" si="50"/>
        <v>7653132.8420732617</v>
      </c>
      <c r="M437" s="61">
        <v>162792</v>
      </c>
      <c r="N437" s="36">
        <f t="shared" si="51"/>
        <v>162195.99552765666</v>
      </c>
      <c r="O437" s="95">
        <f t="shared" si="52"/>
        <v>7815328.8376009185</v>
      </c>
      <c r="P437" s="36">
        <f t="shared" si="53"/>
        <v>5035005.3981214166</v>
      </c>
      <c r="Q437" s="101">
        <f t="shared" si="54"/>
        <v>2590054.6002618158</v>
      </c>
      <c r="R437" s="101">
        <f t="shared" si="55"/>
        <v>190268.83921768598</v>
      </c>
    </row>
    <row r="438" spans="1:18" ht="14.4" customHeight="1">
      <c r="A438" s="63">
        <v>391682</v>
      </c>
      <c r="B438" s="59" t="s">
        <v>456</v>
      </c>
      <c r="C438" s="25" t="s">
        <v>435</v>
      </c>
      <c r="D438" s="25" t="s">
        <v>691</v>
      </c>
      <c r="E438" s="60" t="s">
        <v>708</v>
      </c>
      <c r="F438" s="36">
        <f>VLOOKUP($A438,'CAF BLS Adjustment'!$B:$H,7,FALSE)</f>
        <v>173398</v>
      </c>
      <c r="G438" s="5">
        <f>SUMIFS('HCLS Adjustment'!$F:$F,'HCLS Adjustment'!$B:$B,Main!$A438)</f>
        <v>71520</v>
      </c>
      <c r="H438" s="31">
        <f>VLOOKUP(A438,'SVS Adjustment'!$B$3:$E$675,4,FALSE)</f>
        <v>0</v>
      </c>
      <c r="I438" s="31">
        <f t="shared" si="48"/>
        <v>244918</v>
      </c>
      <c r="J438" s="31">
        <f>IFERROR(VLOOKUP($A438,'NECA 5 year Projections'!$A:$C,3,FALSE),0)</f>
        <v>178004.15004541099</v>
      </c>
      <c r="K438" s="64">
        <f t="shared" si="49"/>
        <v>0.9963388589590193</v>
      </c>
      <c r="L438" s="31">
        <f t="shared" si="50"/>
        <v>244021.3206585251</v>
      </c>
      <c r="M438" s="61">
        <v>13782</v>
      </c>
      <c r="N438" s="36">
        <f t="shared" si="51"/>
        <v>13731.542154173205</v>
      </c>
      <c r="O438" s="95">
        <f t="shared" si="52"/>
        <v>257752.86281269829</v>
      </c>
      <c r="P438" s="36">
        <f t="shared" si="53"/>
        <v>186494.70761994921</v>
      </c>
      <c r="Q438" s="101">
        <f t="shared" si="54"/>
        <v>71258.155192749065</v>
      </c>
      <c r="R438" s="101">
        <f t="shared" si="55"/>
        <v>0</v>
      </c>
    </row>
    <row r="439" spans="1:18" ht="14.4" customHeight="1">
      <c r="A439" s="63">
        <v>391684</v>
      </c>
      <c r="B439" s="59" t="s">
        <v>457</v>
      </c>
      <c r="C439" s="25" t="s">
        <v>435</v>
      </c>
      <c r="D439" s="25" t="s">
        <v>691</v>
      </c>
      <c r="E439" s="60" t="s">
        <v>708</v>
      </c>
      <c r="F439" s="36">
        <f>VLOOKUP($A439,'CAF BLS Adjustment'!$B:$H,7,FALSE)</f>
        <v>664991</v>
      </c>
      <c r="G439" s="5">
        <f>SUMIFS('HCLS Adjustment'!$F:$F,'HCLS Adjustment'!$B:$B,Main!$A439)</f>
        <v>778488</v>
      </c>
      <c r="H439" s="31">
        <f>VLOOKUP(A439,'SVS Adjustment'!$B$3:$E$675,4,FALSE)</f>
        <v>0</v>
      </c>
      <c r="I439" s="31">
        <f t="shared" si="48"/>
        <v>1443479</v>
      </c>
      <c r="J439" s="31">
        <f>IFERROR(VLOOKUP($A439,'NECA 5 year Projections'!$A:$C,3,FALSE),0)</f>
        <v>703375.57885177503</v>
      </c>
      <c r="K439" s="64">
        <f t="shared" si="49"/>
        <v>0.9963388589590193</v>
      </c>
      <c r="L439" s="31">
        <f t="shared" si="50"/>
        <v>1438194.2197913062</v>
      </c>
      <c r="M439" s="61">
        <v>23862</v>
      </c>
      <c r="N439" s="36">
        <f t="shared" si="51"/>
        <v>23774.637852480118</v>
      </c>
      <c r="O439" s="95">
        <f t="shared" si="52"/>
        <v>1461968.8576437864</v>
      </c>
      <c r="P439" s="36">
        <f t="shared" si="53"/>
        <v>686331.01201049739</v>
      </c>
      <c r="Q439" s="101">
        <f t="shared" si="54"/>
        <v>775637.84563328896</v>
      </c>
      <c r="R439" s="101">
        <f t="shared" si="55"/>
        <v>0</v>
      </c>
    </row>
    <row r="440" spans="1:18" ht="14.4" customHeight="1">
      <c r="A440" s="63">
        <v>391685</v>
      </c>
      <c r="B440" s="59" t="s">
        <v>458</v>
      </c>
      <c r="C440" s="25" t="s">
        <v>435</v>
      </c>
      <c r="D440" s="25" t="s">
        <v>691</v>
      </c>
      <c r="E440" s="60" t="s">
        <v>708</v>
      </c>
      <c r="F440" s="36">
        <f>VLOOKUP($A440,'CAF BLS Adjustment'!$B:$H,7,FALSE)</f>
        <v>3627737</v>
      </c>
      <c r="G440" s="5">
        <f>SUMIFS('HCLS Adjustment'!$F:$F,'HCLS Adjustment'!$B:$B,Main!$A440)</f>
        <v>1973040</v>
      </c>
      <c r="H440" s="31">
        <f>VLOOKUP(A440,'SVS Adjustment'!$B$3:$E$675,4,FALSE)</f>
        <v>0</v>
      </c>
      <c r="I440" s="31">
        <f t="shared" si="48"/>
        <v>5600777</v>
      </c>
      <c r="J440" s="31">
        <f>IFERROR(VLOOKUP($A440,'NECA 5 year Projections'!$A:$C,3,FALSE),0)</f>
        <v>1725851.9756372401</v>
      </c>
      <c r="K440" s="64">
        <f t="shared" si="49"/>
        <v>0.9963388589590193</v>
      </c>
      <c r="L440" s="31">
        <f t="shared" si="50"/>
        <v>5580271.7654639194</v>
      </c>
      <c r="M440" s="61">
        <v>175722</v>
      </c>
      <c r="N440" s="36">
        <f t="shared" si="51"/>
        <v>175078.65697399678</v>
      </c>
      <c r="O440" s="95">
        <f t="shared" si="52"/>
        <v>5755350.4224379165</v>
      </c>
      <c r="P440" s="36">
        <f t="shared" si="53"/>
        <v>3789534.0001574121</v>
      </c>
      <c r="Q440" s="101">
        <f t="shared" si="54"/>
        <v>1965816.4222805034</v>
      </c>
      <c r="R440" s="101">
        <f t="shared" si="55"/>
        <v>0</v>
      </c>
    </row>
    <row r="441" spans="1:18" ht="14.4" customHeight="1">
      <c r="A441" s="63">
        <v>391686</v>
      </c>
      <c r="B441" s="59" t="s">
        <v>459</v>
      </c>
      <c r="C441" s="25" t="s">
        <v>435</v>
      </c>
      <c r="D441" s="25" t="s">
        <v>691</v>
      </c>
      <c r="E441" s="60" t="s">
        <v>708</v>
      </c>
      <c r="F441" s="36">
        <f>VLOOKUP($A441,'CAF BLS Adjustment'!$B:$H,7,FALSE)</f>
        <v>5772750</v>
      </c>
      <c r="G441" s="5">
        <f>SUMIFS('HCLS Adjustment'!$F:$F,'HCLS Adjustment'!$B:$B,Main!$A441)</f>
        <v>4735428</v>
      </c>
      <c r="H441" s="31">
        <f>VLOOKUP(A441,'SVS Adjustment'!$B$3:$E$675,4,FALSE)</f>
        <v>0</v>
      </c>
      <c r="I441" s="31">
        <f t="shared" si="48"/>
        <v>10508178</v>
      </c>
      <c r="J441" s="31">
        <f>IFERROR(VLOOKUP($A441,'NECA 5 year Projections'!$A:$C,3,FALSE),0)</f>
        <v>4856621.4512288095</v>
      </c>
      <c r="K441" s="64">
        <f t="shared" si="49"/>
        <v>0.9963388589590193</v>
      </c>
      <c r="L441" s="31">
        <f t="shared" si="50"/>
        <v>10469706.07825827</v>
      </c>
      <c r="M441" s="61">
        <v>-38628</v>
      </c>
      <c r="N441" s="36">
        <f t="shared" si="51"/>
        <v>-38628</v>
      </c>
      <c r="O441" s="95">
        <f t="shared" si="52"/>
        <v>10431078.07825827</v>
      </c>
      <c r="P441" s="36">
        <f t="shared" si="53"/>
        <v>5712987.1480556792</v>
      </c>
      <c r="Q441" s="101">
        <f t="shared" si="54"/>
        <v>4718090.9302025912</v>
      </c>
      <c r="R441" s="101">
        <f t="shared" si="55"/>
        <v>0</v>
      </c>
    </row>
    <row r="442" spans="1:18" ht="14.4" customHeight="1">
      <c r="A442" s="63">
        <v>391688</v>
      </c>
      <c r="B442" s="59" t="s">
        <v>460</v>
      </c>
      <c r="C442" s="25" t="s">
        <v>435</v>
      </c>
      <c r="D442" s="25" t="s">
        <v>691</v>
      </c>
      <c r="E442" s="60" t="s">
        <v>708</v>
      </c>
      <c r="F442" s="36">
        <f>VLOOKUP($A442,'CAF BLS Adjustment'!$B:$H,7,FALSE)</f>
        <v>237312</v>
      </c>
      <c r="G442" s="5">
        <f>SUMIFS('HCLS Adjustment'!$F:$F,'HCLS Adjustment'!$B:$B,Main!$A442)</f>
        <v>5784</v>
      </c>
      <c r="H442" s="31">
        <f>VLOOKUP(A442,'SVS Adjustment'!$B$3:$E$675,4,FALSE)</f>
        <v>0</v>
      </c>
      <c r="I442" s="31">
        <f t="shared" si="48"/>
        <v>243096</v>
      </c>
      <c r="J442" s="31">
        <f>IFERROR(VLOOKUP($A442,'NECA 5 year Projections'!$A:$C,3,FALSE),0)</f>
        <v>258047.85876782399</v>
      </c>
      <c r="K442" s="64">
        <f t="shared" si="49"/>
        <v>0.9963388589590193</v>
      </c>
      <c r="L442" s="31">
        <f t="shared" si="50"/>
        <v>243096</v>
      </c>
      <c r="M442" s="61">
        <v>40494</v>
      </c>
      <c r="N442" s="36">
        <f t="shared" si="51"/>
        <v>40345.745754686526</v>
      </c>
      <c r="O442" s="95">
        <f t="shared" si="52"/>
        <v>283441.74575468653</v>
      </c>
      <c r="P442" s="36">
        <f t="shared" si="53"/>
        <v>277657.74575468653</v>
      </c>
      <c r="Q442" s="101">
        <f t="shared" si="54"/>
        <v>5784</v>
      </c>
      <c r="R442" s="101">
        <f t="shared" si="55"/>
        <v>0</v>
      </c>
    </row>
    <row r="443" spans="1:18" ht="14.4" customHeight="1">
      <c r="A443" s="63">
        <v>391689</v>
      </c>
      <c r="B443" s="59" t="s">
        <v>461</v>
      </c>
      <c r="C443" s="25" t="s">
        <v>435</v>
      </c>
      <c r="D443" s="25" t="s">
        <v>691</v>
      </c>
      <c r="E443" s="60" t="s">
        <v>708</v>
      </c>
      <c r="F443" s="36">
        <f>VLOOKUP($A443,'CAF BLS Adjustment'!$B:$H,7,FALSE)</f>
        <v>1780290</v>
      </c>
      <c r="G443" s="5">
        <f>SUMIFS('HCLS Adjustment'!$F:$F,'HCLS Adjustment'!$B:$B,Main!$A443)</f>
        <v>2191284</v>
      </c>
      <c r="H443" s="31">
        <f>VLOOKUP(A443,'SVS Adjustment'!$B$3:$E$675,4,FALSE)</f>
        <v>0</v>
      </c>
      <c r="I443" s="31">
        <f t="shared" si="48"/>
        <v>3971574</v>
      </c>
      <c r="J443" s="31">
        <f>IFERROR(VLOOKUP($A443,'NECA 5 year Projections'!$A:$C,3,FALSE),0)</f>
        <v>1782514.0477625299</v>
      </c>
      <c r="K443" s="64">
        <f t="shared" si="49"/>
        <v>0.9963388589590193</v>
      </c>
      <c r="L443" s="31">
        <f t="shared" si="50"/>
        <v>3957033.5074313083</v>
      </c>
      <c r="M443" s="61">
        <v>52644</v>
      </c>
      <c r="N443" s="36">
        <f t="shared" si="51"/>
        <v>52451.262891038612</v>
      </c>
      <c r="O443" s="95">
        <f t="shared" si="52"/>
        <v>4009484.7703223471</v>
      </c>
      <c r="P443" s="36">
        <f t="shared" si="53"/>
        <v>1826223.3701071911</v>
      </c>
      <c r="Q443" s="101">
        <f t="shared" si="54"/>
        <v>2183261.4002151559</v>
      </c>
      <c r="R443" s="101">
        <f t="shared" si="55"/>
        <v>0</v>
      </c>
    </row>
    <row r="444" spans="1:18" ht="14.4" customHeight="1">
      <c r="A444" s="63">
        <v>401697</v>
      </c>
      <c r="B444" s="59" t="s">
        <v>463</v>
      </c>
      <c r="C444" s="25" t="s">
        <v>462</v>
      </c>
      <c r="D444" s="25" t="s">
        <v>691</v>
      </c>
      <c r="E444" s="60" t="s">
        <v>708</v>
      </c>
      <c r="F444" s="36">
        <f>VLOOKUP($A444,'CAF BLS Adjustment'!$B:$H,7,FALSE)</f>
        <v>1285007</v>
      </c>
      <c r="G444" s="5">
        <f>SUMIFS('HCLS Adjustment'!$F:$F,'HCLS Adjustment'!$B:$B,Main!$A444)</f>
        <v>964068</v>
      </c>
      <c r="H444" s="31">
        <f>VLOOKUP(A444,'SVS Adjustment'!$B$3:$E$675,4,FALSE)</f>
        <v>0</v>
      </c>
      <c r="I444" s="31">
        <f t="shared" si="48"/>
        <v>2249075</v>
      </c>
      <c r="J444" s="31">
        <f>IFERROR(VLOOKUP($A444,'NECA 5 year Projections'!$A:$C,3,FALSE),0)</f>
        <v>915995.25530921598</v>
      </c>
      <c r="K444" s="64">
        <f t="shared" si="49"/>
        <v>0.9963388589590193</v>
      </c>
      <c r="L444" s="31">
        <f t="shared" si="50"/>
        <v>2240840.8192132562</v>
      </c>
      <c r="M444" s="61">
        <v>185964</v>
      </c>
      <c r="N444" s="36">
        <f t="shared" si="51"/>
        <v>185283.15956745506</v>
      </c>
      <c r="O444" s="95">
        <f t="shared" si="52"/>
        <v>2426123.9787807111</v>
      </c>
      <c r="P444" s="36">
        <f t="shared" si="53"/>
        <v>1465585.5677018075</v>
      </c>
      <c r="Q444" s="101">
        <f t="shared" si="54"/>
        <v>960538.41107890382</v>
      </c>
      <c r="R444" s="101">
        <f t="shared" si="55"/>
        <v>0</v>
      </c>
    </row>
    <row r="445" spans="1:18" ht="14.4" customHeight="1">
      <c r="A445" s="63">
        <v>401698</v>
      </c>
      <c r="B445" s="59" t="s">
        <v>464</v>
      </c>
      <c r="C445" s="25" t="s">
        <v>462</v>
      </c>
      <c r="D445" s="25" t="s">
        <v>691</v>
      </c>
      <c r="E445" s="60" t="s">
        <v>708</v>
      </c>
      <c r="F445" s="36">
        <f>VLOOKUP($A445,'CAF BLS Adjustment'!$B:$H,7,FALSE)</f>
        <v>176320</v>
      </c>
      <c r="G445" s="5">
        <f>SUMIFS('HCLS Adjustment'!$F:$F,'HCLS Adjustment'!$B:$B,Main!$A445)</f>
        <v>0</v>
      </c>
      <c r="H445" s="31">
        <f>VLOOKUP(A445,'SVS Adjustment'!$B$3:$E$675,4,FALSE)</f>
        <v>0</v>
      </c>
      <c r="I445" s="31">
        <f t="shared" si="48"/>
        <v>176320</v>
      </c>
      <c r="J445" s="31">
        <f>IFERROR(VLOOKUP($A445,'NECA 5 year Projections'!$A:$C,3,FALSE),0)</f>
        <v>179279.73166094901</v>
      </c>
      <c r="K445" s="64">
        <f t="shared" si="49"/>
        <v>0.9963388589590193</v>
      </c>
      <c r="L445" s="31">
        <f t="shared" si="50"/>
        <v>176320</v>
      </c>
      <c r="M445" s="61">
        <v>37230</v>
      </c>
      <c r="N445" s="36">
        <f t="shared" si="51"/>
        <v>37093.695719044292</v>
      </c>
      <c r="O445" s="95">
        <f t="shared" si="52"/>
        <v>213413.69571904431</v>
      </c>
      <c r="P445" s="36">
        <f t="shared" si="53"/>
        <v>213413.69571904431</v>
      </c>
      <c r="Q445" s="101">
        <f t="shared" si="54"/>
        <v>0</v>
      </c>
      <c r="R445" s="101">
        <f t="shared" si="55"/>
        <v>0</v>
      </c>
    </row>
    <row r="446" spans="1:18" ht="14.4" customHeight="1">
      <c r="A446" s="63">
        <v>401699</v>
      </c>
      <c r="B446" s="59" t="s">
        <v>465</v>
      </c>
      <c r="C446" s="25" t="s">
        <v>462</v>
      </c>
      <c r="D446" s="25" t="s">
        <v>691</v>
      </c>
      <c r="E446" s="60" t="s">
        <v>708</v>
      </c>
      <c r="F446" s="36">
        <f>VLOOKUP($A446,'CAF BLS Adjustment'!$B:$H,7,FALSE)</f>
        <v>143248</v>
      </c>
      <c r="G446" s="5">
        <f>SUMIFS('HCLS Adjustment'!$F:$F,'HCLS Adjustment'!$B:$B,Main!$A446)</f>
        <v>62292</v>
      </c>
      <c r="H446" s="31">
        <f>VLOOKUP(A446,'SVS Adjustment'!$B$3:$E$675,4,FALSE)</f>
        <v>0</v>
      </c>
      <c r="I446" s="31">
        <f t="shared" si="48"/>
        <v>205540</v>
      </c>
      <c r="J446" s="31">
        <f>IFERROR(VLOOKUP($A446,'NECA 5 year Projections'!$A:$C,3,FALSE),0)</f>
        <v>141697.582441926</v>
      </c>
      <c r="K446" s="64">
        <f t="shared" si="49"/>
        <v>0.9963388589590193</v>
      </c>
      <c r="L446" s="31">
        <f t="shared" si="50"/>
        <v>204787.48907043683</v>
      </c>
      <c r="M446" s="61">
        <v>22326</v>
      </c>
      <c r="N446" s="36">
        <f t="shared" si="51"/>
        <v>22244.261365119066</v>
      </c>
      <c r="O446" s="95">
        <f t="shared" si="52"/>
        <v>227031.75043555591</v>
      </c>
      <c r="P446" s="36">
        <f t="shared" si="53"/>
        <v>164967.81023328067</v>
      </c>
      <c r="Q446" s="101">
        <f t="shared" si="54"/>
        <v>62063.940202275233</v>
      </c>
      <c r="R446" s="101">
        <f t="shared" si="55"/>
        <v>0</v>
      </c>
    </row>
    <row r="447" spans="1:18" ht="14.4" customHeight="1">
      <c r="A447" s="63">
        <v>401702</v>
      </c>
      <c r="B447" s="59" t="s">
        <v>466</v>
      </c>
      <c r="C447" s="25" t="s">
        <v>462</v>
      </c>
      <c r="D447" s="25" t="s">
        <v>691</v>
      </c>
      <c r="E447" s="60" t="s">
        <v>708</v>
      </c>
      <c r="F447" s="36">
        <f>VLOOKUP($A447,'CAF BLS Adjustment'!$B:$H,7,FALSE)</f>
        <v>939763</v>
      </c>
      <c r="G447" s="5">
        <f>SUMIFS('HCLS Adjustment'!$F:$F,'HCLS Adjustment'!$B:$B,Main!$A447)</f>
        <v>611412</v>
      </c>
      <c r="H447" s="31">
        <f>VLOOKUP(A447,'SVS Adjustment'!$B$3:$E$675,4,FALSE)</f>
        <v>0</v>
      </c>
      <c r="I447" s="31">
        <f t="shared" si="48"/>
        <v>1551175</v>
      </c>
      <c r="J447" s="31">
        <f>IFERROR(VLOOKUP($A447,'NECA 5 year Projections'!$A:$C,3,FALSE),0)</f>
        <v>956998.75910264696</v>
      </c>
      <c r="K447" s="64">
        <f t="shared" si="49"/>
        <v>0.9963388589590193</v>
      </c>
      <c r="L447" s="31">
        <f t="shared" si="50"/>
        <v>1545495.9295457567</v>
      </c>
      <c r="M447" s="61">
        <v>98958</v>
      </c>
      <c r="N447" s="36">
        <f t="shared" si="51"/>
        <v>98595.700804866632</v>
      </c>
      <c r="O447" s="95">
        <f t="shared" si="52"/>
        <v>1644091.6303506233</v>
      </c>
      <c r="P447" s="36">
        <f t="shared" si="53"/>
        <v>1034918.0959167714</v>
      </c>
      <c r="Q447" s="101">
        <f t="shared" si="54"/>
        <v>609173.53443385183</v>
      </c>
      <c r="R447" s="101">
        <f t="shared" si="55"/>
        <v>0</v>
      </c>
    </row>
    <row r="448" spans="1:18" ht="14.4" customHeight="1">
      <c r="A448" s="63">
        <v>401704</v>
      </c>
      <c r="B448" s="59" t="s">
        <v>467</v>
      </c>
      <c r="C448" s="25" t="s">
        <v>462</v>
      </c>
      <c r="D448" s="25" t="s">
        <v>691</v>
      </c>
      <c r="E448" s="60" t="s">
        <v>708</v>
      </c>
      <c r="F448" s="36">
        <f>VLOOKUP($A448,'CAF BLS Adjustment'!$B:$H,7,FALSE)</f>
        <v>490452</v>
      </c>
      <c r="G448" s="5">
        <f>SUMIFS('HCLS Adjustment'!$F:$F,'HCLS Adjustment'!$B:$B,Main!$A448)</f>
        <v>691272</v>
      </c>
      <c r="H448" s="31">
        <f>VLOOKUP(A448,'SVS Adjustment'!$B$3:$E$675,4,FALSE)</f>
        <v>0</v>
      </c>
      <c r="I448" s="31">
        <f t="shared" si="48"/>
        <v>1181724</v>
      </c>
      <c r="J448" s="31">
        <f>IFERROR(VLOOKUP($A448,'NECA 5 year Projections'!$A:$C,3,FALSE),0)</f>
        <v>609385.46364253899</v>
      </c>
      <c r="K448" s="64">
        <f t="shared" si="49"/>
        <v>0.9963388589590193</v>
      </c>
      <c r="L448" s="31">
        <f t="shared" si="50"/>
        <v>1177397.5417644882</v>
      </c>
      <c r="M448" s="61">
        <v>-12840</v>
      </c>
      <c r="N448" s="36">
        <f t="shared" si="51"/>
        <v>-12840</v>
      </c>
      <c r="O448" s="95">
        <f t="shared" si="52"/>
        <v>1164557.5417644882</v>
      </c>
      <c r="P448" s="36">
        <f t="shared" si="53"/>
        <v>475816.38605416898</v>
      </c>
      <c r="Q448" s="101">
        <f t="shared" si="54"/>
        <v>688741.15571031929</v>
      </c>
      <c r="R448" s="101">
        <f t="shared" si="55"/>
        <v>0</v>
      </c>
    </row>
    <row r="449" spans="1:18" ht="14.4" customHeight="1">
      <c r="A449" s="63">
        <v>401709</v>
      </c>
      <c r="B449" s="59" t="s">
        <v>468</v>
      </c>
      <c r="C449" s="25" t="s">
        <v>462</v>
      </c>
      <c r="D449" s="25" t="s">
        <v>691</v>
      </c>
      <c r="E449" s="60" t="s">
        <v>708</v>
      </c>
      <c r="F449" s="36">
        <f>VLOOKUP($A449,'CAF BLS Adjustment'!$B:$H,7,FALSE)</f>
        <v>1226299</v>
      </c>
      <c r="G449" s="5">
        <f>SUMIFS('HCLS Adjustment'!$F:$F,'HCLS Adjustment'!$B:$B,Main!$A449)</f>
        <v>1269000</v>
      </c>
      <c r="H449" s="31">
        <f>VLOOKUP(A449,'SVS Adjustment'!$B$3:$E$675,4,FALSE)</f>
        <v>0</v>
      </c>
      <c r="I449" s="31">
        <f t="shared" si="48"/>
        <v>2495299</v>
      </c>
      <c r="J449" s="31">
        <f>IFERROR(VLOOKUP($A449,'NECA 5 year Projections'!$A:$C,3,FALSE),0)</f>
        <v>1153937.3081340799</v>
      </c>
      <c r="K449" s="64">
        <f t="shared" si="49"/>
        <v>0.9963388589590193</v>
      </c>
      <c r="L449" s="31">
        <f t="shared" si="50"/>
        <v>2486163.3584215818</v>
      </c>
      <c r="M449" s="61">
        <v>110538</v>
      </c>
      <c r="N449" s="36">
        <f t="shared" si="51"/>
        <v>110133.30479161207</v>
      </c>
      <c r="O449" s="95">
        <f t="shared" si="52"/>
        <v>2596296.6632131939</v>
      </c>
      <c r="P449" s="36">
        <f t="shared" si="53"/>
        <v>1331942.6511941985</v>
      </c>
      <c r="Q449" s="101">
        <f t="shared" si="54"/>
        <v>1264354.0120189954</v>
      </c>
      <c r="R449" s="101">
        <f t="shared" si="55"/>
        <v>0</v>
      </c>
    </row>
    <row r="450" spans="1:18" ht="14.4" customHeight="1">
      <c r="A450" s="63">
        <v>401710</v>
      </c>
      <c r="B450" s="59" t="s">
        <v>469</v>
      </c>
      <c r="C450" s="25" t="s">
        <v>462</v>
      </c>
      <c r="D450" s="25" t="s">
        <v>691</v>
      </c>
      <c r="E450" s="60" t="s">
        <v>708</v>
      </c>
      <c r="F450" s="36">
        <f>VLOOKUP($A450,'CAF BLS Adjustment'!$B:$H,7,FALSE)</f>
        <v>194026</v>
      </c>
      <c r="G450" s="5">
        <f>SUMIFS('HCLS Adjustment'!$F:$F,'HCLS Adjustment'!$B:$B,Main!$A450)</f>
        <v>90756</v>
      </c>
      <c r="H450" s="31">
        <f>VLOOKUP(A450,'SVS Adjustment'!$B$3:$E$675,4,FALSE)</f>
        <v>0</v>
      </c>
      <c r="I450" s="31">
        <f t="shared" si="48"/>
        <v>284782</v>
      </c>
      <c r="J450" s="31">
        <f>IFERROR(VLOOKUP($A450,'NECA 5 year Projections'!$A:$C,3,FALSE),0)</f>
        <v>234229.12170660199</v>
      </c>
      <c r="K450" s="64">
        <f t="shared" si="49"/>
        <v>0.9963388589590193</v>
      </c>
      <c r="L450" s="31">
        <f t="shared" si="50"/>
        <v>283739.37293206743</v>
      </c>
      <c r="M450" s="61">
        <v>5010</v>
      </c>
      <c r="N450" s="36">
        <f t="shared" si="51"/>
        <v>4991.6576833846866</v>
      </c>
      <c r="O450" s="95">
        <f t="shared" si="52"/>
        <v>288731.03061545209</v>
      </c>
      <c r="P450" s="36">
        <f t="shared" si="53"/>
        <v>198307.3011317674</v>
      </c>
      <c r="Q450" s="101">
        <f t="shared" si="54"/>
        <v>90423.729483684758</v>
      </c>
      <c r="R450" s="101">
        <f t="shared" si="55"/>
        <v>0</v>
      </c>
    </row>
    <row r="451" spans="1:18" ht="14.4" customHeight="1">
      <c r="A451" s="63">
        <v>401713</v>
      </c>
      <c r="B451" s="59" t="s">
        <v>470</v>
      </c>
      <c r="C451" s="25" t="s">
        <v>462</v>
      </c>
      <c r="D451" s="25" t="s">
        <v>691</v>
      </c>
      <c r="E451" s="60" t="s">
        <v>708</v>
      </c>
      <c r="F451" s="36">
        <f>VLOOKUP($A451,'CAF BLS Adjustment'!$B:$H,7,FALSE)</f>
        <v>1708545</v>
      </c>
      <c r="G451" s="5">
        <f>SUMIFS('HCLS Adjustment'!$F:$F,'HCLS Adjustment'!$B:$B,Main!$A451)</f>
        <v>1869228</v>
      </c>
      <c r="H451" s="31">
        <f>VLOOKUP(A451,'SVS Adjustment'!$B$3:$E$675,4,FALSE)</f>
        <v>0</v>
      </c>
      <c r="I451" s="31">
        <f t="shared" si="48"/>
        <v>3577773</v>
      </c>
      <c r="J451" s="31">
        <f>IFERROR(VLOOKUP($A451,'NECA 5 year Projections'!$A:$C,3,FALSE),0)</f>
        <v>1689402.4243878899</v>
      </c>
      <c r="K451" s="64">
        <f t="shared" si="49"/>
        <v>0.9963388589590193</v>
      </c>
      <c r="L451" s="31">
        <f t="shared" si="50"/>
        <v>3564674.2684343872</v>
      </c>
      <c r="M451" s="61">
        <v>-142308</v>
      </c>
      <c r="N451" s="36">
        <f t="shared" si="51"/>
        <v>-142308</v>
      </c>
      <c r="O451" s="95">
        <f t="shared" si="52"/>
        <v>3422366.2684343872</v>
      </c>
      <c r="P451" s="36">
        <f t="shared" si="53"/>
        <v>1559981.7757801376</v>
      </c>
      <c r="Q451" s="101">
        <f t="shared" si="54"/>
        <v>1862384.4926542495</v>
      </c>
      <c r="R451" s="101">
        <f t="shared" si="55"/>
        <v>0</v>
      </c>
    </row>
    <row r="452" spans="1:18" ht="14.4" customHeight="1">
      <c r="A452" s="63">
        <v>401718</v>
      </c>
      <c r="B452" s="59" t="s">
        <v>471</v>
      </c>
      <c r="C452" s="25" t="s">
        <v>462</v>
      </c>
      <c r="D452" s="25" t="s">
        <v>691</v>
      </c>
      <c r="E452" s="60" t="s">
        <v>708</v>
      </c>
      <c r="F452" s="36">
        <f>VLOOKUP($A452,'CAF BLS Adjustment'!$B:$H,7,FALSE)</f>
        <v>1794952</v>
      </c>
      <c r="G452" s="5">
        <f>SUMIFS('HCLS Adjustment'!$F:$F,'HCLS Adjustment'!$B:$B,Main!$A452)</f>
        <v>1322448</v>
      </c>
      <c r="H452" s="31">
        <f>VLOOKUP(A452,'SVS Adjustment'!$B$3:$E$675,4,FALSE)</f>
        <v>0</v>
      </c>
      <c r="I452" s="31">
        <f t="shared" si="48"/>
        <v>3117400</v>
      </c>
      <c r="J452" s="31">
        <f>IFERROR(VLOOKUP($A452,'NECA 5 year Projections'!$A:$C,3,FALSE),0)</f>
        <v>1555431.02451764</v>
      </c>
      <c r="K452" s="64">
        <f t="shared" si="49"/>
        <v>0.9963388589590193</v>
      </c>
      <c r="L452" s="31">
        <f t="shared" si="50"/>
        <v>3105986.758918847</v>
      </c>
      <c r="M452" s="61">
        <v>131718</v>
      </c>
      <c r="N452" s="36">
        <f t="shared" si="51"/>
        <v>131235.7618243641</v>
      </c>
      <c r="O452" s="95">
        <f t="shared" si="52"/>
        <v>3237222.5207432113</v>
      </c>
      <c r="P452" s="36">
        <f t="shared" si="53"/>
        <v>1919616.1893905739</v>
      </c>
      <c r="Q452" s="101">
        <f t="shared" si="54"/>
        <v>1317606.3313526371</v>
      </c>
      <c r="R452" s="101">
        <f t="shared" si="55"/>
        <v>0</v>
      </c>
    </row>
    <row r="453" spans="1:18" ht="14.4" customHeight="1">
      <c r="A453" s="63">
        <v>401721</v>
      </c>
      <c r="B453" s="59" t="s">
        <v>472</v>
      </c>
      <c r="C453" s="25" t="s">
        <v>462</v>
      </c>
      <c r="D453" s="25" t="s">
        <v>691</v>
      </c>
      <c r="E453" s="60" t="s">
        <v>708</v>
      </c>
      <c r="F453" s="36">
        <f>VLOOKUP($A453,'CAF BLS Adjustment'!$B:$H,7,FALSE)</f>
        <v>515767.06208356598</v>
      </c>
      <c r="G453" s="5">
        <f>SUMIFS('HCLS Adjustment'!$F:$F,'HCLS Adjustment'!$B:$B,Main!$A453)</f>
        <v>726528</v>
      </c>
      <c r="H453" s="31">
        <f>VLOOKUP(A453,'SVS Adjustment'!$B$3:$E$675,4,FALSE)</f>
        <v>0</v>
      </c>
      <c r="I453" s="31">
        <f t="shared" ref="I453:I516" si="56">SUM(F453:H453)</f>
        <v>1242295.0620835661</v>
      </c>
      <c r="J453" s="31">
        <f>IFERROR(VLOOKUP($A453,'NECA 5 year Projections'!$A:$C,3,FALSE),0)</f>
        <v>516089.99849148199</v>
      </c>
      <c r="K453" s="64">
        <f t="shared" ref="K453:K516" si="57">G$663</f>
        <v>0.9963388589590193</v>
      </c>
      <c r="L453" s="31">
        <f t="shared" ref="L453:L516" si="58">IF(I453&lt;J453,I453,MAX(I453*K453,J453))</f>
        <v>1237746.8446467642</v>
      </c>
      <c r="M453" s="61">
        <v>-62791</v>
      </c>
      <c r="N453" s="36">
        <f t="shared" ref="N453:N516" si="59">IF(M453&lt;0,M453,M453*K453)</f>
        <v>-62791</v>
      </c>
      <c r="O453" s="95">
        <f t="shared" ref="O453:O516" si="60">IF(M453&lt;0,L453+M453,L453+M453*K453)</f>
        <v>1174955.8446467642</v>
      </c>
      <c r="P453" s="36">
        <f t="shared" ref="P453:P516" si="61">(F453/I453)*L453+N453</f>
        <v>451087.76612498576</v>
      </c>
      <c r="Q453" s="101">
        <f t="shared" ref="Q453:Q516" si="62">((G453)/I453)*L453</f>
        <v>723868.07852177834</v>
      </c>
      <c r="R453" s="101">
        <f t="shared" ref="R453:R516" si="63">((H453)/I453)*L453</f>
        <v>0</v>
      </c>
    </row>
    <row r="454" spans="1:18" ht="14.4" customHeight="1">
      <c r="A454" s="63">
        <v>401724</v>
      </c>
      <c r="B454" s="59" t="s">
        <v>473</v>
      </c>
      <c r="C454" s="25" t="s">
        <v>462</v>
      </c>
      <c r="D454" s="25" t="s">
        <v>691</v>
      </c>
      <c r="E454" s="60" t="s">
        <v>708</v>
      </c>
      <c r="F454" s="36">
        <f>VLOOKUP($A454,'CAF BLS Adjustment'!$B:$H,7,FALSE)</f>
        <v>3658778</v>
      </c>
      <c r="G454" s="5">
        <f>SUMIFS('HCLS Adjustment'!$F:$F,'HCLS Adjustment'!$B:$B,Main!$A454)</f>
        <v>4592328</v>
      </c>
      <c r="H454" s="31">
        <f>VLOOKUP(A454,'SVS Adjustment'!$B$3:$E$675,4,FALSE)</f>
        <v>0</v>
      </c>
      <c r="I454" s="31">
        <f t="shared" si="56"/>
        <v>8251106</v>
      </c>
      <c r="J454" s="31">
        <f>IFERROR(VLOOKUP($A454,'NECA 5 year Projections'!$A:$C,3,FALSE),0)</f>
        <v>2824967.8735830202</v>
      </c>
      <c r="K454" s="64">
        <f t="shared" si="57"/>
        <v>0.9963388589590193</v>
      </c>
      <c r="L454" s="31">
        <f t="shared" si="58"/>
        <v>8220897.5371899176</v>
      </c>
      <c r="M454" s="61">
        <v>122670</v>
      </c>
      <c r="N454" s="36">
        <f t="shared" si="59"/>
        <v>122220.88782850289</v>
      </c>
      <c r="O454" s="95">
        <f t="shared" si="60"/>
        <v>8343118.4250184204</v>
      </c>
      <c r="P454" s="36">
        <f t="shared" si="61"/>
        <v>3767603.585532865</v>
      </c>
      <c r="Q454" s="101">
        <f t="shared" si="62"/>
        <v>4575514.839485555</v>
      </c>
      <c r="R454" s="101">
        <f t="shared" si="63"/>
        <v>0</v>
      </c>
    </row>
    <row r="455" spans="1:18" ht="14.4" customHeight="1">
      <c r="A455" s="63">
        <v>401734</v>
      </c>
      <c r="B455" s="59" t="s">
        <v>474</v>
      </c>
      <c r="C455" s="25" t="s">
        <v>462</v>
      </c>
      <c r="D455" s="25" t="s">
        <v>691</v>
      </c>
      <c r="E455" s="60" t="s">
        <v>708</v>
      </c>
      <c r="F455" s="36">
        <f>VLOOKUP($A455,'CAF BLS Adjustment'!$B:$H,7,FALSE)</f>
        <v>2768368</v>
      </c>
      <c r="G455" s="5">
        <f>SUMIFS('HCLS Adjustment'!$F:$F,'HCLS Adjustment'!$B:$B,Main!$A455)</f>
        <v>5198976</v>
      </c>
      <c r="H455" s="31">
        <f>VLOOKUP(A455,'SVS Adjustment'!$B$3:$E$675,4,FALSE)</f>
        <v>0</v>
      </c>
      <c r="I455" s="31">
        <f t="shared" si="56"/>
        <v>7967344</v>
      </c>
      <c r="J455" s="31">
        <f>IFERROR(VLOOKUP($A455,'NECA 5 year Projections'!$A:$C,3,FALSE),0)</f>
        <v>3451686.3539772099</v>
      </c>
      <c r="K455" s="64">
        <f t="shared" si="57"/>
        <v>0.9963388589590193</v>
      </c>
      <c r="L455" s="31">
        <f t="shared" si="58"/>
        <v>7938174.4298939891</v>
      </c>
      <c r="M455" s="61">
        <v>24366</v>
      </c>
      <c r="N455" s="36">
        <f t="shared" si="59"/>
        <v>24276.792637395465</v>
      </c>
      <c r="O455" s="95">
        <f t="shared" si="60"/>
        <v>7962451.2225313848</v>
      </c>
      <c r="P455" s="36">
        <f t="shared" si="61"/>
        <v>2782509.4069360583</v>
      </c>
      <c r="Q455" s="101">
        <f t="shared" si="62"/>
        <v>5179941.815595326</v>
      </c>
      <c r="R455" s="101">
        <f t="shared" si="63"/>
        <v>0</v>
      </c>
    </row>
    <row r="456" spans="1:18" ht="14.4" customHeight="1">
      <c r="A456" s="63">
        <v>411746</v>
      </c>
      <c r="B456" s="59" t="s">
        <v>476</v>
      </c>
      <c r="C456" s="25" t="s">
        <v>475</v>
      </c>
      <c r="D456" s="25" t="s">
        <v>691</v>
      </c>
      <c r="E456" s="60" t="s">
        <v>708</v>
      </c>
      <c r="F456" s="36">
        <f>VLOOKUP($A456,'CAF BLS Adjustment'!$B:$H,7,FALSE)</f>
        <v>2309834</v>
      </c>
      <c r="G456" s="5">
        <f>SUMIFS('HCLS Adjustment'!$F:$F,'HCLS Adjustment'!$B:$B,Main!$A456)</f>
        <v>2047284</v>
      </c>
      <c r="H456" s="31">
        <f>VLOOKUP(A456,'SVS Adjustment'!$B$3:$E$675,4,FALSE)</f>
        <v>391536</v>
      </c>
      <c r="I456" s="31">
        <f t="shared" si="56"/>
        <v>4748654</v>
      </c>
      <c r="J456" s="31">
        <f>IFERROR(VLOOKUP($A456,'NECA 5 year Projections'!$A:$C,3,FALSE),0)</f>
        <v>2459748.24946228</v>
      </c>
      <c r="K456" s="64">
        <f t="shared" si="57"/>
        <v>0.9963388589590193</v>
      </c>
      <c r="L456" s="31">
        <f t="shared" si="58"/>
        <v>4731268.5079511832</v>
      </c>
      <c r="M456" s="61">
        <v>60834</v>
      </c>
      <c r="N456" s="36">
        <f t="shared" si="59"/>
        <v>60611.278145912984</v>
      </c>
      <c r="O456" s="95">
        <f t="shared" si="60"/>
        <v>4791879.7860970963</v>
      </c>
      <c r="P456" s="36">
        <f t="shared" si="61"/>
        <v>2361988.6500906604</v>
      </c>
      <c r="Q456" s="101">
        <f t="shared" si="62"/>
        <v>2039788.6045250571</v>
      </c>
      <c r="R456" s="101">
        <f t="shared" si="63"/>
        <v>390102.5314813786</v>
      </c>
    </row>
    <row r="457" spans="1:18" ht="14.4" customHeight="1">
      <c r="A457" s="63">
        <v>411756</v>
      </c>
      <c r="B457" s="59" t="s">
        <v>477</v>
      </c>
      <c r="C457" s="25" t="s">
        <v>475</v>
      </c>
      <c r="D457" s="25" t="s">
        <v>691</v>
      </c>
      <c r="E457" s="60" t="s">
        <v>708</v>
      </c>
      <c r="F457" s="36">
        <f>VLOOKUP($A457,'CAF BLS Adjustment'!$B:$H,7,FALSE)</f>
        <v>392679</v>
      </c>
      <c r="G457" s="5">
        <f>SUMIFS('HCLS Adjustment'!$F:$F,'HCLS Adjustment'!$B:$B,Main!$A457)</f>
        <v>271236</v>
      </c>
      <c r="H457" s="31">
        <f>VLOOKUP(A457,'SVS Adjustment'!$B$3:$E$675,4,FALSE)</f>
        <v>0</v>
      </c>
      <c r="I457" s="31">
        <f t="shared" si="56"/>
        <v>663915</v>
      </c>
      <c r="J457" s="31">
        <f>IFERROR(VLOOKUP($A457,'NECA 5 year Projections'!$A:$C,3,FALSE),0)</f>
        <v>754620.51586716902</v>
      </c>
      <c r="K457" s="64">
        <f t="shared" si="57"/>
        <v>0.9963388589590193</v>
      </c>
      <c r="L457" s="31">
        <f t="shared" si="58"/>
        <v>663915</v>
      </c>
      <c r="M457" s="61">
        <v>-68292</v>
      </c>
      <c r="N457" s="36">
        <f t="shared" si="59"/>
        <v>-68292</v>
      </c>
      <c r="O457" s="95">
        <f t="shared" si="60"/>
        <v>595623</v>
      </c>
      <c r="P457" s="36">
        <f t="shared" si="61"/>
        <v>324387</v>
      </c>
      <c r="Q457" s="101">
        <f t="shared" si="62"/>
        <v>271236</v>
      </c>
      <c r="R457" s="101">
        <f t="shared" si="63"/>
        <v>0</v>
      </c>
    </row>
    <row r="458" spans="1:18" ht="14.4" customHeight="1">
      <c r="A458" s="63">
        <v>411758</v>
      </c>
      <c r="B458" s="59" t="s">
        <v>478</v>
      </c>
      <c r="C458" s="25" t="s">
        <v>475</v>
      </c>
      <c r="D458" s="25" t="s">
        <v>691</v>
      </c>
      <c r="E458" s="60" t="s">
        <v>708</v>
      </c>
      <c r="F458" s="36">
        <f>VLOOKUP($A458,'CAF BLS Adjustment'!$B:$H,7,FALSE)</f>
        <v>1110456</v>
      </c>
      <c r="G458" s="5">
        <f>SUMIFS('HCLS Adjustment'!$F:$F,'HCLS Adjustment'!$B:$B,Main!$A458)</f>
        <v>1502688</v>
      </c>
      <c r="H458" s="31">
        <f>VLOOKUP(A458,'SVS Adjustment'!$B$3:$E$675,4,FALSE)</f>
        <v>0</v>
      </c>
      <c r="I458" s="31">
        <f t="shared" si="56"/>
        <v>2613144</v>
      </c>
      <c r="J458" s="31">
        <f>IFERROR(VLOOKUP($A458,'NECA 5 year Projections'!$A:$C,3,FALSE),0)</f>
        <v>1185381.2611068999</v>
      </c>
      <c r="K458" s="64">
        <f t="shared" si="57"/>
        <v>0.9963388589590193</v>
      </c>
      <c r="L458" s="31">
        <f t="shared" si="58"/>
        <v>2603576.9112556074</v>
      </c>
      <c r="M458" s="61">
        <v>130380</v>
      </c>
      <c r="N458" s="36">
        <f t="shared" si="59"/>
        <v>129902.66043107693</v>
      </c>
      <c r="O458" s="95">
        <f t="shared" si="60"/>
        <v>2733479.5716866842</v>
      </c>
      <c r="P458" s="36">
        <f t="shared" si="61"/>
        <v>1236293.1243952736</v>
      </c>
      <c r="Q458" s="101">
        <f t="shared" si="62"/>
        <v>1497186.4472914105</v>
      </c>
      <c r="R458" s="101">
        <f t="shared" si="63"/>
        <v>0</v>
      </c>
    </row>
    <row r="459" spans="1:18" ht="14.4" customHeight="1">
      <c r="A459" s="63">
        <v>411761</v>
      </c>
      <c r="B459" s="59" t="s">
        <v>479</v>
      </c>
      <c r="C459" s="25" t="s">
        <v>475</v>
      </c>
      <c r="D459" s="25" t="s">
        <v>691</v>
      </c>
      <c r="E459" s="60" t="s">
        <v>708</v>
      </c>
      <c r="F459" s="36">
        <f>VLOOKUP($A459,'CAF BLS Adjustment'!$B:$H,7,FALSE)</f>
        <v>798967.87229714321</v>
      </c>
      <c r="G459" s="5">
        <f>SUMIFS('HCLS Adjustment'!$F:$F,'HCLS Adjustment'!$B:$B,Main!$A459)</f>
        <v>1440312</v>
      </c>
      <c r="H459" s="31">
        <f>VLOOKUP(A459,'SVS Adjustment'!$B$3:$E$675,4,FALSE)</f>
        <v>0</v>
      </c>
      <c r="I459" s="31">
        <f t="shared" si="56"/>
        <v>2239279.8722971431</v>
      </c>
      <c r="J459" s="31">
        <f>IFERROR(VLOOKUP($A459,'NECA 5 year Projections'!$A:$C,3,FALSE),0)</f>
        <v>891440.61615953303</v>
      </c>
      <c r="K459" s="64">
        <f t="shared" si="57"/>
        <v>0.9963388589590193</v>
      </c>
      <c r="L459" s="31">
        <f t="shared" si="58"/>
        <v>2231081.5528544341</v>
      </c>
      <c r="M459" s="61">
        <v>106119</v>
      </c>
      <c r="N459" s="36">
        <f t="shared" si="59"/>
        <v>105730.48337387216</v>
      </c>
      <c r="O459" s="95">
        <f t="shared" si="60"/>
        <v>2336812.0362283061</v>
      </c>
      <c r="P459" s="36">
        <f t="shared" si="61"/>
        <v>901773.22160332324</v>
      </c>
      <c r="Q459" s="101">
        <f t="shared" si="62"/>
        <v>1435038.8146249829</v>
      </c>
      <c r="R459" s="101">
        <f t="shared" si="63"/>
        <v>0</v>
      </c>
    </row>
    <row r="460" spans="1:18" ht="14.4" customHeight="1">
      <c r="A460" s="63">
        <v>411764</v>
      </c>
      <c r="B460" s="59" t="s">
        <v>480</v>
      </c>
      <c r="C460" s="25" t="s">
        <v>475</v>
      </c>
      <c r="D460" s="25" t="s">
        <v>691</v>
      </c>
      <c r="E460" s="60" t="s">
        <v>708</v>
      </c>
      <c r="F460" s="36">
        <f>VLOOKUP($A460,'CAF BLS Adjustment'!$B:$H,7,FALSE)</f>
        <v>639961</v>
      </c>
      <c r="G460" s="5">
        <f>SUMIFS('HCLS Adjustment'!$F:$F,'HCLS Adjustment'!$B:$B,Main!$A460)</f>
        <v>647856</v>
      </c>
      <c r="H460" s="31">
        <f>VLOOKUP(A460,'SVS Adjustment'!$B$3:$E$675,4,FALSE)</f>
        <v>0</v>
      </c>
      <c r="I460" s="31">
        <f t="shared" si="56"/>
        <v>1287817</v>
      </c>
      <c r="J460" s="31">
        <f>IFERROR(VLOOKUP($A460,'NECA 5 year Projections'!$A:$C,3,FALSE),0)</f>
        <v>860979.57574589795</v>
      </c>
      <c r="K460" s="64">
        <f t="shared" si="57"/>
        <v>0.9963388589590193</v>
      </c>
      <c r="L460" s="31">
        <f t="shared" si="58"/>
        <v>1283102.1203280273</v>
      </c>
      <c r="M460" s="61">
        <v>105198</v>
      </c>
      <c r="N460" s="36">
        <f t="shared" si="59"/>
        <v>104812.85528477091</v>
      </c>
      <c r="O460" s="95">
        <f t="shared" si="60"/>
        <v>1387914.9756127982</v>
      </c>
      <c r="P460" s="36">
        <f t="shared" si="61"/>
        <v>742430.86780304392</v>
      </c>
      <c r="Q460" s="101">
        <f t="shared" si="62"/>
        <v>645484.10780975432</v>
      </c>
      <c r="R460" s="101">
        <f t="shared" si="63"/>
        <v>0</v>
      </c>
    </row>
    <row r="461" spans="1:18" ht="14.4" customHeight="1">
      <c r="A461" s="63">
        <v>411777</v>
      </c>
      <c r="B461" s="59" t="s">
        <v>481</v>
      </c>
      <c r="C461" s="25" t="s">
        <v>475</v>
      </c>
      <c r="D461" s="25" t="s">
        <v>691</v>
      </c>
      <c r="E461" s="60" t="s">
        <v>708</v>
      </c>
      <c r="F461" s="36">
        <f>VLOOKUP($A461,'CAF BLS Adjustment'!$B:$H,7,FALSE)</f>
        <v>1979789</v>
      </c>
      <c r="G461" s="5">
        <f>SUMIFS('HCLS Adjustment'!$F:$F,'HCLS Adjustment'!$B:$B,Main!$A461)</f>
        <v>2716548</v>
      </c>
      <c r="H461" s="31">
        <f>VLOOKUP(A461,'SVS Adjustment'!$B$3:$E$675,4,FALSE)</f>
        <v>0</v>
      </c>
      <c r="I461" s="31">
        <f t="shared" si="56"/>
        <v>4696337</v>
      </c>
      <c r="J461" s="31">
        <f>IFERROR(VLOOKUP($A461,'NECA 5 year Projections'!$A:$C,3,FALSE),0)</f>
        <v>1969529.3375407001</v>
      </c>
      <c r="K461" s="64">
        <f t="shared" si="57"/>
        <v>0.9963388589590193</v>
      </c>
      <c r="L461" s="31">
        <f t="shared" si="58"/>
        <v>4679143.0478670234</v>
      </c>
      <c r="M461" s="61">
        <v>71634</v>
      </c>
      <c r="N461" s="36">
        <f t="shared" si="59"/>
        <v>71371.737822670388</v>
      </c>
      <c r="O461" s="95">
        <f t="shared" si="60"/>
        <v>4750514.7856896939</v>
      </c>
      <c r="P461" s="36">
        <f t="shared" si="61"/>
        <v>2043912.4510622881</v>
      </c>
      <c r="Q461" s="101">
        <f t="shared" si="62"/>
        <v>2706602.3346274057</v>
      </c>
      <c r="R461" s="101">
        <f t="shared" si="63"/>
        <v>0</v>
      </c>
    </row>
    <row r="462" spans="1:18" ht="14.4" customHeight="1">
      <c r="A462" s="63">
        <v>411778</v>
      </c>
      <c r="B462" s="59" t="s">
        <v>482</v>
      </c>
      <c r="C462" s="25" t="s">
        <v>475</v>
      </c>
      <c r="D462" s="25" t="s">
        <v>691</v>
      </c>
      <c r="E462" s="60" t="s">
        <v>708</v>
      </c>
      <c r="F462" s="36">
        <f>VLOOKUP($A462,'CAF BLS Adjustment'!$B:$H,7,FALSE)</f>
        <v>483283.9406746506</v>
      </c>
      <c r="G462" s="5">
        <f>SUMIFS('HCLS Adjustment'!$F:$F,'HCLS Adjustment'!$B:$B,Main!$A462)</f>
        <v>406392</v>
      </c>
      <c r="H462" s="31">
        <f>VLOOKUP(A462,'SVS Adjustment'!$B$3:$E$675,4,FALSE)</f>
        <v>0</v>
      </c>
      <c r="I462" s="31">
        <f t="shared" si="56"/>
        <v>889675.9406746506</v>
      </c>
      <c r="J462" s="31">
        <f>IFERROR(VLOOKUP($A462,'NECA 5 year Projections'!$A:$C,3,FALSE),0)</f>
        <v>455770.82927622099</v>
      </c>
      <c r="K462" s="64">
        <f t="shared" si="57"/>
        <v>0.9963388589590193</v>
      </c>
      <c r="L462" s="31">
        <f t="shared" si="58"/>
        <v>886418.71157507354</v>
      </c>
      <c r="M462" s="61">
        <v>149046</v>
      </c>
      <c r="N462" s="36">
        <f t="shared" si="59"/>
        <v>148500.32157240598</v>
      </c>
      <c r="O462" s="95">
        <f t="shared" si="60"/>
        <v>1034919.0331474795</v>
      </c>
      <c r="P462" s="36">
        <f t="shared" si="61"/>
        <v>630014.89157740574</v>
      </c>
      <c r="Q462" s="101">
        <f t="shared" si="62"/>
        <v>404904.14157007379</v>
      </c>
      <c r="R462" s="101">
        <f t="shared" si="63"/>
        <v>0</v>
      </c>
    </row>
    <row r="463" spans="1:18" ht="14.4" customHeight="1">
      <c r="A463" s="63">
        <v>411781</v>
      </c>
      <c r="B463" s="59" t="s">
        <v>483</v>
      </c>
      <c r="C463" s="25" t="s">
        <v>475</v>
      </c>
      <c r="D463" s="25" t="s">
        <v>691</v>
      </c>
      <c r="E463" s="60" t="s">
        <v>708</v>
      </c>
      <c r="F463" s="36">
        <f>VLOOKUP($A463,'CAF BLS Adjustment'!$B:$H,7,FALSE)</f>
        <v>451491</v>
      </c>
      <c r="G463" s="5">
        <f>SUMIFS('HCLS Adjustment'!$F:$F,'HCLS Adjustment'!$B:$B,Main!$A463)</f>
        <v>193248</v>
      </c>
      <c r="H463" s="31">
        <f>VLOOKUP(A463,'SVS Adjustment'!$B$3:$E$675,4,FALSE)</f>
        <v>0</v>
      </c>
      <c r="I463" s="31">
        <f t="shared" si="56"/>
        <v>644739</v>
      </c>
      <c r="J463" s="31">
        <f>IFERROR(VLOOKUP($A463,'NECA 5 year Projections'!$A:$C,3,FALSE),0)</f>
        <v>349001.16892734298</v>
      </c>
      <c r="K463" s="64">
        <f t="shared" si="57"/>
        <v>0.9963388589590193</v>
      </c>
      <c r="L463" s="31">
        <f t="shared" si="58"/>
        <v>642378.51958637917</v>
      </c>
      <c r="M463" s="61">
        <v>15006</v>
      </c>
      <c r="N463" s="36">
        <f t="shared" si="59"/>
        <v>14951.060917539044</v>
      </c>
      <c r="O463" s="95">
        <f t="shared" si="60"/>
        <v>657329.58050391823</v>
      </c>
      <c r="P463" s="36">
        <f t="shared" si="61"/>
        <v>464789.08868780563</v>
      </c>
      <c r="Q463" s="101">
        <f t="shared" si="62"/>
        <v>192540.49181611257</v>
      </c>
      <c r="R463" s="101">
        <f t="shared" si="63"/>
        <v>0</v>
      </c>
    </row>
    <row r="464" spans="1:18" ht="14.4" customHeight="1">
      <c r="A464" s="63">
        <v>411782</v>
      </c>
      <c r="B464" s="59" t="s">
        <v>102</v>
      </c>
      <c r="C464" s="25" t="s">
        <v>475</v>
      </c>
      <c r="D464" s="25" t="s">
        <v>691</v>
      </c>
      <c r="E464" s="60" t="s">
        <v>708</v>
      </c>
      <c r="F464" s="36">
        <f>VLOOKUP($A464,'CAF BLS Adjustment'!$B:$H,7,FALSE)</f>
        <v>1284497</v>
      </c>
      <c r="G464" s="5">
        <f>SUMIFS('HCLS Adjustment'!$F:$F,'HCLS Adjustment'!$B:$B,Main!$A464)</f>
        <v>1587960</v>
      </c>
      <c r="H464" s="31">
        <f>VLOOKUP(A464,'SVS Adjustment'!$B$3:$E$675,4,FALSE)</f>
        <v>0</v>
      </c>
      <c r="I464" s="31">
        <f t="shared" si="56"/>
        <v>2872457</v>
      </c>
      <c r="J464" s="31">
        <f>IFERROR(VLOOKUP($A464,'NECA 5 year Projections'!$A:$C,3,FALSE),0)</f>
        <v>1385652.59969355</v>
      </c>
      <c r="K464" s="64">
        <f t="shared" si="57"/>
        <v>0.9963388589590193</v>
      </c>
      <c r="L464" s="31">
        <f t="shared" si="58"/>
        <v>2861940.5297888475</v>
      </c>
      <c r="M464" s="61">
        <v>107970</v>
      </c>
      <c r="N464" s="36">
        <f t="shared" si="59"/>
        <v>107574.70660180532</v>
      </c>
      <c r="O464" s="95">
        <f t="shared" si="60"/>
        <v>2969515.2363906531</v>
      </c>
      <c r="P464" s="36">
        <f t="shared" si="61"/>
        <v>1387368.9819180886</v>
      </c>
      <c r="Q464" s="101">
        <f t="shared" si="62"/>
        <v>1582146.2544725642</v>
      </c>
      <c r="R464" s="101">
        <f t="shared" si="63"/>
        <v>0</v>
      </c>
    </row>
    <row r="465" spans="1:18" ht="14.4" customHeight="1">
      <c r="A465" s="63">
        <v>411788</v>
      </c>
      <c r="B465" s="59" t="s">
        <v>484</v>
      </c>
      <c r="C465" s="25" t="s">
        <v>475</v>
      </c>
      <c r="D465" s="25" t="s">
        <v>691</v>
      </c>
      <c r="E465" s="60" t="s">
        <v>708</v>
      </c>
      <c r="F465" s="36">
        <f>VLOOKUP($A465,'CAF BLS Adjustment'!$B:$H,7,FALSE)</f>
        <v>1485850</v>
      </c>
      <c r="G465" s="5">
        <f>SUMIFS('HCLS Adjustment'!$F:$F,'HCLS Adjustment'!$B:$B,Main!$A465)</f>
        <v>2428836</v>
      </c>
      <c r="H465" s="31">
        <f>VLOOKUP(A465,'SVS Adjustment'!$B$3:$E$675,4,FALSE)</f>
        <v>0</v>
      </c>
      <c r="I465" s="31">
        <f t="shared" si="56"/>
        <v>3914686</v>
      </c>
      <c r="J465" s="31">
        <f>IFERROR(VLOOKUP($A465,'NECA 5 year Projections'!$A:$C,3,FALSE),0)</f>
        <v>1643112.6791514601</v>
      </c>
      <c r="K465" s="64">
        <f t="shared" si="57"/>
        <v>0.9963388589590193</v>
      </c>
      <c r="L465" s="31">
        <f t="shared" si="58"/>
        <v>3900353.7824228476</v>
      </c>
      <c r="M465" s="61">
        <v>-42792</v>
      </c>
      <c r="N465" s="36">
        <f t="shared" si="59"/>
        <v>-42792</v>
      </c>
      <c r="O465" s="95">
        <f t="shared" si="60"/>
        <v>3857561.7824228476</v>
      </c>
      <c r="P465" s="36">
        <f t="shared" si="61"/>
        <v>1437618.093584259</v>
      </c>
      <c r="Q465" s="101">
        <f t="shared" si="62"/>
        <v>2419943.6888385885</v>
      </c>
      <c r="R465" s="101">
        <f t="shared" si="63"/>
        <v>0</v>
      </c>
    </row>
    <row r="466" spans="1:18" ht="14.4" customHeight="1">
      <c r="A466" s="63">
        <v>411791</v>
      </c>
      <c r="B466" s="59" t="s">
        <v>485</v>
      </c>
      <c r="C466" s="25" t="s">
        <v>475</v>
      </c>
      <c r="D466" s="25" t="s">
        <v>691</v>
      </c>
      <c r="E466" s="60" t="s">
        <v>708</v>
      </c>
      <c r="F466" s="36">
        <f>VLOOKUP($A466,'CAF BLS Adjustment'!$B:$H,7,FALSE)</f>
        <v>179267</v>
      </c>
      <c r="G466" s="5">
        <f>SUMIFS('HCLS Adjustment'!$F:$F,'HCLS Adjustment'!$B:$B,Main!$A466)</f>
        <v>303948</v>
      </c>
      <c r="H466" s="31">
        <f>VLOOKUP(A466,'SVS Adjustment'!$B$3:$E$675,4,FALSE)</f>
        <v>0</v>
      </c>
      <c r="I466" s="31">
        <f t="shared" si="56"/>
        <v>483215</v>
      </c>
      <c r="J466" s="31">
        <f>IFERROR(VLOOKUP($A466,'NECA 5 year Projections'!$A:$C,3,FALSE),0)</f>
        <v>226899.647409903</v>
      </c>
      <c r="K466" s="64">
        <f t="shared" si="57"/>
        <v>0.9963388589590193</v>
      </c>
      <c r="L466" s="31">
        <f t="shared" si="58"/>
        <v>481445.88173188252</v>
      </c>
      <c r="M466" s="61">
        <v>13007</v>
      </c>
      <c r="N466" s="36">
        <f t="shared" si="59"/>
        <v>12959.379538479963</v>
      </c>
      <c r="O466" s="95">
        <f t="shared" si="60"/>
        <v>494405.26127036248</v>
      </c>
      <c r="P466" s="36">
        <f t="shared" si="61"/>
        <v>191570.05776748646</v>
      </c>
      <c r="Q466" s="101">
        <f t="shared" si="62"/>
        <v>302835.20350287599</v>
      </c>
      <c r="R466" s="101">
        <f t="shared" si="63"/>
        <v>0</v>
      </c>
    </row>
    <row r="467" spans="1:18" ht="14.4" customHeight="1">
      <c r="A467" s="63">
        <v>411801</v>
      </c>
      <c r="B467" s="59" t="s">
        <v>486</v>
      </c>
      <c r="C467" s="25" t="s">
        <v>475</v>
      </c>
      <c r="D467" s="25" t="s">
        <v>691</v>
      </c>
      <c r="E467" s="60" t="s">
        <v>708</v>
      </c>
      <c r="F467" s="36">
        <f>VLOOKUP($A467,'CAF BLS Adjustment'!$B:$H,7,FALSE)</f>
        <v>286094</v>
      </c>
      <c r="G467" s="5">
        <f>SUMIFS('HCLS Adjustment'!$F:$F,'HCLS Adjustment'!$B:$B,Main!$A467)</f>
        <v>462564</v>
      </c>
      <c r="H467" s="31">
        <f>VLOOKUP(A467,'SVS Adjustment'!$B$3:$E$675,4,FALSE)</f>
        <v>0</v>
      </c>
      <c r="I467" s="31">
        <f t="shared" si="56"/>
        <v>748658</v>
      </c>
      <c r="J467" s="31">
        <f>IFERROR(VLOOKUP($A467,'NECA 5 year Projections'!$A:$C,3,FALSE),0)</f>
        <v>340053.77805152402</v>
      </c>
      <c r="K467" s="64">
        <f t="shared" si="57"/>
        <v>0.9963388589590193</v>
      </c>
      <c r="L467" s="31">
        <f t="shared" si="58"/>
        <v>745917.05747054145</v>
      </c>
      <c r="M467" s="61">
        <v>7998</v>
      </c>
      <c r="N467" s="36">
        <f t="shared" si="59"/>
        <v>7968.7181939542361</v>
      </c>
      <c r="O467" s="95">
        <f t="shared" si="60"/>
        <v>753885.77566449565</v>
      </c>
      <c r="P467" s="36">
        <f t="shared" si="61"/>
        <v>293015.2877089759</v>
      </c>
      <c r="Q467" s="101">
        <f t="shared" si="62"/>
        <v>460870.48795551981</v>
      </c>
      <c r="R467" s="101">
        <f t="shared" si="63"/>
        <v>0</v>
      </c>
    </row>
    <row r="468" spans="1:18" ht="14.4" customHeight="1">
      <c r="A468" s="63">
        <v>411807</v>
      </c>
      <c r="B468" s="59" t="s">
        <v>487</v>
      </c>
      <c r="C468" s="25" t="s">
        <v>475</v>
      </c>
      <c r="D468" s="25" t="s">
        <v>691</v>
      </c>
      <c r="E468" s="60" t="s">
        <v>708</v>
      </c>
      <c r="F468" s="36">
        <f>VLOOKUP($A468,'CAF BLS Adjustment'!$B:$H,7,FALSE)</f>
        <v>333573</v>
      </c>
      <c r="G468" s="5">
        <f>SUMIFS('HCLS Adjustment'!$F:$F,'HCLS Adjustment'!$B:$B,Main!$A468)</f>
        <v>72096</v>
      </c>
      <c r="H468" s="31">
        <f>VLOOKUP(A468,'SVS Adjustment'!$B$3:$E$675,4,FALSE)</f>
        <v>0</v>
      </c>
      <c r="I468" s="31">
        <f t="shared" si="56"/>
        <v>405669</v>
      </c>
      <c r="J468" s="31">
        <f>IFERROR(VLOOKUP($A468,'NECA 5 year Projections'!$A:$C,3,FALSE),0)</f>
        <v>616237.702754581</v>
      </c>
      <c r="K468" s="64">
        <f t="shared" si="57"/>
        <v>0.9963388589590193</v>
      </c>
      <c r="L468" s="31">
        <f t="shared" si="58"/>
        <v>405669</v>
      </c>
      <c r="M468" s="61">
        <v>117960</v>
      </c>
      <c r="N468" s="36">
        <f t="shared" si="59"/>
        <v>117528.13180280592</v>
      </c>
      <c r="O468" s="95">
        <f t="shared" si="60"/>
        <v>523197.13180280593</v>
      </c>
      <c r="P468" s="36">
        <f t="shared" si="61"/>
        <v>451101.13180280593</v>
      </c>
      <c r="Q468" s="101">
        <f t="shared" si="62"/>
        <v>72096</v>
      </c>
      <c r="R468" s="101">
        <f t="shared" si="63"/>
        <v>0</v>
      </c>
    </row>
    <row r="469" spans="1:18" ht="14.4" customHeight="1">
      <c r="A469" s="63">
        <v>411809</v>
      </c>
      <c r="B469" s="59" t="s">
        <v>325</v>
      </c>
      <c r="C469" s="25" t="s">
        <v>475</v>
      </c>
      <c r="D469" s="25" t="s">
        <v>691</v>
      </c>
      <c r="E469" s="60" t="s">
        <v>708</v>
      </c>
      <c r="F469" s="36">
        <f>VLOOKUP($A469,'CAF BLS Adjustment'!$B:$H,7,FALSE)</f>
        <v>313101</v>
      </c>
      <c r="G469" s="5">
        <f>SUMIFS('HCLS Adjustment'!$F:$F,'HCLS Adjustment'!$B:$B,Main!$A469)</f>
        <v>436416</v>
      </c>
      <c r="H469" s="31">
        <f>VLOOKUP(A469,'SVS Adjustment'!$B$3:$E$675,4,FALSE)</f>
        <v>0</v>
      </c>
      <c r="I469" s="31">
        <f t="shared" si="56"/>
        <v>749517</v>
      </c>
      <c r="J469" s="31">
        <f>IFERROR(VLOOKUP($A469,'NECA 5 year Projections'!$A:$C,3,FALSE),0)</f>
        <v>397063.466809373</v>
      </c>
      <c r="K469" s="64">
        <f t="shared" si="57"/>
        <v>0.9963388589590193</v>
      </c>
      <c r="L469" s="31">
        <f t="shared" si="58"/>
        <v>746772.91255038732</v>
      </c>
      <c r="M469" s="61">
        <v>60618</v>
      </c>
      <c r="N469" s="36">
        <f t="shared" si="59"/>
        <v>60396.068952377835</v>
      </c>
      <c r="O469" s="95">
        <f t="shared" si="60"/>
        <v>807168.98150276521</v>
      </c>
      <c r="P469" s="36">
        <f t="shared" si="61"/>
        <v>372350.76203130576</v>
      </c>
      <c r="Q469" s="101">
        <f t="shared" si="62"/>
        <v>434818.21947145939</v>
      </c>
      <c r="R469" s="101">
        <f t="shared" si="63"/>
        <v>0</v>
      </c>
    </row>
    <row r="470" spans="1:18" ht="14.4" customHeight="1">
      <c r="A470" s="63">
        <v>411814</v>
      </c>
      <c r="B470" s="59" t="s">
        <v>488</v>
      </c>
      <c r="C470" s="25" t="s">
        <v>475</v>
      </c>
      <c r="D470" s="25" t="s">
        <v>691</v>
      </c>
      <c r="E470" s="60" t="s">
        <v>708</v>
      </c>
      <c r="F470" s="36">
        <f>VLOOKUP($A470,'CAF BLS Adjustment'!$B:$H,7,FALSE)</f>
        <v>757519</v>
      </c>
      <c r="G470" s="5">
        <f>SUMIFS('HCLS Adjustment'!$F:$F,'HCLS Adjustment'!$B:$B,Main!$A470)</f>
        <v>986268</v>
      </c>
      <c r="H470" s="31">
        <f>VLOOKUP(A470,'SVS Adjustment'!$B$3:$E$675,4,FALSE)</f>
        <v>0</v>
      </c>
      <c r="I470" s="31">
        <f t="shared" si="56"/>
        <v>1743787</v>
      </c>
      <c r="J470" s="31">
        <f>IFERROR(VLOOKUP($A470,'NECA 5 year Projections'!$A:$C,3,FALSE),0)</f>
        <v>850149.01072366105</v>
      </c>
      <c r="K470" s="64">
        <f t="shared" si="57"/>
        <v>0.9963388589590193</v>
      </c>
      <c r="L470" s="31">
        <f t="shared" si="58"/>
        <v>1737402.7498475714</v>
      </c>
      <c r="M470" s="61">
        <v>105078</v>
      </c>
      <c r="N470" s="36">
        <f t="shared" si="59"/>
        <v>104693.29462169584</v>
      </c>
      <c r="O470" s="95">
        <f t="shared" si="60"/>
        <v>1842096.0444692671</v>
      </c>
      <c r="P470" s="36">
        <f t="shared" si="61"/>
        <v>859438.91072147316</v>
      </c>
      <c r="Q470" s="101">
        <f t="shared" si="62"/>
        <v>982657.13374779408</v>
      </c>
      <c r="R470" s="101">
        <f t="shared" si="63"/>
        <v>0</v>
      </c>
    </row>
    <row r="471" spans="1:18" ht="14.4" customHeight="1">
      <c r="A471" s="63">
        <v>411817</v>
      </c>
      <c r="B471" s="59" t="s">
        <v>489</v>
      </c>
      <c r="C471" s="25" t="s">
        <v>475</v>
      </c>
      <c r="D471" s="25" t="s">
        <v>691</v>
      </c>
      <c r="E471" s="60" t="s">
        <v>708</v>
      </c>
      <c r="F471" s="36">
        <f>VLOOKUP($A471,'CAF BLS Adjustment'!$B:$H,7,FALSE)</f>
        <v>3182089</v>
      </c>
      <c r="G471" s="5">
        <f>SUMIFS('HCLS Adjustment'!$F:$F,'HCLS Adjustment'!$B:$B,Main!$A471)</f>
        <v>1008180</v>
      </c>
      <c r="H471" s="31">
        <f>VLOOKUP(A471,'SVS Adjustment'!$B$3:$E$675,4,FALSE)</f>
        <v>0</v>
      </c>
      <c r="I471" s="31">
        <f t="shared" si="56"/>
        <v>4190269</v>
      </c>
      <c r="J471" s="31">
        <f>IFERROR(VLOOKUP($A471,'NECA 5 year Projections'!$A:$C,3,FALSE),0)</f>
        <v>3601353.46811658</v>
      </c>
      <c r="K471" s="64">
        <f t="shared" si="57"/>
        <v>0.9963388589590193</v>
      </c>
      <c r="L471" s="31">
        <f t="shared" si="58"/>
        <v>4174927.8341913507</v>
      </c>
      <c r="M471" s="61">
        <v>-44760</v>
      </c>
      <c r="N471" s="36">
        <f t="shared" si="59"/>
        <v>-44760</v>
      </c>
      <c r="O471" s="95">
        <f t="shared" si="60"/>
        <v>4130167.8341913507</v>
      </c>
      <c r="P471" s="36">
        <f t="shared" si="61"/>
        <v>3125678.9233660465</v>
      </c>
      <c r="Q471" s="101">
        <f t="shared" si="62"/>
        <v>1004488.9108253041</v>
      </c>
      <c r="R471" s="101">
        <f t="shared" si="63"/>
        <v>0</v>
      </c>
    </row>
    <row r="472" spans="1:18" ht="14.4" customHeight="1">
      <c r="A472" s="63">
        <v>411818</v>
      </c>
      <c r="B472" s="59" t="s">
        <v>490</v>
      </c>
      <c r="C472" s="25" t="s">
        <v>475</v>
      </c>
      <c r="D472" s="25" t="s">
        <v>691</v>
      </c>
      <c r="E472" s="60" t="s">
        <v>708</v>
      </c>
      <c r="F472" s="36">
        <f>VLOOKUP($A472,'CAF BLS Adjustment'!$B:$H,7,FALSE)</f>
        <v>3521754</v>
      </c>
      <c r="G472" s="5">
        <f>SUMIFS('HCLS Adjustment'!$F:$F,'HCLS Adjustment'!$B:$B,Main!$A472)</f>
        <v>3076356</v>
      </c>
      <c r="H472" s="31">
        <f>VLOOKUP(A472,'SVS Adjustment'!$B$3:$E$675,4,FALSE)</f>
        <v>0</v>
      </c>
      <c r="I472" s="31">
        <f t="shared" si="56"/>
        <v>6598110</v>
      </c>
      <c r="J472" s="31">
        <f>IFERROR(VLOOKUP($A472,'NECA 5 year Projections'!$A:$C,3,FALSE),0)</f>
        <v>3325819.5927665699</v>
      </c>
      <c r="K472" s="64">
        <f t="shared" si="57"/>
        <v>0.9963388589590193</v>
      </c>
      <c r="L472" s="31">
        <f t="shared" si="58"/>
        <v>6573953.3886860944</v>
      </c>
      <c r="M472" s="61">
        <v>513168</v>
      </c>
      <c r="N472" s="36">
        <f t="shared" si="59"/>
        <v>511289.219574282</v>
      </c>
      <c r="O472" s="95">
        <f t="shared" si="60"/>
        <v>7085242.6082603764</v>
      </c>
      <c r="P472" s="36">
        <f t="shared" si="61"/>
        <v>4020149.5814686436</v>
      </c>
      <c r="Q472" s="101">
        <f t="shared" si="62"/>
        <v>3065093.0267917323</v>
      </c>
      <c r="R472" s="101">
        <f t="shared" si="63"/>
        <v>0</v>
      </c>
    </row>
    <row r="473" spans="1:18" ht="14.4" customHeight="1">
      <c r="A473" s="63">
        <v>411820</v>
      </c>
      <c r="B473" s="59" t="s">
        <v>491</v>
      </c>
      <c r="C473" s="25" t="s">
        <v>475</v>
      </c>
      <c r="D473" s="25" t="s">
        <v>691</v>
      </c>
      <c r="E473" s="60" t="s">
        <v>708</v>
      </c>
      <c r="F473" s="36">
        <f>VLOOKUP($A473,'CAF BLS Adjustment'!$B:$H,7,FALSE)</f>
        <v>1101086</v>
      </c>
      <c r="G473" s="5">
        <f>SUMIFS('HCLS Adjustment'!$F:$F,'HCLS Adjustment'!$B:$B,Main!$A473)</f>
        <v>1546284</v>
      </c>
      <c r="H473" s="31">
        <f>VLOOKUP(A473,'SVS Adjustment'!$B$3:$E$675,4,FALSE)</f>
        <v>0</v>
      </c>
      <c r="I473" s="31">
        <f t="shared" si="56"/>
        <v>2647370</v>
      </c>
      <c r="J473" s="31">
        <f>IFERROR(VLOOKUP($A473,'NECA 5 year Projections'!$A:$C,3,FALSE),0)</f>
        <v>1385094.0175019901</v>
      </c>
      <c r="K473" s="64">
        <f t="shared" si="57"/>
        <v>0.9963388589590193</v>
      </c>
      <c r="L473" s="31">
        <f t="shared" si="58"/>
        <v>2637677.6050423388</v>
      </c>
      <c r="M473" s="61">
        <v>84192</v>
      </c>
      <c r="N473" s="36">
        <f t="shared" si="59"/>
        <v>83883.761213477759</v>
      </c>
      <c r="O473" s="95">
        <f t="shared" si="60"/>
        <v>2721561.3662558165</v>
      </c>
      <c r="P473" s="36">
        <f t="shared" si="61"/>
        <v>1180938.5300692283</v>
      </c>
      <c r="Q473" s="101">
        <f t="shared" si="62"/>
        <v>1540622.8361865883</v>
      </c>
      <c r="R473" s="101">
        <f t="shared" si="63"/>
        <v>0</v>
      </c>
    </row>
    <row r="474" spans="1:18" ht="14.4" customHeight="1">
      <c r="A474" s="63">
        <v>411826</v>
      </c>
      <c r="B474" s="59" t="s">
        <v>492</v>
      </c>
      <c r="C474" s="25" t="s">
        <v>475</v>
      </c>
      <c r="D474" s="25" t="s">
        <v>691</v>
      </c>
      <c r="E474" s="60" t="s">
        <v>708</v>
      </c>
      <c r="F474" s="36">
        <f>VLOOKUP($A474,'CAF BLS Adjustment'!$B:$H,7,FALSE)</f>
        <v>10135574</v>
      </c>
      <c r="G474" s="5">
        <f>SUMIFS('HCLS Adjustment'!$F:$F,'HCLS Adjustment'!$B:$B,Main!$A474)</f>
        <v>2443728</v>
      </c>
      <c r="H474" s="31">
        <f>VLOOKUP(A474,'SVS Adjustment'!$B$3:$E$675,4,FALSE)</f>
        <v>990972</v>
      </c>
      <c r="I474" s="31">
        <f t="shared" si="56"/>
        <v>13570274</v>
      </c>
      <c r="J474" s="31">
        <f>IFERROR(VLOOKUP($A474,'NECA 5 year Projections'!$A:$C,3,FALSE),0)</f>
        <v>12638790.8270059</v>
      </c>
      <c r="K474" s="64">
        <f t="shared" si="57"/>
        <v>0.9963388589590193</v>
      </c>
      <c r="L474" s="31">
        <f t="shared" si="58"/>
        <v>13520591.312921247</v>
      </c>
      <c r="M474" s="61">
        <v>-1509528</v>
      </c>
      <c r="N474" s="36">
        <f t="shared" si="59"/>
        <v>-1509528</v>
      </c>
      <c r="O474" s="95">
        <f t="shared" si="60"/>
        <v>12011063.312921247</v>
      </c>
      <c r="P474" s="36">
        <f t="shared" si="61"/>
        <v>8588938.2340547033</v>
      </c>
      <c r="Q474" s="101">
        <f t="shared" si="62"/>
        <v>2434781.1671262062</v>
      </c>
      <c r="R474" s="101">
        <f t="shared" si="63"/>
        <v>987343.91174033727</v>
      </c>
    </row>
    <row r="475" spans="1:18" ht="14.4" customHeight="1">
      <c r="A475" s="63">
        <v>411827</v>
      </c>
      <c r="B475" s="59" t="s">
        <v>493</v>
      </c>
      <c r="C475" s="25" t="s">
        <v>475</v>
      </c>
      <c r="D475" s="25" t="s">
        <v>691</v>
      </c>
      <c r="E475" s="60" t="s">
        <v>708</v>
      </c>
      <c r="F475" s="36">
        <f>VLOOKUP($A475,'CAF BLS Adjustment'!$B:$H,7,FALSE)</f>
        <v>1857220</v>
      </c>
      <c r="G475" s="5">
        <f>SUMIFS('HCLS Adjustment'!$F:$F,'HCLS Adjustment'!$B:$B,Main!$A475)</f>
        <v>3480360</v>
      </c>
      <c r="H475" s="31">
        <f>VLOOKUP(A475,'SVS Adjustment'!$B$3:$E$675,4,FALSE)</f>
        <v>0</v>
      </c>
      <c r="I475" s="31">
        <f t="shared" si="56"/>
        <v>5337580</v>
      </c>
      <c r="J475" s="31">
        <f>IFERROR(VLOOKUP($A475,'NECA 5 year Projections'!$A:$C,3,FALSE),0)</f>
        <v>2279136.66896937</v>
      </c>
      <c r="K475" s="64">
        <f t="shared" si="57"/>
        <v>0.9963388589590193</v>
      </c>
      <c r="L475" s="31">
        <f t="shared" si="58"/>
        <v>5318038.3668024819</v>
      </c>
      <c r="M475" s="61">
        <v>74034</v>
      </c>
      <c r="N475" s="36">
        <f t="shared" si="59"/>
        <v>73762.951084172033</v>
      </c>
      <c r="O475" s="95">
        <f t="shared" si="60"/>
        <v>5391801.3178866543</v>
      </c>
      <c r="P475" s="36">
        <f t="shared" si="61"/>
        <v>1924183.4067200418</v>
      </c>
      <c r="Q475" s="101">
        <f t="shared" si="62"/>
        <v>3467617.9111666121</v>
      </c>
      <c r="R475" s="101">
        <f t="shared" si="63"/>
        <v>0</v>
      </c>
    </row>
    <row r="476" spans="1:18" ht="14.4" customHeight="1">
      <c r="A476" s="63">
        <v>411831</v>
      </c>
      <c r="B476" s="59" t="s">
        <v>494</v>
      </c>
      <c r="C476" s="25" t="s">
        <v>475</v>
      </c>
      <c r="D476" s="25" t="s">
        <v>691</v>
      </c>
      <c r="E476" s="60" t="s">
        <v>708</v>
      </c>
      <c r="F476" s="36">
        <f>VLOOKUP($A476,'CAF BLS Adjustment'!$B:$H,7,FALSE)</f>
        <v>1043352</v>
      </c>
      <c r="G476" s="5">
        <f>SUMIFS('HCLS Adjustment'!$F:$F,'HCLS Adjustment'!$B:$B,Main!$A476)</f>
        <v>1718760</v>
      </c>
      <c r="H476" s="31">
        <f>VLOOKUP(A476,'SVS Adjustment'!$B$3:$E$675,4,FALSE)</f>
        <v>0</v>
      </c>
      <c r="I476" s="31">
        <f t="shared" si="56"/>
        <v>2762112</v>
      </c>
      <c r="J476" s="31">
        <f>IFERROR(VLOOKUP($A476,'NECA 5 year Projections'!$A:$C,3,FALSE),0)</f>
        <v>1237591.58888621</v>
      </c>
      <c r="K476" s="64">
        <f t="shared" si="57"/>
        <v>0.9963388589590193</v>
      </c>
      <c r="L476" s="31">
        <f t="shared" si="58"/>
        <v>2751999.5183970146</v>
      </c>
      <c r="M476" s="61">
        <v>114672</v>
      </c>
      <c r="N476" s="36">
        <f t="shared" si="59"/>
        <v>114252.16963454866</v>
      </c>
      <c r="O476" s="95">
        <f t="shared" si="60"/>
        <v>2866251.6880315631</v>
      </c>
      <c r="P476" s="36">
        <f t="shared" si="61"/>
        <v>1153784.3108071594</v>
      </c>
      <c r="Q476" s="101">
        <f t="shared" si="62"/>
        <v>1712467.3772244039</v>
      </c>
      <c r="R476" s="101">
        <f t="shared" si="63"/>
        <v>0</v>
      </c>
    </row>
    <row r="477" spans="1:18" ht="14.4" customHeight="1">
      <c r="A477" s="63">
        <v>411833</v>
      </c>
      <c r="B477" s="59" t="s">
        <v>495</v>
      </c>
      <c r="C477" s="25" t="s">
        <v>475</v>
      </c>
      <c r="D477" s="25" t="s">
        <v>691</v>
      </c>
      <c r="E477" s="60" t="s">
        <v>708</v>
      </c>
      <c r="F477" s="36">
        <f>VLOOKUP($A477,'CAF BLS Adjustment'!$B:$H,7,FALSE)</f>
        <v>1578128</v>
      </c>
      <c r="G477" s="5">
        <f>SUMIFS('HCLS Adjustment'!$F:$F,'HCLS Adjustment'!$B:$B,Main!$A477)</f>
        <v>1466784</v>
      </c>
      <c r="H477" s="31">
        <f>VLOOKUP(A477,'SVS Adjustment'!$B$3:$E$675,4,FALSE)</f>
        <v>0</v>
      </c>
      <c r="I477" s="31">
        <f t="shared" si="56"/>
        <v>3044912</v>
      </c>
      <c r="J477" s="31">
        <f>IFERROR(VLOOKUP($A477,'NECA 5 year Projections'!$A:$C,3,FALSE),0)</f>
        <v>1956058.5416146</v>
      </c>
      <c r="K477" s="64">
        <f t="shared" si="57"/>
        <v>0.9963388589590193</v>
      </c>
      <c r="L477" s="31">
        <f t="shared" si="58"/>
        <v>3033764.1477106255</v>
      </c>
      <c r="M477" s="61">
        <v>-54630</v>
      </c>
      <c r="N477" s="36">
        <f t="shared" si="59"/>
        <v>-54630</v>
      </c>
      <c r="O477" s="95">
        <f t="shared" si="60"/>
        <v>2979134.1477106255</v>
      </c>
      <c r="P477" s="36">
        <f t="shared" si="61"/>
        <v>1517720.2508112791</v>
      </c>
      <c r="Q477" s="101">
        <f t="shared" si="62"/>
        <v>1461413.8968993463</v>
      </c>
      <c r="R477" s="101">
        <f t="shared" si="63"/>
        <v>0</v>
      </c>
    </row>
    <row r="478" spans="1:18" ht="14.4" customHeight="1">
      <c r="A478" s="63">
        <v>411839</v>
      </c>
      <c r="B478" s="59" t="s">
        <v>496</v>
      </c>
      <c r="C478" s="25" t="s">
        <v>475</v>
      </c>
      <c r="D478" s="25" t="s">
        <v>691</v>
      </c>
      <c r="E478" s="60" t="s">
        <v>708</v>
      </c>
      <c r="F478" s="36">
        <f>VLOOKUP($A478,'CAF BLS Adjustment'!$B:$H,7,FALSE)</f>
        <v>2231627</v>
      </c>
      <c r="G478" s="5">
        <f>SUMIFS('HCLS Adjustment'!$F:$F,'HCLS Adjustment'!$B:$B,Main!$A478)</f>
        <v>3286800</v>
      </c>
      <c r="H478" s="31">
        <f>VLOOKUP(A478,'SVS Adjustment'!$B$3:$E$675,4,FALSE)</f>
        <v>0</v>
      </c>
      <c r="I478" s="31">
        <f t="shared" si="56"/>
        <v>5518427</v>
      </c>
      <c r="J478" s="31">
        <f>IFERROR(VLOOKUP($A478,'NECA 5 year Projections'!$A:$C,3,FALSE),0)</f>
        <v>2322903.6988241202</v>
      </c>
      <c r="K478" s="64">
        <f t="shared" si="57"/>
        <v>0.9963388589590193</v>
      </c>
      <c r="L478" s="31">
        <f t="shared" si="58"/>
        <v>5498223.2604286438</v>
      </c>
      <c r="M478" s="61">
        <v>140770</v>
      </c>
      <c r="N478" s="36">
        <f t="shared" si="59"/>
        <v>140254.62117566116</v>
      </c>
      <c r="O478" s="95">
        <f t="shared" si="60"/>
        <v>5638477.8816043045</v>
      </c>
      <c r="P478" s="36">
        <f t="shared" si="61"/>
        <v>2363711.3199778004</v>
      </c>
      <c r="Q478" s="101">
        <f t="shared" si="62"/>
        <v>3274766.5616265046</v>
      </c>
      <c r="R478" s="101">
        <f t="shared" si="63"/>
        <v>0</v>
      </c>
    </row>
    <row r="479" spans="1:18" ht="14.4" customHeight="1">
      <c r="A479" s="63">
        <v>411840</v>
      </c>
      <c r="B479" s="59" t="s">
        <v>497</v>
      </c>
      <c r="C479" s="25" t="s">
        <v>475</v>
      </c>
      <c r="D479" s="25" t="s">
        <v>691</v>
      </c>
      <c r="E479" s="60" t="s">
        <v>708</v>
      </c>
      <c r="F479" s="36">
        <f>VLOOKUP($A479,'CAF BLS Adjustment'!$B:$H,7,FALSE)</f>
        <v>5205301</v>
      </c>
      <c r="G479" s="5">
        <f>SUMIFS('HCLS Adjustment'!$F:$F,'HCLS Adjustment'!$B:$B,Main!$A479)</f>
        <v>785796</v>
      </c>
      <c r="H479" s="31">
        <f>VLOOKUP(A479,'SVS Adjustment'!$B$3:$E$675,4,FALSE)</f>
        <v>1203372</v>
      </c>
      <c r="I479" s="31">
        <f t="shared" si="56"/>
        <v>7194469</v>
      </c>
      <c r="J479" s="31">
        <f>IFERROR(VLOOKUP($A479,'NECA 5 year Projections'!$A:$C,3,FALSE),0)</f>
        <v>4060174.5279936702</v>
      </c>
      <c r="K479" s="64">
        <f t="shared" si="57"/>
        <v>0.9963388589590193</v>
      </c>
      <c r="L479" s="31">
        <f t="shared" si="58"/>
        <v>7168129.0342760365</v>
      </c>
      <c r="M479" s="61">
        <v>494610</v>
      </c>
      <c r="N479" s="36">
        <f t="shared" si="59"/>
        <v>492799.16302972054</v>
      </c>
      <c r="O479" s="95">
        <f t="shared" si="60"/>
        <v>7660928.1973057576</v>
      </c>
      <c r="P479" s="36">
        <f t="shared" si="61"/>
        <v>5679042.8219079617</v>
      </c>
      <c r="Q479" s="101">
        <f t="shared" si="62"/>
        <v>782919.09001456143</v>
      </c>
      <c r="R479" s="101">
        <f t="shared" si="63"/>
        <v>1198966.2853832331</v>
      </c>
    </row>
    <row r="480" spans="1:18" ht="14.4" customHeight="1">
      <c r="A480" s="63">
        <v>411841</v>
      </c>
      <c r="B480" s="59" t="s">
        <v>498</v>
      </c>
      <c r="C480" s="25" t="s">
        <v>475</v>
      </c>
      <c r="D480" s="25" t="s">
        <v>691</v>
      </c>
      <c r="E480" s="60" t="s">
        <v>708</v>
      </c>
      <c r="F480" s="36">
        <f>VLOOKUP($A480,'CAF BLS Adjustment'!$B:$H,7,FALSE)</f>
        <v>2154969</v>
      </c>
      <c r="G480" s="5">
        <f>SUMIFS('HCLS Adjustment'!$F:$F,'HCLS Adjustment'!$B:$B,Main!$A480)</f>
        <v>2262336</v>
      </c>
      <c r="H480" s="31">
        <f>VLOOKUP(A480,'SVS Adjustment'!$B$3:$E$675,4,FALSE)</f>
        <v>0</v>
      </c>
      <c r="I480" s="31">
        <f t="shared" si="56"/>
        <v>4417305</v>
      </c>
      <c r="J480" s="31">
        <f>IFERROR(VLOOKUP($A480,'NECA 5 year Projections'!$A:$C,3,FALSE),0)</f>
        <v>1861407.3095347199</v>
      </c>
      <c r="K480" s="64">
        <f t="shared" si="57"/>
        <v>0.9963388589590193</v>
      </c>
      <c r="L480" s="31">
        <f t="shared" si="58"/>
        <v>4401132.6233739704</v>
      </c>
      <c r="M480" s="61">
        <v>196098</v>
      </c>
      <c r="N480" s="36">
        <f t="shared" si="59"/>
        <v>195380.05756414577</v>
      </c>
      <c r="O480" s="95">
        <f t="shared" si="60"/>
        <v>4596512.6809381163</v>
      </c>
      <c r="P480" s="36">
        <f t="shared" si="61"/>
        <v>2342459.4121162044</v>
      </c>
      <c r="Q480" s="101">
        <f t="shared" si="62"/>
        <v>2254053.2688219119</v>
      </c>
      <c r="R480" s="101">
        <f t="shared" si="63"/>
        <v>0</v>
      </c>
    </row>
    <row r="481" spans="1:18" ht="14.4" customHeight="1">
      <c r="A481" s="63">
        <v>411845</v>
      </c>
      <c r="B481" s="59" t="s">
        <v>499</v>
      </c>
      <c r="C481" s="25" t="s">
        <v>475</v>
      </c>
      <c r="D481" s="25" t="s">
        <v>691</v>
      </c>
      <c r="E481" s="60" t="s">
        <v>708</v>
      </c>
      <c r="F481" s="36">
        <f>VLOOKUP($A481,'CAF BLS Adjustment'!$B:$H,7,FALSE)</f>
        <v>4379596</v>
      </c>
      <c r="G481" s="5">
        <f>SUMIFS('HCLS Adjustment'!$F:$F,'HCLS Adjustment'!$B:$B,Main!$A481)</f>
        <v>1640196</v>
      </c>
      <c r="H481" s="31">
        <f>VLOOKUP(A481,'SVS Adjustment'!$B$3:$E$675,4,FALSE)</f>
        <v>0</v>
      </c>
      <c r="I481" s="31">
        <f t="shared" si="56"/>
        <v>6019792</v>
      </c>
      <c r="J481" s="31">
        <f>IFERROR(VLOOKUP($A481,'NECA 5 year Projections'!$A:$C,3,FALSE),0)</f>
        <v>4243200.4577854201</v>
      </c>
      <c r="K481" s="64">
        <f t="shared" si="57"/>
        <v>0.9963388589590193</v>
      </c>
      <c r="L481" s="31">
        <f t="shared" si="58"/>
        <v>5997752.6924506323</v>
      </c>
      <c r="M481" s="61">
        <v>526698</v>
      </c>
      <c r="N481" s="36">
        <f t="shared" si="59"/>
        <v>524769.68433599756</v>
      </c>
      <c r="O481" s="95">
        <f t="shared" si="60"/>
        <v>6522522.3767866297</v>
      </c>
      <c r="P481" s="36">
        <f t="shared" si="61"/>
        <v>4888331.3656774824</v>
      </c>
      <c r="Q481" s="101">
        <f t="shared" si="62"/>
        <v>1634191.0111091475</v>
      </c>
      <c r="R481" s="101">
        <f t="shared" si="63"/>
        <v>0</v>
      </c>
    </row>
    <row r="482" spans="1:18" ht="14.4" customHeight="1">
      <c r="A482" s="63">
        <v>411847</v>
      </c>
      <c r="B482" s="59" t="s">
        <v>500</v>
      </c>
      <c r="C482" s="25" t="s">
        <v>475</v>
      </c>
      <c r="D482" s="25" t="s">
        <v>691</v>
      </c>
      <c r="E482" s="60" t="s">
        <v>708</v>
      </c>
      <c r="F482" s="36">
        <f>VLOOKUP($A482,'CAF BLS Adjustment'!$B:$H,7,FALSE)</f>
        <v>1898504</v>
      </c>
      <c r="G482" s="5">
        <f>SUMIFS('HCLS Adjustment'!$F:$F,'HCLS Adjustment'!$B:$B,Main!$A482)</f>
        <v>2392008</v>
      </c>
      <c r="H482" s="31">
        <f>VLOOKUP(A482,'SVS Adjustment'!$B$3:$E$675,4,FALSE)</f>
        <v>0</v>
      </c>
      <c r="I482" s="31">
        <f t="shared" si="56"/>
        <v>4290512</v>
      </c>
      <c r="J482" s="31">
        <f>IFERROR(VLOOKUP($A482,'NECA 5 year Projections'!$A:$C,3,FALSE),0)</f>
        <v>2075739.51654122</v>
      </c>
      <c r="K482" s="64">
        <f t="shared" si="57"/>
        <v>0.9963388589590193</v>
      </c>
      <c r="L482" s="31">
        <f t="shared" si="58"/>
        <v>4274803.8304299796</v>
      </c>
      <c r="M482" s="61">
        <v>-31512</v>
      </c>
      <c r="N482" s="36">
        <f t="shared" si="59"/>
        <v>-31512</v>
      </c>
      <c r="O482" s="95">
        <f t="shared" si="60"/>
        <v>4243291.8304299796</v>
      </c>
      <c r="P482" s="36">
        <f t="shared" si="61"/>
        <v>1860041.309089134</v>
      </c>
      <c r="Q482" s="101">
        <f t="shared" si="62"/>
        <v>2383250.5213408456</v>
      </c>
      <c r="R482" s="101">
        <f t="shared" si="63"/>
        <v>0</v>
      </c>
    </row>
    <row r="483" spans="1:18" ht="14.4" customHeight="1">
      <c r="A483" s="63">
        <v>411849</v>
      </c>
      <c r="B483" s="59" t="s">
        <v>501</v>
      </c>
      <c r="C483" s="25" t="s">
        <v>475</v>
      </c>
      <c r="D483" s="25" t="s">
        <v>691</v>
      </c>
      <c r="E483" s="60" t="s">
        <v>708</v>
      </c>
      <c r="F483" s="36">
        <f>VLOOKUP($A483,'CAF BLS Adjustment'!$B:$H,7,FALSE)</f>
        <v>1959853.5707349973</v>
      </c>
      <c r="G483" s="5">
        <f>SUMIFS('HCLS Adjustment'!$F:$F,'HCLS Adjustment'!$B:$B,Main!$A483)</f>
        <v>1843116</v>
      </c>
      <c r="H483" s="31">
        <f>VLOOKUP(A483,'SVS Adjustment'!$B$3:$E$675,4,FALSE)</f>
        <v>0</v>
      </c>
      <c r="I483" s="31">
        <f t="shared" si="56"/>
        <v>3802969.5707349973</v>
      </c>
      <c r="J483" s="31">
        <f>IFERROR(VLOOKUP($A483,'NECA 5 year Projections'!$A:$C,3,FALSE),0)</f>
        <v>1457775.0367827001</v>
      </c>
      <c r="K483" s="64">
        <f t="shared" si="57"/>
        <v>0.9963388589590193</v>
      </c>
      <c r="L483" s="31">
        <f t="shared" si="58"/>
        <v>3789046.3627619785</v>
      </c>
      <c r="M483" s="61">
        <v>128628</v>
      </c>
      <c r="N483" s="36">
        <f t="shared" si="59"/>
        <v>128157.07475018073</v>
      </c>
      <c r="O483" s="95">
        <f t="shared" si="60"/>
        <v>3917203.4375121593</v>
      </c>
      <c r="P483" s="36">
        <f t="shared" si="61"/>
        <v>2080835.3451430476</v>
      </c>
      <c r="Q483" s="101">
        <f t="shared" si="62"/>
        <v>1836368.0923691117</v>
      </c>
      <c r="R483" s="101">
        <f t="shared" si="63"/>
        <v>0</v>
      </c>
    </row>
    <row r="484" spans="1:18" ht="14.4" customHeight="1">
      <c r="A484" s="63">
        <v>420463</v>
      </c>
      <c r="B484" s="59" t="s">
        <v>504</v>
      </c>
      <c r="C484" s="25" t="s">
        <v>503</v>
      </c>
      <c r="D484" s="25" t="s">
        <v>691</v>
      </c>
      <c r="E484" s="60" t="s">
        <v>708</v>
      </c>
      <c r="F484" s="36">
        <f>VLOOKUP($A484,'CAF BLS Adjustment'!$B:$H,7,FALSE)</f>
        <v>888857</v>
      </c>
      <c r="G484" s="5">
        <f>SUMIFS('HCLS Adjustment'!$F:$F,'HCLS Adjustment'!$B:$B,Main!$A484)</f>
        <v>711216</v>
      </c>
      <c r="H484" s="31">
        <f>VLOOKUP(A484,'SVS Adjustment'!$B$3:$E$675,4,FALSE)</f>
        <v>0</v>
      </c>
      <c r="I484" s="31">
        <f t="shared" si="56"/>
        <v>1600073</v>
      </c>
      <c r="J484" s="31">
        <f>IFERROR(VLOOKUP($A484,'NECA 5 year Projections'!$A:$C,3,FALSE),0)</f>
        <v>884947.76705546898</v>
      </c>
      <c r="K484" s="64">
        <f t="shared" si="57"/>
        <v>0.9963388589590193</v>
      </c>
      <c r="L484" s="31">
        <f t="shared" si="58"/>
        <v>1594214.907071135</v>
      </c>
      <c r="M484" s="61">
        <v>93828</v>
      </c>
      <c r="N484" s="36">
        <f t="shared" si="59"/>
        <v>93484.48245840687</v>
      </c>
      <c r="O484" s="95">
        <f t="shared" si="60"/>
        <v>1687699.3895295418</v>
      </c>
      <c r="P484" s="36">
        <f t="shared" si="61"/>
        <v>979087.25161614385</v>
      </c>
      <c r="Q484" s="101">
        <f t="shared" si="62"/>
        <v>708612.13791339786</v>
      </c>
      <c r="R484" s="101">
        <f t="shared" si="63"/>
        <v>0</v>
      </c>
    </row>
    <row r="485" spans="1:18" ht="14.4" customHeight="1">
      <c r="A485" s="63">
        <v>421206</v>
      </c>
      <c r="B485" s="59" t="s">
        <v>505</v>
      </c>
      <c r="C485" s="25" t="s">
        <v>503</v>
      </c>
      <c r="D485" s="25" t="s">
        <v>691</v>
      </c>
      <c r="E485" s="60" t="s">
        <v>708</v>
      </c>
      <c r="F485" s="36">
        <f>VLOOKUP($A485,'CAF BLS Adjustment'!$B:$H,7,FALSE)</f>
        <v>595317</v>
      </c>
      <c r="G485" s="5">
        <f>SUMIFS('HCLS Adjustment'!$F:$F,'HCLS Adjustment'!$B:$B,Main!$A485)</f>
        <v>711936</v>
      </c>
      <c r="H485" s="31">
        <f>VLOOKUP(A485,'SVS Adjustment'!$B$3:$E$675,4,FALSE)</f>
        <v>0</v>
      </c>
      <c r="I485" s="31">
        <f t="shared" si="56"/>
        <v>1307253</v>
      </c>
      <c r="J485" s="31">
        <f>IFERROR(VLOOKUP($A485,'NECA 5 year Projections'!$A:$C,3,FALSE),0)</f>
        <v>839279.36527252896</v>
      </c>
      <c r="K485" s="64">
        <f t="shared" si="57"/>
        <v>0.9963388589590193</v>
      </c>
      <c r="L485" s="31">
        <f t="shared" si="58"/>
        <v>1302466.9623907548</v>
      </c>
      <c r="M485" s="61">
        <v>82206</v>
      </c>
      <c r="N485" s="36">
        <f t="shared" si="59"/>
        <v>81905.03223958514</v>
      </c>
      <c r="O485" s="95">
        <f t="shared" si="60"/>
        <v>1384371.99463034</v>
      </c>
      <c r="P485" s="36">
        <f t="shared" si="61"/>
        <v>675042.49273849162</v>
      </c>
      <c r="Q485" s="101">
        <f t="shared" si="62"/>
        <v>709329.5018918484</v>
      </c>
      <c r="R485" s="101">
        <f t="shared" si="63"/>
        <v>0</v>
      </c>
    </row>
    <row r="486" spans="1:18" ht="14.4" customHeight="1">
      <c r="A486" s="63">
        <v>421759</v>
      </c>
      <c r="B486" s="59" t="s">
        <v>506</v>
      </c>
      <c r="C486" s="25" t="s">
        <v>503</v>
      </c>
      <c r="D486" s="25" t="s">
        <v>691</v>
      </c>
      <c r="E486" s="60" t="s">
        <v>708</v>
      </c>
      <c r="F486" s="36">
        <f>VLOOKUP($A486,'CAF BLS Adjustment'!$B:$H,7,FALSE)</f>
        <v>709285</v>
      </c>
      <c r="G486" s="5">
        <f>SUMIFS('HCLS Adjustment'!$F:$F,'HCLS Adjustment'!$B:$B,Main!$A486)</f>
        <v>777588</v>
      </c>
      <c r="H486" s="31">
        <f>VLOOKUP(A486,'SVS Adjustment'!$B$3:$E$675,4,FALSE)</f>
        <v>0</v>
      </c>
      <c r="I486" s="31">
        <f t="shared" si="56"/>
        <v>1486873</v>
      </c>
      <c r="J486" s="31">
        <f>IFERROR(VLOOKUP($A486,'NECA 5 year Projections'!$A:$C,3,FALSE),0)</f>
        <v>784552.74066645803</v>
      </c>
      <c r="K486" s="64">
        <f t="shared" si="57"/>
        <v>0.9963388589590193</v>
      </c>
      <c r="L486" s="31">
        <f t="shared" si="58"/>
        <v>1481429.3482369739</v>
      </c>
      <c r="M486" s="61">
        <v>83766</v>
      </c>
      <c r="N486" s="36">
        <f t="shared" si="59"/>
        <v>83459.320859561209</v>
      </c>
      <c r="O486" s="95">
        <f t="shared" si="60"/>
        <v>1564888.6690965351</v>
      </c>
      <c r="P486" s="36">
        <f t="shared" si="61"/>
        <v>790147.52843630919</v>
      </c>
      <c r="Q486" s="101">
        <f t="shared" si="62"/>
        <v>774741.14066022576</v>
      </c>
      <c r="R486" s="101">
        <f t="shared" si="63"/>
        <v>0</v>
      </c>
    </row>
    <row r="487" spans="1:18" ht="14.4" customHeight="1">
      <c r="A487" s="63">
        <v>421807</v>
      </c>
      <c r="B487" s="59" t="s">
        <v>507</v>
      </c>
      <c r="C487" s="25" t="s">
        <v>503</v>
      </c>
      <c r="D487" s="25" t="s">
        <v>691</v>
      </c>
      <c r="E487" s="60" t="s">
        <v>708</v>
      </c>
      <c r="F487" s="36">
        <f>VLOOKUP($A487,'CAF BLS Adjustment'!$B:$H,7,FALSE)</f>
        <v>50388</v>
      </c>
      <c r="G487" s="5">
        <f>SUMIFS('HCLS Adjustment'!$F:$F,'HCLS Adjustment'!$B:$B,Main!$A487)</f>
        <v>32352</v>
      </c>
      <c r="H487" s="31">
        <f>VLOOKUP(A487,'SVS Adjustment'!$B$3:$E$675,4,FALSE)</f>
        <v>0</v>
      </c>
      <c r="I487" s="31">
        <f t="shared" si="56"/>
        <v>82740</v>
      </c>
      <c r="J487" s="31">
        <f>IFERROR(VLOOKUP($A487,'NECA 5 year Projections'!$A:$C,3,FALSE),0)</f>
        <v>80363.555066005894</v>
      </c>
      <c r="K487" s="64">
        <f t="shared" si="57"/>
        <v>0.9963388589590193</v>
      </c>
      <c r="L487" s="31">
        <f t="shared" si="58"/>
        <v>82437.07719026925</v>
      </c>
      <c r="M487" s="61">
        <v>18192</v>
      </c>
      <c r="N487" s="36">
        <f t="shared" si="59"/>
        <v>18125.39652218248</v>
      </c>
      <c r="O487" s="95">
        <f t="shared" si="60"/>
        <v>100562.47371245173</v>
      </c>
      <c r="P487" s="36">
        <f t="shared" si="61"/>
        <v>68328.918947409533</v>
      </c>
      <c r="Q487" s="101">
        <f t="shared" si="62"/>
        <v>32233.55476504219</v>
      </c>
      <c r="R487" s="101">
        <f t="shared" si="63"/>
        <v>0</v>
      </c>
    </row>
    <row r="488" spans="1:18" ht="14.4" customHeight="1">
      <c r="A488" s="63">
        <v>421860</v>
      </c>
      <c r="B488" s="59" t="s">
        <v>508</v>
      </c>
      <c r="C488" s="25" t="s">
        <v>503</v>
      </c>
      <c r="D488" s="25" t="s">
        <v>691</v>
      </c>
      <c r="E488" s="60" t="s">
        <v>708</v>
      </c>
      <c r="F488" s="36">
        <f>VLOOKUP($A488,'CAF BLS Adjustment'!$B:$H,7,FALSE)</f>
        <v>188617</v>
      </c>
      <c r="G488" s="5">
        <f>SUMIFS('HCLS Adjustment'!$F:$F,'HCLS Adjustment'!$B:$B,Main!$A488)</f>
        <v>244680</v>
      </c>
      <c r="H488" s="31">
        <f>VLOOKUP(A488,'SVS Adjustment'!$B$3:$E$675,4,FALSE)</f>
        <v>0</v>
      </c>
      <c r="I488" s="31">
        <f t="shared" si="56"/>
        <v>433297</v>
      </c>
      <c r="J488" s="31">
        <f>IFERROR(VLOOKUP($A488,'NECA 5 year Projections'!$A:$C,3,FALSE),0)</f>
        <v>205721.592416992</v>
      </c>
      <c r="K488" s="64">
        <f t="shared" si="57"/>
        <v>0.9963388589590193</v>
      </c>
      <c r="L488" s="31">
        <f t="shared" si="58"/>
        <v>431710.63857036619</v>
      </c>
      <c r="M488" s="61">
        <v>6486</v>
      </c>
      <c r="N488" s="36">
        <f t="shared" si="59"/>
        <v>6462.2538392081988</v>
      </c>
      <c r="O488" s="95">
        <f t="shared" si="60"/>
        <v>438172.89240957442</v>
      </c>
      <c r="P488" s="36">
        <f t="shared" si="61"/>
        <v>194388.70039948155</v>
      </c>
      <c r="Q488" s="101">
        <f t="shared" si="62"/>
        <v>243784.19201009281</v>
      </c>
      <c r="R488" s="101">
        <f t="shared" si="63"/>
        <v>0</v>
      </c>
    </row>
    <row r="489" spans="1:18" ht="14.4" customHeight="1">
      <c r="A489" s="63">
        <v>421864</v>
      </c>
      <c r="B489" s="59" t="s">
        <v>509</v>
      </c>
      <c r="C489" s="25" t="s">
        <v>503</v>
      </c>
      <c r="D489" s="25" t="s">
        <v>691</v>
      </c>
      <c r="E489" s="60" t="s">
        <v>708</v>
      </c>
      <c r="F489" s="36">
        <f>VLOOKUP($A489,'CAF BLS Adjustment'!$B:$H,7,FALSE)</f>
        <v>2570327</v>
      </c>
      <c r="G489" s="5">
        <f>SUMIFS('HCLS Adjustment'!$F:$F,'HCLS Adjustment'!$B:$B,Main!$A489)</f>
        <v>3719052</v>
      </c>
      <c r="H489" s="31">
        <f>VLOOKUP(A489,'SVS Adjustment'!$B$3:$E$675,4,FALSE)</f>
        <v>0</v>
      </c>
      <c r="I489" s="31">
        <f t="shared" si="56"/>
        <v>6289379</v>
      </c>
      <c r="J489" s="31">
        <f>IFERROR(VLOOKUP($A489,'NECA 5 year Projections'!$A:$C,3,FALSE),0)</f>
        <v>2534658.47220839</v>
      </c>
      <c r="K489" s="64">
        <f t="shared" si="57"/>
        <v>0.9963388589590193</v>
      </c>
      <c r="L489" s="31">
        <f t="shared" si="58"/>
        <v>6266352.6964208176</v>
      </c>
      <c r="M489" s="61">
        <v>148146</v>
      </c>
      <c r="N489" s="36">
        <f t="shared" si="59"/>
        <v>147603.61659934287</v>
      </c>
      <c r="O489" s="95">
        <f t="shared" si="60"/>
        <v>6413956.3130201604</v>
      </c>
      <c r="P489" s="36">
        <f t="shared" si="61"/>
        <v>2708520.2869309019</v>
      </c>
      <c r="Q489" s="101">
        <f t="shared" si="62"/>
        <v>3705436.026089259</v>
      </c>
      <c r="R489" s="101">
        <f t="shared" si="63"/>
        <v>0</v>
      </c>
    </row>
    <row r="490" spans="1:18" ht="14.4" customHeight="1">
      <c r="A490" s="63">
        <v>421865</v>
      </c>
      <c r="B490" s="59" t="s">
        <v>510</v>
      </c>
      <c r="C490" s="25" t="s">
        <v>503</v>
      </c>
      <c r="D490" s="25" t="s">
        <v>691</v>
      </c>
      <c r="E490" s="60" t="s">
        <v>708</v>
      </c>
      <c r="F490" s="36">
        <f>VLOOKUP($A490,'CAF BLS Adjustment'!$B:$H,7,FALSE)</f>
        <v>826443</v>
      </c>
      <c r="G490" s="5">
        <f>SUMIFS('HCLS Adjustment'!$F:$F,'HCLS Adjustment'!$B:$B,Main!$A490)</f>
        <v>260436</v>
      </c>
      <c r="H490" s="31">
        <f>VLOOKUP(A490,'SVS Adjustment'!$B$3:$E$675,4,FALSE)</f>
        <v>0</v>
      </c>
      <c r="I490" s="31">
        <f t="shared" si="56"/>
        <v>1086879</v>
      </c>
      <c r="J490" s="31">
        <f>IFERROR(VLOOKUP($A490,'NECA 5 year Projections'!$A:$C,3,FALSE),0)</f>
        <v>850679.60481959803</v>
      </c>
      <c r="K490" s="64">
        <f t="shared" si="57"/>
        <v>0.9963388589590193</v>
      </c>
      <c r="L490" s="31">
        <f t="shared" si="58"/>
        <v>1082899.7826865199</v>
      </c>
      <c r="M490" s="61">
        <v>62604</v>
      </c>
      <c r="N490" s="36">
        <f t="shared" si="59"/>
        <v>62374.797926270447</v>
      </c>
      <c r="O490" s="95">
        <f t="shared" si="60"/>
        <v>1145274.5806127903</v>
      </c>
      <c r="P490" s="36">
        <f t="shared" si="61"/>
        <v>885792.07354093913</v>
      </c>
      <c r="Q490" s="101">
        <f t="shared" si="62"/>
        <v>259482.50707185114</v>
      </c>
      <c r="R490" s="101">
        <f t="shared" si="63"/>
        <v>0</v>
      </c>
    </row>
    <row r="491" spans="1:18" ht="14.4" customHeight="1">
      <c r="A491" s="63">
        <v>421866</v>
      </c>
      <c r="B491" s="59" t="s">
        <v>511</v>
      </c>
      <c r="C491" s="25" t="s">
        <v>503</v>
      </c>
      <c r="D491" s="25" t="s">
        <v>691</v>
      </c>
      <c r="E491" s="60" t="s">
        <v>708</v>
      </c>
      <c r="F491" s="36">
        <f>VLOOKUP($A491,'CAF BLS Adjustment'!$B:$H,7,FALSE)</f>
        <v>388456</v>
      </c>
      <c r="G491" s="5">
        <f>SUMIFS('HCLS Adjustment'!$F:$F,'HCLS Adjustment'!$B:$B,Main!$A491)</f>
        <v>260700</v>
      </c>
      <c r="H491" s="31">
        <f>VLOOKUP(A491,'SVS Adjustment'!$B$3:$E$675,4,FALSE)</f>
        <v>0</v>
      </c>
      <c r="I491" s="31">
        <f t="shared" si="56"/>
        <v>649156</v>
      </c>
      <c r="J491" s="31">
        <f>IFERROR(VLOOKUP($A491,'NECA 5 year Projections'!$A:$C,3,FALSE),0)</f>
        <v>374901.39061517199</v>
      </c>
      <c r="K491" s="64">
        <f t="shared" si="57"/>
        <v>0.9963388589590193</v>
      </c>
      <c r="L491" s="31">
        <f t="shared" si="58"/>
        <v>646779.34832640109</v>
      </c>
      <c r="M491" s="61">
        <v>-78540</v>
      </c>
      <c r="N491" s="36">
        <f t="shared" si="59"/>
        <v>-78540</v>
      </c>
      <c r="O491" s="95">
        <f t="shared" si="60"/>
        <v>568239.34832640109</v>
      </c>
      <c r="P491" s="36">
        <f t="shared" si="61"/>
        <v>308493.80779578479</v>
      </c>
      <c r="Q491" s="101">
        <f t="shared" si="62"/>
        <v>259745.54053061633</v>
      </c>
      <c r="R491" s="101">
        <f t="shared" si="63"/>
        <v>0</v>
      </c>
    </row>
    <row r="492" spans="1:18" ht="14.4" customHeight="1">
      <c r="A492" s="63">
        <v>421876</v>
      </c>
      <c r="B492" s="59" t="s">
        <v>512</v>
      </c>
      <c r="C492" s="25" t="s">
        <v>503</v>
      </c>
      <c r="D492" s="25" t="s">
        <v>691</v>
      </c>
      <c r="E492" s="60" t="s">
        <v>708</v>
      </c>
      <c r="F492" s="36">
        <f>VLOOKUP($A492,'CAF BLS Adjustment'!$B:$H,7,FALSE)</f>
        <v>95912.073409940742</v>
      </c>
      <c r="G492" s="5">
        <f>SUMIFS('HCLS Adjustment'!$F:$F,'HCLS Adjustment'!$B:$B,Main!$A492)</f>
        <v>183108</v>
      </c>
      <c r="H492" s="31">
        <f>VLOOKUP(A492,'SVS Adjustment'!$B$3:$E$675,4,FALSE)</f>
        <v>0</v>
      </c>
      <c r="I492" s="31">
        <f t="shared" si="56"/>
        <v>279020.07340994076</v>
      </c>
      <c r="J492" s="31">
        <f>IFERROR(VLOOKUP($A492,'NECA 5 year Projections'!$A:$C,3,FALSE),0)</f>
        <v>111404.616788139</v>
      </c>
      <c r="K492" s="64">
        <f t="shared" si="57"/>
        <v>0.9963388589590193</v>
      </c>
      <c r="L492" s="31">
        <f t="shared" si="58"/>
        <v>277998.54156792216</v>
      </c>
      <c r="M492" s="61">
        <v>-1438</v>
      </c>
      <c r="N492" s="36">
        <f t="shared" si="59"/>
        <v>-1438</v>
      </c>
      <c r="O492" s="95">
        <f t="shared" si="60"/>
        <v>276560.54156792216</v>
      </c>
      <c r="P492" s="36">
        <f t="shared" si="61"/>
        <v>94122.925781654048</v>
      </c>
      <c r="Q492" s="101">
        <f t="shared" si="62"/>
        <v>182437.61578626811</v>
      </c>
      <c r="R492" s="101">
        <f t="shared" si="63"/>
        <v>0</v>
      </c>
    </row>
    <row r="493" spans="1:18" ht="14.4" customHeight="1">
      <c r="A493" s="63">
        <v>421882</v>
      </c>
      <c r="B493" s="59" t="s">
        <v>513</v>
      </c>
      <c r="C493" s="25" t="s">
        <v>503</v>
      </c>
      <c r="D493" s="25" t="s">
        <v>691</v>
      </c>
      <c r="E493" s="60" t="s">
        <v>708</v>
      </c>
      <c r="F493" s="36">
        <f>VLOOKUP($A493,'CAF BLS Adjustment'!$B:$H,7,FALSE)</f>
        <v>1882121</v>
      </c>
      <c r="G493" s="5">
        <f>SUMIFS('HCLS Adjustment'!$F:$F,'HCLS Adjustment'!$B:$B,Main!$A493)</f>
        <v>0</v>
      </c>
      <c r="H493" s="31">
        <f>VLOOKUP(A493,'SVS Adjustment'!$B$3:$E$675,4,FALSE)</f>
        <v>0</v>
      </c>
      <c r="I493" s="31">
        <f t="shared" si="56"/>
        <v>1882121</v>
      </c>
      <c r="J493" s="31">
        <f>IFERROR(VLOOKUP($A493,'NECA 5 year Projections'!$A:$C,3,FALSE),0)</f>
        <v>1706591.55919657</v>
      </c>
      <c r="K493" s="64">
        <f t="shared" si="57"/>
        <v>0.9963388589590193</v>
      </c>
      <c r="L493" s="31">
        <f t="shared" si="58"/>
        <v>1875230.2895628083</v>
      </c>
      <c r="M493" s="61">
        <v>130500</v>
      </c>
      <c r="N493" s="36">
        <f t="shared" si="59"/>
        <v>130022.22109415202</v>
      </c>
      <c r="O493" s="95">
        <f t="shared" si="60"/>
        <v>2005252.5106569603</v>
      </c>
      <c r="P493" s="36">
        <f t="shared" si="61"/>
        <v>2005252.5106569603</v>
      </c>
      <c r="Q493" s="101">
        <f t="shared" si="62"/>
        <v>0</v>
      </c>
      <c r="R493" s="101">
        <f t="shared" si="63"/>
        <v>0</v>
      </c>
    </row>
    <row r="494" spans="1:18" ht="14.4" customHeight="1">
      <c r="A494" s="63">
        <v>421886</v>
      </c>
      <c r="B494" s="59" t="s">
        <v>514</v>
      </c>
      <c r="C494" s="25" t="s">
        <v>503</v>
      </c>
      <c r="D494" s="25" t="s">
        <v>691</v>
      </c>
      <c r="E494" s="60" t="s">
        <v>708</v>
      </c>
      <c r="F494" s="36">
        <f>VLOOKUP($A494,'CAF BLS Adjustment'!$B:$H,7,FALSE)</f>
        <v>363455</v>
      </c>
      <c r="G494" s="5">
        <f>SUMIFS('HCLS Adjustment'!$F:$F,'HCLS Adjustment'!$B:$B,Main!$A494)</f>
        <v>367764</v>
      </c>
      <c r="H494" s="31">
        <f>VLOOKUP(A494,'SVS Adjustment'!$B$3:$E$675,4,FALSE)</f>
        <v>0</v>
      </c>
      <c r="I494" s="31">
        <f t="shared" si="56"/>
        <v>731219</v>
      </c>
      <c r="J494" s="31">
        <f>IFERROR(VLOOKUP($A494,'NECA 5 year Projections'!$A:$C,3,FALSE),0)</f>
        <v>347802.41998115898</v>
      </c>
      <c r="K494" s="64">
        <f t="shared" si="57"/>
        <v>0.9963388589590193</v>
      </c>
      <c r="L494" s="31">
        <f t="shared" si="58"/>
        <v>728541.90410915518</v>
      </c>
      <c r="M494" s="61">
        <v>-32418</v>
      </c>
      <c r="N494" s="36">
        <f t="shared" si="59"/>
        <v>-32418</v>
      </c>
      <c r="O494" s="95">
        <f t="shared" si="60"/>
        <v>696123.90410915518</v>
      </c>
      <c r="P494" s="36">
        <f t="shared" si="61"/>
        <v>329706.33998295036</v>
      </c>
      <c r="Q494" s="101">
        <f t="shared" si="62"/>
        <v>366417.56412620476</v>
      </c>
      <c r="R494" s="101">
        <f t="shared" si="63"/>
        <v>0</v>
      </c>
    </row>
    <row r="495" spans="1:18" ht="14.4" customHeight="1">
      <c r="A495" s="63">
        <v>421887</v>
      </c>
      <c r="B495" s="59" t="s">
        <v>515</v>
      </c>
      <c r="C495" s="25" t="s">
        <v>503</v>
      </c>
      <c r="D495" s="25" t="s">
        <v>691</v>
      </c>
      <c r="E495" s="60" t="s">
        <v>708</v>
      </c>
      <c r="F495" s="36">
        <f>VLOOKUP($A495,'CAF BLS Adjustment'!$B:$H,7,FALSE)</f>
        <v>2136190</v>
      </c>
      <c r="G495" s="5">
        <f>SUMIFS('HCLS Adjustment'!$F:$F,'HCLS Adjustment'!$B:$B,Main!$A495)</f>
        <v>886248</v>
      </c>
      <c r="H495" s="31">
        <f>VLOOKUP(A495,'SVS Adjustment'!$B$3:$E$675,4,FALSE)</f>
        <v>0</v>
      </c>
      <c r="I495" s="31">
        <f t="shared" si="56"/>
        <v>3022438</v>
      </c>
      <c r="J495" s="31">
        <f>IFERROR(VLOOKUP($A495,'NECA 5 year Projections'!$A:$C,3,FALSE),0)</f>
        <v>1618577.34041862</v>
      </c>
      <c r="K495" s="64">
        <f t="shared" si="57"/>
        <v>0.9963388589590193</v>
      </c>
      <c r="L495" s="31">
        <f t="shared" si="58"/>
        <v>3011372.4281943804</v>
      </c>
      <c r="M495" s="61">
        <v>238254</v>
      </c>
      <c r="N495" s="36">
        <f t="shared" si="59"/>
        <v>237381.71850242218</v>
      </c>
      <c r="O495" s="95">
        <f t="shared" si="60"/>
        <v>3248754.1466968027</v>
      </c>
      <c r="P495" s="36">
        <f t="shared" si="61"/>
        <v>2365750.8256220897</v>
      </c>
      <c r="Q495" s="101">
        <f t="shared" si="62"/>
        <v>883003.32107471291</v>
      </c>
      <c r="R495" s="101">
        <f t="shared" si="63"/>
        <v>0</v>
      </c>
    </row>
    <row r="496" spans="1:18" ht="14.4" customHeight="1">
      <c r="A496" s="63">
        <v>421890</v>
      </c>
      <c r="B496" s="59" t="s">
        <v>516</v>
      </c>
      <c r="C496" s="25" t="s">
        <v>503</v>
      </c>
      <c r="D496" s="25" t="s">
        <v>691</v>
      </c>
      <c r="E496" s="60" t="s">
        <v>708</v>
      </c>
      <c r="F496" s="36">
        <f>VLOOKUP($A496,'CAF BLS Adjustment'!$B:$H,7,FALSE)</f>
        <v>1626645</v>
      </c>
      <c r="G496" s="5">
        <f>SUMIFS('HCLS Adjustment'!$F:$F,'HCLS Adjustment'!$B:$B,Main!$A496)</f>
        <v>1712532</v>
      </c>
      <c r="H496" s="31">
        <f>VLOOKUP(A496,'SVS Adjustment'!$B$3:$E$675,4,FALSE)</f>
        <v>0</v>
      </c>
      <c r="I496" s="31">
        <f t="shared" si="56"/>
        <v>3339177</v>
      </c>
      <c r="J496" s="31">
        <f>IFERROR(VLOOKUP($A496,'NECA 5 year Projections'!$A:$C,3,FALSE),0)</f>
        <v>1383999.8926979201</v>
      </c>
      <c r="K496" s="64">
        <f t="shared" si="57"/>
        <v>0.9963388589590193</v>
      </c>
      <c r="L496" s="31">
        <f t="shared" si="58"/>
        <v>3326951.8020422012</v>
      </c>
      <c r="M496" s="61">
        <v>-6228</v>
      </c>
      <c r="N496" s="36">
        <f t="shared" si="59"/>
        <v>-6228</v>
      </c>
      <c r="O496" s="95">
        <f t="shared" si="60"/>
        <v>3320723.8020422012</v>
      </c>
      <c r="P496" s="36">
        <f t="shared" si="61"/>
        <v>1614461.6232313938</v>
      </c>
      <c r="Q496" s="101">
        <f t="shared" si="62"/>
        <v>1706262.1788108072</v>
      </c>
      <c r="R496" s="101">
        <f t="shared" si="63"/>
        <v>0</v>
      </c>
    </row>
    <row r="497" spans="1:18" ht="14.4" customHeight="1">
      <c r="A497" s="63">
        <v>421893</v>
      </c>
      <c r="B497" s="59" t="s">
        <v>517</v>
      </c>
      <c r="C497" s="25" t="s">
        <v>503</v>
      </c>
      <c r="D497" s="25" t="s">
        <v>691</v>
      </c>
      <c r="E497" s="60" t="s">
        <v>708</v>
      </c>
      <c r="F497" s="36">
        <f>VLOOKUP($A497,'CAF BLS Adjustment'!$B:$H,7,FALSE)</f>
        <v>78799</v>
      </c>
      <c r="G497" s="5">
        <f>SUMIFS('HCLS Adjustment'!$F:$F,'HCLS Adjustment'!$B:$B,Main!$A497)</f>
        <v>42384</v>
      </c>
      <c r="H497" s="31">
        <f>VLOOKUP(A497,'SVS Adjustment'!$B$3:$E$675,4,FALSE)</f>
        <v>0</v>
      </c>
      <c r="I497" s="31">
        <f t="shared" si="56"/>
        <v>121183</v>
      </c>
      <c r="J497" s="31">
        <f>IFERROR(VLOOKUP($A497,'NECA 5 year Projections'!$A:$C,3,FALSE),0)</f>
        <v>105781.555624751</v>
      </c>
      <c r="K497" s="64">
        <f t="shared" si="57"/>
        <v>0.9963388589590193</v>
      </c>
      <c r="L497" s="31">
        <f t="shared" si="58"/>
        <v>120739.33194523084</v>
      </c>
      <c r="M497" s="61">
        <v>3654</v>
      </c>
      <c r="N497" s="36">
        <f t="shared" si="59"/>
        <v>3640.6221906362566</v>
      </c>
      <c r="O497" s="95">
        <f t="shared" si="60"/>
        <v>124379.9541358671</v>
      </c>
      <c r="P497" s="36">
        <f t="shared" si="61"/>
        <v>82151.127937748024</v>
      </c>
      <c r="Q497" s="101">
        <f t="shared" si="62"/>
        <v>42228.826198119074</v>
      </c>
      <c r="R497" s="101">
        <f t="shared" si="63"/>
        <v>0</v>
      </c>
    </row>
    <row r="498" spans="1:18" ht="14.4" customHeight="1">
      <c r="A498" s="63">
        <v>421901</v>
      </c>
      <c r="B498" s="59" t="s">
        <v>518</v>
      </c>
      <c r="C498" s="25" t="s">
        <v>503</v>
      </c>
      <c r="D498" s="25" t="s">
        <v>691</v>
      </c>
      <c r="E498" s="60" t="s">
        <v>708</v>
      </c>
      <c r="F498" s="36">
        <f>VLOOKUP($A498,'CAF BLS Adjustment'!$B:$H,7,FALSE)</f>
        <v>1468661</v>
      </c>
      <c r="G498" s="5">
        <f>SUMIFS('HCLS Adjustment'!$F:$F,'HCLS Adjustment'!$B:$B,Main!$A498)</f>
        <v>1297152</v>
      </c>
      <c r="H498" s="31">
        <f>VLOOKUP(A498,'SVS Adjustment'!$B$3:$E$675,4,FALSE)</f>
        <v>0</v>
      </c>
      <c r="I498" s="31">
        <f t="shared" si="56"/>
        <v>2765813</v>
      </c>
      <c r="J498" s="31">
        <f>IFERROR(VLOOKUP($A498,'NECA 5 year Projections'!$A:$C,3,FALSE),0)</f>
        <v>1393006.58015155</v>
      </c>
      <c r="K498" s="64">
        <f t="shared" si="57"/>
        <v>0.9963388589590193</v>
      </c>
      <c r="L498" s="31">
        <f t="shared" si="58"/>
        <v>2755686.968514022</v>
      </c>
      <c r="M498" s="61">
        <v>112326</v>
      </c>
      <c r="N498" s="36">
        <f t="shared" si="59"/>
        <v>111914.7586714308</v>
      </c>
      <c r="O498" s="95">
        <f t="shared" si="60"/>
        <v>2867601.7271854528</v>
      </c>
      <c r="P498" s="36">
        <f t="shared" si="61"/>
        <v>1575198.7836090431</v>
      </c>
      <c r="Q498" s="101">
        <f t="shared" si="62"/>
        <v>1292402.9435764097</v>
      </c>
      <c r="R498" s="101">
        <f t="shared" si="63"/>
        <v>0</v>
      </c>
    </row>
    <row r="499" spans="1:18" ht="14.4" customHeight="1">
      <c r="A499" s="63">
        <v>421912</v>
      </c>
      <c r="B499" s="59" t="s">
        <v>519</v>
      </c>
      <c r="C499" s="25" t="s">
        <v>503</v>
      </c>
      <c r="D499" s="25" t="s">
        <v>691</v>
      </c>
      <c r="E499" s="60" t="s">
        <v>708</v>
      </c>
      <c r="F499" s="36">
        <f>VLOOKUP($A499,'CAF BLS Adjustment'!$B:$H,7,FALSE)</f>
        <v>1445645</v>
      </c>
      <c r="G499" s="5">
        <f>SUMIFS('HCLS Adjustment'!$F:$F,'HCLS Adjustment'!$B:$B,Main!$A499)</f>
        <v>1346688</v>
      </c>
      <c r="H499" s="31">
        <f>VLOOKUP(A499,'SVS Adjustment'!$B$3:$E$675,4,FALSE)</f>
        <v>0</v>
      </c>
      <c r="I499" s="31">
        <f t="shared" si="56"/>
        <v>2792333</v>
      </c>
      <c r="J499" s="31">
        <f>IFERROR(VLOOKUP($A499,'NECA 5 year Projections'!$A:$C,3,FALSE),0)</f>
        <v>1365552.12082435</v>
      </c>
      <c r="K499" s="64">
        <f t="shared" si="57"/>
        <v>0.9963388589590193</v>
      </c>
      <c r="L499" s="31">
        <f t="shared" si="58"/>
        <v>2782109.8750536153</v>
      </c>
      <c r="M499" s="61">
        <v>-1452</v>
      </c>
      <c r="N499" s="36">
        <f t="shared" si="59"/>
        <v>-1452</v>
      </c>
      <c r="O499" s="95">
        <f t="shared" si="60"/>
        <v>2780657.8750536153</v>
      </c>
      <c r="P499" s="36">
        <f t="shared" si="61"/>
        <v>1438900.2897598115</v>
      </c>
      <c r="Q499" s="101">
        <f t="shared" si="62"/>
        <v>1341757.5852938038</v>
      </c>
      <c r="R499" s="101">
        <f t="shared" si="63"/>
        <v>0</v>
      </c>
    </row>
    <row r="500" spans="1:18" ht="14.4" customHeight="1">
      <c r="A500" s="63">
        <v>421920</v>
      </c>
      <c r="B500" s="59" t="s">
        <v>520</v>
      </c>
      <c r="C500" s="25" t="s">
        <v>503</v>
      </c>
      <c r="D500" s="25" t="s">
        <v>691</v>
      </c>
      <c r="E500" s="60" t="s">
        <v>708</v>
      </c>
      <c r="F500" s="36">
        <f>VLOOKUP($A500,'CAF BLS Adjustment'!$B:$H,7,FALSE)</f>
        <v>462114</v>
      </c>
      <c r="G500" s="5">
        <f>SUMIFS('HCLS Adjustment'!$F:$F,'HCLS Adjustment'!$B:$B,Main!$A500)</f>
        <v>774144</v>
      </c>
      <c r="H500" s="31">
        <f>VLOOKUP(A500,'SVS Adjustment'!$B$3:$E$675,4,FALSE)</f>
        <v>0</v>
      </c>
      <c r="I500" s="31">
        <f t="shared" si="56"/>
        <v>1236258</v>
      </c>
      <c r="J500" s="31">
        <f>IFERROR(VLOOKUP($A500,'NECA 5 year Projections'!$A:$C,3,FALSE),0)</f>
        <v>559859.12124771799</v>
      </c>
      <c r="K500" s="64">
        <f t="shared" si="57"/>
        <v>0.9963388589590193</v>
      </c>
      <c r="L500" s="31">
        <f t="shared" si="58"/>
        <v>1231731.8850989593</v>
      </c>
      <c r="M500" s="61">
        <v>33654</v>
      </c>
      <c r="N500" s="36">
        <f t="shared" si="59"/>
        <v>33530.787959406836</v>
      </c>
      <c r="O500" s="95">
        <f t="shared" si="60"/>
        <v>1265262.6730583662</v>
      </c>
      <c r="P500" s="36">
        <f t="shared" si="61"/>
        <v>493952.92342839506</v>
      </c>
      <c r="Q500" s="101">
        <f t="shared" si="62"/>
        <v>771309.74962997099</v>
      </c>
      <c r="R500" s="101">
        <f t="shared" si="63"/>
        <v>0</v>
      </c>
    </row>
    <row r="501" spans="1:18" ht="14.4" customHeight="1">
      <c r="A501" s="63">
        <v>421931</v>
      </c>
      <c r="B501" s="59" t="s">
        <v>521</v>
      </c>
      <c r="C501" s="25" t="s">
        <v>503</v>
      </c>
      <c r="D501" s="25" t="s">
        <v>691</v>
      </c>
      <c r="E501" s="60" t="s">
        <v>708</v>
      </c>
      <c r="F501" s="36">
        <f>VLOOKUP($A501,'CAF BLS Adjustment'!$B:$H,7,FALSE)</f>
        <v>3391438</v>
      </c>
      <c r="G501" s="5">
        <f>SUMIFS('HCLS Adjustment'!$F:$F,'HCLS Adjustment'!$B:$B,Main!$A501)</f>
        <v>2571828</v>
      </c>
      <c r="H501" s="31">
        <f>VLOOKUP(A501,'SVS Adjustment'!$B$3:$E$675,4,FALSE)</f>
        <v>0</v>
      </c>
      <c r="I501" s="31">
        <f t="shared" si="56"/>
        <v>5963266</v>
      </c>
      <c r="J501" s="31">
        <f>IFERROR(VLOOKUP($A501,'NECA 5 year Projections'!$A:$C,3,FALSE),0)</f>
        <v>2292872.2963221502</v>
      </c>
      <c r="K501" s="64">
        <f t="shared" si="57"/>
        <v>0.9963388589590193</v>
      </c>
      <c r="L501" s="31">
        <f t="shared" si="58"/>
        <v>5941433.6421091156</v>
      </c>
      <c r="M501" s="61">
        <v>222810</v>
      </c>
      <c r="N501" s="36">
        <f t="shared" si="59"/>
        <v>221994.26116465908</v>
      </c>
      <c r="O501" s="95">
        <f t="shared" si="60"/>
        <v>6163427.9032737743</v>
      </c>
      <c r="P501" s="36">
        <f t="shared" si="61"/>
        <v>3601015.728314918</v>
      </c>
      <c r="Q501" s="101">
        <f t="shared" si="62"/>
        <v>2562412.1749588568</v>
      </c>
      <c r="R501" s="101">
        <f t="shared" si="63"/>
        <v>0</v>
      </c>
    </row>
    <row r="502" spans="1:18" ht="14.4" customHeight="1">
      <c r="A502" s="63">
        <v>421935</v>
      </c>
      <c r="B502" s="59" t="s">
        <v>522</v>
      </c>
      <c r="C502" s="25" t="s">
        <v>503</v>
      </c>
      <c r="D502" s="25" t="s">
        <v>691</v>
      </c>
      <c r="E502" s="60" t="s">
        <v>708</v>
      </c>
      <c r="F502" s="36">
        <f>VLOOKUP($A502,'CAF BLS Adjustment'!$B:$H,7,FALSE)</f>
        <v>109514</v>
      </c>
      <c r="G502" s="5">
        <f>SUMIFS('HCLS Adjustment'!$F:$F,'HCLS Adjustment'!$B:$B,Main!$A502)</f>
        <v>34188</v>
      </c>
      <c r="H502" s="31">
        <f>VLOOKUP(A502,'SVS Adjustment'!$B$3:$E$675,4,FALSE)</f>
        <v>0</v>
      </c>
      <c r="I502" s="31">
        <f t="shared" si="56"/>
        <v>143702</v>
      </c>
      <c r="J502" s="31">
        <f>IFERROR(VLOOKUP($A502,'NECA 5 year Projections'!$A:$C,3,FALSE),0)</f>
        <v>237582.937379196</v>
      </c>
      <c r="K502" s="64">
        <f t="shared" si="57"/>
        <v>0.9963388589590193</v>
      </c>
      <c r="L502" s="31">
        <f t="shared" si="58"/>
        <v>143702</v>
      </c>
      <c r="M502" s="61">
        <v>92250</v>
      </c>
      <c r="N502" s="36">
        <f t="shared" si="59"/>
        <v>91912.259738969529</v>
      </c>
      <c r="O502" s="95">
        <f t="shared" si="60"/>
        <v>235614.25973896953</v>
      </c>
      <c r="P502" s="36">
        <f t="shared" si="61"/>
        <v>201426.25973896953</v>
      </c>
      <c r="Q502" s="101">
        <f t="shared" si="62"/>
        <v>34188</v>
      </c>
      <c r="R502" s="101">
        <f t="shared" si="63"/>
        <v>0</v>
      </c>
    </row>
    <row r="503" spans="1:18" ht="14.4" customHeight="1">
      <c r="A503" s="63">
        <v>421942</v>
      </c>
      <c r="B503" s="59" t="s">
        <v>523</v>
      </c>
      <c r="C503" s="25" t="s">
        <v>503</v>
      </c>
      <c r="D503" s="25" t="s">
        <v>691</v>
      </c>
      <c r="E503" s="60" t="s">
        <v>708</v>
      </c>
      <c r="F503" s="36">
        <f>VLOOKUP($A503,'CAF BLS Adjustment'!$B:$H,7,FALSE)</f>
        <v>396496</v>
      </c>
      <c r="G503" s="5">
        <f>SUMIFS('HCLS Adjustment'!$F:$F,'HCLS Adjustment'!$B:$B,Main!$A503)</f>
        <v>134040</v>
      </c>
      <c r="H503" s="31">
        <f>VLOOKUP(A503,'SVS Adjustment'!$B$3:$E$675,4,FALSE)</f>
        <v>0</v>
      </c>
      <c r="I503" s="31">
        <f t="shared" si="56"/>
        <v>530536</v>
      </c>
      <c r="J503" s="31">
        <f>IFERROR(VLOOKUP($A503,'NECA 5 year Projections'!$A:$C,3,FALSE),0)</f>
        <v>442858.98413049203</v>
      </c>
      <c r="K503" s="64">
        <f t="shared" si="57"/>
        <v>0.9963388589590193</v>
      </c>
      <c r="L503" s="31">
        <f t="shared" si="58"/>
        <v>528593.63287668221</v>
      </c>
      <c r="M503" s="61">
        <v>18396</v>
      </c>
      <c r="N503" s="36">
        <f t="shared" si="59"/>
        <v>18328.649649410119</v>
      </c>
      <c r="O503" s="95">
        <f t="shared" si="60"/>
        <v>546922.28252609237</v>
      </c>
      <c r="P503" s="36">
        <f t="shared" si="61"/>
        <v>413373.02187122538</v>
      </c>
      <c r="Q503" s="101">
        <f t="shared" si="62"/>
        <v>133549.26065486693</v>
      </c>
      <c r="R503" s="101">
        <f t="shared" si="63"/>
        <v>0</v>
      </c>
    </row>
    <row r="504" spans="1:18" ht="14.4" customHeight="1">
      <c r="A504" s="63">
        <v>421945</v>
      </c>
      <c r="B504" s="59" t="s">
        <v>524</v>
      </c>
      <c r="C504" s="25" t="s">
        <v>503</v>
      </c>
      <c r="D504" s="25" t="s">
        <v>691</v>
      </c>
      <c r="E504" s="60" t="s">
        <v>708</v>
      </c>
      <c r="F504" s="36">
        <f>VLOOKUP($A504,'CAF BLS Adjustment'!$B:$H,7,FALSE)</f>
        <v>455682</v>
      </c>
      <c r="G504" s="5">
        <f>SUMIFS('HCLS Adjustment'!$F:$F,'HCLS Adjustment'!$B:$B,Main!$A504)</f>
        <v>166272</v>
      </c>
      <c r="H504" s="31">
        <f>VLOOKUP(A504,'SVS Adjustment'!$B$3:$E$675,4,FALSE)</f>
        <v>0</v>
      </c>
      <c r="I504" s="31">
        <f t="shared" si="56"/>
        <v>621954</v>
      </c>
      <c r="J504" s="31">
        <f>IFERROR(VLOOKUP($A504,'NECA 5 year Projections'!$A:$C,3,FALSE),0)</f>
        <v>422902.80307400302</v>
      </c>
      <c r="K504" s="64">
        <f t="shared" si="57"/>
        <v>0.9963388589590193</v>
      </c>
      <c r="L504" s="31">
        <f t="shared" si="58"/>
        <v>619676.93868499785</v>
      </c>
      <c r="M504" s="61">
        <v>-71406</v>
      </c>
      <c r="N504" s="36">
        <f t="shared" si="59"/>
        <v>-71406</v>
      </c>
      <c r="O504" s="95">
        <f t="shared" si="60"/>
        <v>548270.93868499785</v>
      </c>
      <c r="P504" s="36">
        <f t="shared" si="61"/>
        <v>382607.68392816378</v>
      </c>
      <c r="Q504" s="101">
        <f t="shared" si="62"/>
        <v>165663.25475683404</v>
      </c>
      <c r="R504" s="101">
        <f t="shared" si="63"/>
        <v>0</v>
      </c>
    </row>
    <row r="505" spans="1:18" ht="14.4" customHeight="1">
      <c r="A505" s="63">
        <v>421949</v>
      </c>
      <c r="B505" s="59" t="s">
        <v>525</v>
      </c>
      <c r="C505" s="25" t="s">
        <v>503</v>
      </c>
      <c r="D505" s="25" t="s">
        <v>691</v>
      </c>
      <c r="E505" s="60" t="s">
        <v>708</v>
      </c>
      <c r="F505" s="36">
        <f>VLOOKUP($A505,'CAF BLS Adjustment'!$B:$H,7,FALSE)</f>
        <v>1665711</v>
      </c>
      <c r="G505" s="5">
        <f>SUMIFS('HCLS Adjustment'!$F:$F,'HCLS Adjustment'!$B:$B,Main!$A505)</f>
        <v>1418424</v>
      </c>
      <c r="H505" s="31">
        <f>VLOOKUP(A505,'SVS Adjustment'!$B$3:$E$675,4,FALSE)</f>
        <v>0</v>
      </c>
      <c r="I505" s="31">
        <f t="shared" si="56"/>
        <v>3084135</v>
      </c>
      <c r="J505" s="31">
        <f>IFERROR(VLOOKUP($A505,'NECA 5 year Projections'!$A:$C,3,FALSE),0)</f>
        <v>1610908.6773126801</v>
      </c>
      <c r="K505" s="64">
        <f t="shared" si="57"/>
        <v>0.9963388589590193</v>
      </c>
      <c r="L505" s="31">
        <f t="shared" si="58"/>
        <v>3072843.5467755748</v>
      </c>
      <c r="M505" s="61">
        <v>-121068</v>
      </c>
      <c r="N505" s="36">
        <f t="shared" si="59"/>
        <v>-121068</v>
      </c>
      <c r="O505" s="95">
        <f t="shared" si="60"/>
        <v>2951775.5467755748</v>
      </c>
      <c r="P505" s="36">
        <f t="shared" si="61"/>
        <v>1538544.5970954869</v>
      </c>
      <c r="Q505" s="101">
        <f t="shared" si="62"/>
        <v>1413230.9496800879</v>
      </c>
      <c r="R505" s="101">
        <f t="shared" si="63"/>
        <v>0</v>
      </c>
    </row>
    <row r="506" spans="1:18" ht="14.4" customHeight="1">
      <c r="A506" s="63">
        <v>431704</v>
      </c>
      <c r="B506" s="59" t="s">
        <v>527</v>
      </c>
      <c r="C506" s="25" t="s">
        <v>526</v>
      </c>
      <c r="D506" s="25" t="s">
        <v>691</v>
      </c>
      <c r="E506" s="60" t="s">
        <v>708</v>
      </c>
      <c r="F506" s="36">
        <f>VLOOKUP($A506,'CAF BLS Adjustment'!$B:$H,7,FALSE)</f>
        <v>452238</v>
      </c>
      <c r="G506" s="5">
        <f>SUMIFS('HCLS Adjustment'!$F:$F,'HCLS Adjustment'!$B:$B,Main!$A506)</f>
        <v>528912</v>
      </c>
      <c r="H506" s="31">
        <f>VLOOKUP(A506,'SVS Adjustment'!$B$3:$E$675,4,FALSE)</f>
        <v>0</v>
      </c>
      <c r="I506" s="31">
        <f t="shared" si="56"/>
        <v>981150</v>
      </c>
      <c r="J506" s="31">
        <f>IFERROR(VLOOKUP($A506,'NECA 5 year Projections'!$A:$C,3,FALSE),0)</f>
        <v>521742.65392321302</v>
      </c>
      <c r="K506" s="64">
        <f t="shared" si="57"/>
        <v>0.9963388589590193</v>
      </c>
      <c r="L506" s="31">
        <f t="shared" si="58"/>
        <v>977557.87146764179</v>
      </c>
      <c r="M506" s="61">
        <v>34608</v>
      </c>
      <c r="N506" s="36">
        <f t="shared" si="59"/>
        <v>34481.295230853742</v>
      </c>
      <c r="O506" s="95">
        <f t="shared" si="60"/>
        <v>1012039.1666984955</v>
      </c>
      <c r="P506" s="36">
        <f t="shared" si="61"/>
        <v>485063.58812876273</v>
      </c>
      <c r="Q506" s="101">
        <f t="shared" si="62"/>
        <v>526975.57856973284</v>
      </c>
      <c r="R506" s="101">
        <f t="shared" si="63"/>
        <v>0</v>
      </c>
    </row>
    <row r="507" spans="1:18" ht="14.4" customHeight="1">
      <c r="A507" s="63">
        <v>431788</v>
      </c>
      <c r="B507" s="59" t="s">
        <v>528</v>
      </c>
      <c r="C507" s="25" t="s">
        <v>526</v>
      </c>
      <c r="D507" s="25" t="s">
        <v>691</v>
      </c>
      <c r="E507" s="60" t="s">
        <v>708</v>
      </c>
      <c r="F507" s="36">
        <f>VLOOKUP($A507,'CAF BLS Adjustment'!$B:$H,7,FALSE)</f>
        <v>802063</v>
      </c>
      <c r="G507" s="5">
        <f>SUMIFS('HCLS Adjustment'!$F:$F,'HCLS Adjustment'!$B:$B,Main!$A507)</f>
        <v>1285536</v>
      </c>
      <c r="H507" s="31">
        <f>VLOOKUP(A507,'SVS Adjustment'!$B$3:$E$675,4,FALSE)</f>
        <v>0</v>
      </c>
      <c r="I507" s="31">
        <f t="shared" si="56"/>
        <v>2087599</v>
      </c>
      <c r="J507" s="31">
        <f>IFERROR(VLOOKUP($A507,'NECA 5 year Projections'!$A:$C,3,FALSE),0)</f>
        <v>887083.22433515603</v>
      </c>
      <c r="K507" s="64">
        <f t="shared" si="57"/>
        <v>0.9963388589590193</v>
      </c>
      <c r="L507" s="31">
        <f t="shared" si="58"/>
        <v>2079956.0056239897</v>
      </c>
      <c r="M507" s="61">
        <v>-75239</v>
      </c>
      <c r="N507" s="36">
        <f t="shared" si="59"/>
        <v>-75239</v>
      </c>
      <c r="O507" s="95">
        <f t="shared" si="60"/>
        <v>2004717.0056239897</v>
      </c>
      <c r="P507" s="36">
        <f t="shared" si="61"/>
        <v>723887.53423324786</v>
      </c>
      <c r="Q507" s="101">
        <f t="shared" si="62"/>
        <v>1280829.4713907416</v>
      </c>
      <c r="R507" s="101">
        <f t="shared" si="63"/>
        <v>0</v>
      </c>
    </row>
    <row r="508" spans="1:18" ht="14.4" customHeight="1">
      <c r="A508" s="63">
        <v>431831</v>
      </c>
      <c r="B508" s="59" t="s">
        <v>529</v>
      </c>
      <c r="C508" s="25" t="s">
        <v>526</v>
      </c>
      <c r="D508" s="25" t="s">
        <v>691</v>
      </c>
      <c r="E508" s="60" t="s">
        <v>708</v>
      </c>
      <c r="F508" s="36">
        <f>VLOOKUP($A508,'CAF BLS Adjustment'!$B:$H,7,FALSE)</f>
        <v>296110.9769395194</v>
      </c>
      <c r="G508" s="5">
        <f>SUMIFS('HCLS Adjustment'!$F:$F,'HCLS Adjustment'!$B:$B,Main!$A508)</f>
        <v>475260</v>
      </c>
      <c r="H508" s="31">
        <f>VLOOKUP(A508,'SVS Adjustment'!$B$3:$E$675,4,FALSE)</f>
        <v>0</v>
      </c>
      <c r="I508" s="31">
        <f t="shared" si="56"/>
        <v>771370.9769395194</v>
      </c>
      <c r="J508" s="31">
        <f>IFERROR(VLOOKUP($A508,'NECA 5 year Projections'!$A:$C,3,FALSE),0)</f>
        <v>326800.399117138</v>
      </c>
      <c r="K508" s="64">
        <f t="shared" si="57"/>
        <v>0.9963388589590193</v>
      </c>
      <c r="L508" s="31">
        <f t="shared" si="58"/>
        <v>768546.87899802474</v>
      </c>
      <c r="M508" s="61">
        <v>16151</v>
      </c>
      <c r="N508" s="36">
        <f t="shared" si="59"/>
        <v>16091.86891104712</v>
      </c>
      <c r="O508" s="95">
        <f t="shared" si="60"/>
        <v>784638.74790907186</v>
      </c>
      <c r="P508" s="36">
        <f t="shared" si="61"/>
        <v>311118.74180020834</v>
      </c>
      <c r="Q508" s="101">
        <f t="shared" si="62"/>
        <v>473520.00610886351</v>
      </c>
      <c r="R508" s="101">
        <f t="shared" si="63"/>
        <v>0</v>
      </c>
    </row>
    <row r="509" spans="1:18" ht="14.4" customHeight="1">
      <c r="A509" s="63">
        <v>431966</v>
      </c>
      <c r="B509" s="59" t="s">
        <v>530</v>
      </c>
      <c r="C509" s="25" t="s">
        <v>526</v>
      </c>
      <c r="D509" s="25" t="s">
        <v>691</v>
      </c>
      <c r="E509" s="60" t="s">
        <v>708</v>
      </c>
      <c r="F509" s="36">
        <f>VLOOKUP($A509,'CAF BLS Adjustment'!$B:$H,7,FALSE)</f>
        <v>431487</v>
      </c>
      <c r="G509" s="5">
        <f>SUMIFS('HCLS Adjustment'!$F:$F,'HCLS Adjustment'!$B:$B,Main!$A509)</f>
        <v>148848</v>
      </c>
      <c r="H509" s="31">
        <f>VLOOKUP(A509,'SVS Adjustment'!$B$3:$E$675,4,FALSE)</f>
        <v>0</v>
      </c>
      <c r="I509" s="31">
        <f t="shared" si="56"/>
        <v>580335</v>
      </c>
      <c r="J509" s="31">
        <f>IFERROR(VLOOKUP($A509,'NECA 5 year Projections'!$A:$C,3,FALSE),0)</f>
        <v>340989.42847695498</v>
      </c>
      <c r="K509" s="64">
        <f t="shared" si="57"/>
        <v>0.9963388589590193</v>
      </c>
      <c r="L509" s="31">
        <f t="shared" si="58"/>
        <v>578210.31171398249</v>
      </c>
      <c r="M509" s="61">
        <v>-10500</v>
      </c>
      <c r="N509" s="36">
        <f t="shared" si="59"/>
        <v>-10500</v>
      </c>
      <c r="O509" s="95">
        <f t="shared" si="60"/>
        <v>567710.31171398249</v>
      </c>
      <c r="P509" s="36">
        <f t="shared" si="61"/>
        <v>419407.26523565041</v>
      </c>
      <c r="Q509" s="101">
        <f t="shared" si="62"/>
        <v>148303.04647833214</v>
      </c>
      <c r="R509" s="101">
        <f t="shared" si="63"/>
        <v>0</v>
      </c>
    </row>
    <row r="510" spans="1:18" ht="14.4" customHeight="1">
      <c r="A510" s="63">
        <v>431968</v>
      </c>
      <c r="B510" s="59" t="s">
        <v>531</v>
      </c>
      <c r="C510" s="25" t="s">
        <v>526</v>
      </c>
      <c r="D510" s="25" t="s">
        <v>691</v>
      </c>
      <c r="E510" s="60" t="s">
        <v>708</v>
      </c>
      <c r="F510" s="36">
        <f>VLOOKUP($A510,'CAF BLS Adjustment'!$B:$H,7,FALSE)</f>
        <v>263540</v>
      </c>
      <c r="G510" s="5">
        <f>SUMIFS('HCLS Adjustment'!$F:$F,'HCLS Adjustment'!$B:$B,Main!$A510)</f>
        <v>0</v>
      </c>
      <c r="H510" s="31">
        <f>VLOOKUP(A510,'SVS Adjustment'!$B$3:$E$675,4,FALSE)</f>
        <v>0</v>
      </c>
      <c r="I510" s="31">
        <f t="shared" si="56"/>
        <v>263540</v>
      </c>
      <c r="J510" s="31">
        <f>IFERROR(VLOOKUP($A510,'NECA 5 year Projections'!$A:$C,3,FALSE),0)</f>
        <v>275623.93031141901</v>
      </c>
      <c r="K510" s="64">
        <f t="shared" si="57"/>
        <v>0.9963388589590193</v>
      </c>
      <c r="L510" s="31">
        <f t="shared" si="58"/>
        <v>263540</v>
      </c>
      <c r="M510" s="61">
        <v>6870</v>
      </c>
      <c r="N510" s="36">
        <f t="shared" si="59"/>
        <v>6844.8479610484628</v>
      </c>
      <c r="O510" s="95">
        <f t="shared" si="60"/>
        <v>270384.84796104848</v>
      </c>
      <c r="P510" s="36">
        <f t="shared" si="61"/>
        <v>270384.84796104848</v>
      </c>
      <c r="Q510" s="101">
        <f t="shared" si="62"/>
        <v>0</v>
      </c>
      <c r="R510" s="101">
        <f t="shared" si="63"/>
        <v>0</v>
      </c>
    </row>
    <row r="511" spans="1:18" ht="14.4" customHeight="1">
      <c r="A511" s="63">
        <v>431969</v>
      </c>
      <c r="B511" s="59" t="s">
        <v>532</v>
      </c>
      <c r="C511" s="25" t="s">
        <v>526</v>
      </c>
      <c r="D511" s="25" t="s">
        <v>691</v>
      </c>
      <c r="E511" s="60" t="s">
        <v>708</v>
      </c>
      <c r="F511" s="36">
        <f>VLOOKUP($A511,'CAF BLS Adjustment'!$B:$H,7,FALSE)</f>
        <v>1524495</v>
      </c>
      <c r="G511" s="5">
        <f>SUMIFS('HCLS Adjustment'!$F:$F,'HCLS Adjustment'!$B:$B,Main!$A511)</f>
        <v>1471236</v>
      </c>
      <c r="H511" s="31">
        <f>VLOOKUP(A511,'SVS Adjustment'!$B$3:$E$675,4,FALSE)</f>
        <v>0</v>
      </c>
      <c r="I511" s="31">
        <f t="shared" si="56"/>
        <v>2995731</v>
      </c>
      <c r="J511" s="31">
        <f>IFERROR(VLOOKUP($A511,'NECA 5 year Projections'!$A:$C,3,FALSE),0)</f>
        <v>2002135.22958375</v>
      </c>
      <c r="K511" s="64">
        <f t="shared" si="57"/>
        <v>0.9963388589590193</v>
      </c>
      <c r="L511" s="31">
        <f t="shared" si="58"/>
        <v>2984763.2062881617</v>
      </c>
      <c r="M511" s="61">
        <v>-174282</v>
      </c>
      <c r="N511" s="36">
        <f t="shared" si="59"/>
        <v>-174282</v>
      </c>
      <c r="O511" s="95">
        <f t="shared" si="60"/>
        <v>2810481.2062881617</v>
      </c>
      <c r="P511" s="36">
        <f t="shared" si="61"/>
        <v>1344631.6087887299</v>
      </c>
      <c r="Q511" s="101">
        <f t="shared" si="62"/>
        <v>1465849.5974994318</v>
      </c>
      <c r="R511" s="101">
        <f t="shared" si="63"/>
        <v>0</v>
      </c>
    </row>
    <row r="512" spans="1:18" ht="14.4" customHeight="1">
      <c r="A512" s="63">
        <v>431974</v>
      </c>
      <c r="B512" s="59" t="s">
        <v>533</v>
      </c>
      <c r="C512" s="25" t="s">
        <v>526</v>
      </c>
      <c r="D512" s="25" t="s">
        <v>691</v>
      </c>
      <c r="E512" s="60" t="s">
        <v>708</v>
      </c>
      <c r="F512" s="36">
        <f>VLOOKUP($A512,'CAF BLS Adjustment'!$B:$H,7,FALSE)</f>
        <v>935042</v>
      </c>
      <c r="G512" s="5">
        <f>SUMIFS('HCLS Adjustment'!$F:$F,'HCLS Adjustment'!$B:$B,Main!$A512)</f>
        <v>527604</v>
      </c>
      <c r="H512" s="31">
        <f>VLOOKUP(A512,'SVS Adjustment'!$B$3:$E$675,4,FALSE)</f>
        <v>0</v>
      </c>
      <c r="I512" s="31">
        <f t="shared" si="56"/>
        <v>1462646</v>
      </c>
      <c r="J512" s="31">
        <f>IFERROR(VLOOKUP($A512,'NECA 5 year Projections'!$A:$C,3,FALSE),0)</f>
        <v>546217.24573376798</v>
      </c>
      <c r="K512" s="64">
        <f t="shared" si="57"/>
        <v>0.9963388589590193</v>
      </c>
      <c r="L512" s="31">
        <f t="shared" si="58"/>
        <v>1457291.0467009738</v>
      </c>
      <c r="M512" s="61">
        <v>10794</v>
      </c>
      <c r="N512" s="36">
        <f t="shared" si="59"/>
        <v>10754.481643603654</v>
      </c>
      <c r="O512" s="95">
        <f t="shared" si="60"/>
        <v>1468045.5283445774</v>
      </c>
      <c r="P512" s="36">
        <f t="shared" si="61"/>
        <v>942373.16100236308</v>
      </c>
      <c r="Q512" s="101">
        <f t="shared" si="62"/>
        <v>525672.36734221445</v>
      </c>
      <c r="R512" s="101">
        <f t="shared" si="63"/>
        <v>0</v>
      </c>
    </row>
    <row r="513" spans="1:18" ht="14.4" customHeight="1">
      <c r="A513" s="63">
        <v>431977</v>
      </c>
      <c r="B513" s="59" t="s">
        <v>534</v>
      </c>
      <c r="C513" s="25" t="s">
        <v>526</v>
      </c>
      <c r="D513" s="25" t="s">
        <v>691</v>
      </c>
      <c r="E513" s="60" t="s">
        <v>708</v>
      </c>
      <c r="F513" s="36">
        <f>VLOOKUP($A513,'CAF BLS Adjustment'!$B:$H,7,FALSE)</f>
        <v>1254907</v>
      </c>
      <c r="G513" s="5">
        <f>SUMIFS('HCLS Adjustment'!$F:$F,'HCLS Adjustment'!$B:$B,Main!$A513)</f>
        <v>1313976</v>
      </c>
      <c r="H513" s="31">
        <f>VLOOKUP(A513,'SVS Adjustment'!$B$3:$E$675,4,FALSE)</f>
        <v>0</v>
      </c>
      <c r="I513" s="31">
        <f t="shared" si="56"/>
        <v>2568883</v>
      </c>
      <c r="J513" s="31">
        <f>IFERROR(VLOOKUP($A513,'NECA 5 year Projections'!$A:$C,3,FALSE),0)</f>
        <v>1355469.0196628801</v>
      </c>
      <c r="K513" s="64">
        <f t="shared" si="57"/>
        <v>0.9963388589590193</v>
      </c>
      <c r="L513" s="31">
        <f t="shared" si="58"/>
        <v>2559477.9570192224</v>
      </c>
      <c r="M513" s="61">
        <v>134042</v>
      </c>
      <c r="N513" s="36">
        <f t="shared" si="59"/>
        <v>133551.25333258486</v>
      </c>
      <c r="O513" s="95">
        <f t="shared" si="60"/>
        <v>2693029.2103518071</v>
      </c>
      <c r="P513" s="36">
        <f t="shared" si="61"/>
        <v>1383863.8618122709</v>
      </c>
      <c r="Q513" s="101">
        <f t="shared" si="62"/>
        <v>1309165.3485395364</v>
      </c>
      <c r="R513" s="101">
        <f t="shared" si="63"/>
        <v>0</v>
      </c>
    </row>
    <row r="514" spans="1:18" ht="14.4" customHeight="1">
      <c r="A514" s="63">
        <v>431979</v>
      </c>
      <c r="B514" s="59" t="s">
        <v>535</v>
      </c>
      <c r="C514" s="25" t="s">
        <v>526</v>
      </c>
      <c r="D514" s="25" t="s">
        <v>691</v>
      </c>
      <c r="E514" s="60" t="s">
        <v>708</v>
      </c>
      <c r="F514" s="36">
        <f>VLOOKUP($A514,'CAF BLS Adjustment'!$B:$H,7,FALSE)</f>
        <v>1436238</v>
      </c>
      <c r="G514" s="5">
        <f>SUMIFS('HCLS Adjustment'!$F:$F,'HCLS Adjustment'!$B:$B,Main!$A514)</f>
        <v>375984</v>
      </c>
      <c r="H514" s="31">
        <f>VLOOKUP(A514,'SVS Adjustment'!$B$3:$E$675,4,FALSE)</f>
        <v>0</v>
      </c>
      <c r="I514" s="31">
        <f t="shared" si="56"/>
        <v>1812222</v>
      </c>
      <c r="J514" s="31">
        <f>IFERROR(VLOOKUP($A514,'NECA 5 year Projections'!$A:$C,3,FALSE),0)</f>
        <v>1609214.67372148</v>
      </c>
      <c r="K514" s="64">
        <f t="shared" si="57"/>
        <v>0.9963388589590193</v>
      </c>
      <c r="L514" s="31">
        <f t="shared" si="58"/>
        <v>1805587.1996604318</v>
      </c>
      <c r="M514" s="61">
        <v>95400</v>
      </c>
      <c r="N514" s="36">
        <f t="shared" si="59"/>
        <v>95050.727144690434</v>
      </c>
      <c r="O514" s="95">
        <f t="shared" si="60"/>
        <v>1900637.9268051223</v>
      </c>
      <c r="P514" s="36">
        <f t="shared" si="61"/>
        <v>1526030.4572582743</v>
      </c>
      <c r="Q514" s="101">
        <f t="shared" si="62"/>
        <v>374607.46954684792</v>
      </c>
      <c r="R514" s="101">
        <f t="shared" si="63"/>
        <v>0</v>
      </c>
    </row>
    <row r="515" spans="1:18" ht="14.4" customHeight="1">
      <c r="A515" s="63">
        <v>431980</v>
      </c>
      <c r="B515" s="59" t="s">
        <v>536</v>
      </c>
      <c r="C515" s="25" t="s">
        <v>526</v>
      </c>
      <c r="D515" s="25" t="s">
        <v>691</v>
      </c>
      <c r="E515" s="60" t="s">
        <v>708</v>
      </c>
      <c r="F515" s="36">
        <f>VLOOKUP($A515,'CAF BLS Adjustment'!$B:$H,7,FALSE)</f>
        <v>3711913</v>
      </c>
      <c r="G515" s="5">
        <f>SUMIFS('HCLS Adjustment'!$F:$F,'HCLS Adjustment'!$B:$B,Main!$A515)</f>
        <v>704400</v>
      </c>
      <c r="H515" s="31">
        <f>VLOOKUP(A515,'SVS Adjustment'!$B$3:$E$675,4,FALSE)</f>
        <v>0</v>
      </c>
      <c r="I515" s="31">
        <f t="shared" si="56"/>
        <v>4416313</v>
      </c>
      <c r="J515" s="31">
        <f>IFERROR(VLOOKUP($A515,'NECA 5 year Projections'!$A:$C,3,FALSE),0)</f>
        <v>3229152.6012765202</v>
      </c>
      <c r="K515" s="64">
        <f t="shared" si="57"/>
        <v>0.9963388589590193</v>
      </c>
      <c r="L515" s="31">
        <f t="shared" si="58"/>
        <v>4400144.2552258838</v>
      </c>
      <c r="M515" s="61">
        <v>-238104</v>
      </c>
      <c r="N515" s="36">
        <f t="shared" si="59"/>
        <v>-238104</v>
      </c>
      <c r="O515" s="95">
        <f t="shared" si="60"/>
        <v>4162040.2552258838</v>
      </c>
      <c r="P515" s="36">
        <f t="shared" si="61"/>
        <v>3460219.1629751506</v>
      </c>
      <c r="Q515" s="101">
        <f t="shared" si="62"/>
        <v>701821.09225073329</v>
      </c>
      <c r="R515" s="101">
        <f t="shared" si="63"/>
        <v>0</v>
      </c>
    </row>
    <row r="516" spans="1:18" ht="14.4" customHeight="1">
      <c r="A516" s="63">
        <v>431994</v>
      </c>
      <c r="B516" s="59" t="s">
        <v>537</v>
      </c>
      <c r="C516" s="25" t="s">
        <v>526</v>
      </c>
      <c r="D516" s="25" t="s">
        <v>691</v>
      </c>
      <c r="E516" s="60" t="s">
        <v>708</v>
      </c>
      <c r="F516" s="36">
        <f>VLOOKUP($A516,'CAF BLS Adjustment'!$B:$H,7,FALSE)</f>
        <v>1631058</v>
      </c>
      <c r="G516" s="5">
        <f>SUMIFS('HCLS Adjustment'!$F:$F,'HCLS Adjustment'!$B:$B,Main!$A516)</f>
        <v>1549668</v>
      </c>
      <c r="H516" s="31">
        <f>VLOOKUP(A516,'SVS Adjustment'!$B$3:$E$675,4,FALSE)</f>
        <v>0</v>
      </c>
      <c r="I516" s="31">
        <f t="shared" si="56"/>
        <v>3180726</v>
      </c>
      <c r="J516" s="31">
        <f>IFERROR(VLOOKUP($A516,'NECA 5 year Projections'!$A:$C,3,FALSE),0)</f>
        <v>1708973.73925925</v>
      </c>
      <c r="K516" s="64">
        <f t="shared" si="57"/>
        <v>0.9963388589590193</v>
      </c>
      <c r="L516" s="31">
        <f t="shared" si="58"/>
        <v>3169080.9135012855</v>
      </c>
      <c r="M516" s="61">
        <v>103212</v>
      </c>
      <c r="N516" s="36">
        <f t="shared" si="59"/>
        <v>102834.1263108783</v>
      </c>
      <c r="O516" s="95">
        <f t="shared" si="60"/>
        <v>3271915.0398121639</v>
      </c>
      <c r="P516" s="36">
        <f t="shared" si="61"/>
        <v>1727920.5929268582</v>
      </c>
      <c r="Q516" s="101">
        <f t="shared" si="62"/>
        <v>1543994.4468853055</v>
      </c>
      <c r="R516" s="101">
        <f t="shared" si="63"/>
        <v>0</v>
      </c>
    </row>
    <row r="517" spans="1:18" ht="14.4" customHeight="1">
      <c r="A517" s="63">
        <v>431995</v>
      </c>
      <c r="B517" s="59" t="s">
        <v>538</v>
      </c>
      <c r="C517" s="25" t="s">
        <v>526</v>
      </c>
      <c r="D517" s="25" t="s">
        <v>691</v>
      </c>
      <c r="E517" s="60" t="s">
        <v>708</v>
      </c>
      <c r="F517" s="36">
        <f>VLOOKUP($A517,'CAF BLS Adjustment'!$B:$H,7,FALSE)</f>
        <v>920030</v>
      </c>
      <c r="G517" s="5">
        <f>SUMIFS('HCLS Adjustment'!$F:$F,'HCLS Adjustment'!$B:$B,Main!$A517)</f>
        <v>692316</v>
      </c>
      <c r="H517" s="31">
        <f>VLOOKUP(A517,'SVS Adjustment'!$B$3:$E$675,4,FALSE)</f>
        <v>0</v>
      </c>
      <c r="I517" s="31">
        <f t="shared" ref="I517:I580" si="64">SUM(F517:H517)</f>
        <v>1612346</v>
      </c>
      <c r="J517" s="31">
        <f>IFERROR(VLOOKUP($A517,'NECA 5 year Projections'!$A:$C,3,FALSE),0)</f>
        <v>820178.90498781402</v>
      </c>
      <c r="K517" s="64">
        <f t="shared" ref="K517:K580" si="65">G$663</f>
        <v>0.9963388589590193</v>
      </c>
      <c r="L517" s="31">
        <f t="shared" ref="L517:L580" si="66">IF(I517&lt;J517,I517,MAX(I517*K517,J517))</f>
        <v>1606442.973887139</v>
      </c>
      <c r="M517" s="61">
        <v>-74274</v>
      </c>
      <c r="N517" s="36">
        <f t="shared" ref="N517:N580" si="67">IF(M517&lt;0,M517,M517*K517)</f>
        <v>-74274</v>
      </c>
      <c r="O517" s="95">
        <f t="shared" ref="O517:O580" si="68">IF(M517&lt;0,L517+M517,L517+M517*K517)</f>
        <v>1532168.973887139</v>
      </c>
      <c r="P517" s="36">
        <f t="shared" ref="P517:P580" si="69">(F517/I517)*L517+N517</f>
        <v>842387.64040806657</v>
      </c>
      <c r="Q517" s="101">
        <f t="shared" ref="Q517:Q580" si="70">((G517)/I517)*L517</f>
        <v>689781.33347907243</v>
      </c>
      <c r="R517" s="101">
        <f t="shared" ref="R517:R580" si="71">((H517)/I517)*L517</f>
        <v>0</v>
      </c>
    </row>
    <row r="518" spans="1:18" ht="14.4" customHeight="1">
      <c r="A518" s="63">
        <v>432008</v>
      </c>
      <c r="B518" s="59" t="s">
        <v>539</v>
      </c>
      <c r="C518" s="25" t="s">
        <v>526</v>
      </c>
      <c r="D518" s="25" t="s">
        <v>691</v>
      </c>
      <c r="E518" s="60" t="s">
        <v>708</v>
      </c>
      <c r="F518" s="36">
        <f>VLOOKUP($A518,'CAF BLS Adjustment'!$B:$H,7,FALSE)</f>
        <v>446982</v>
      </c>
      <c r="G518" s="5">
        <f>SUMIFS('HCLS Adjustment'!$F:$F,'HCLS Adjustment'!$B:$B,Main!$A518)</f>
        <v>526200</v>
      </c>
      <c r="H518" s="31">
        <f>VLOOKUP(A518,'SVS Adjustment'!$B$3:$E$675,4,FALSE)</f>
        <v>0</v>
      </c>
      <c r="I518" s="31">
        <f t="shared" si="64"/>
        <v>973182</v>
      </c>
      <c r="J518" s="31">
        <f>IFERROR(VLOOKUP($A518,'NECA 5 year Projections'!$A:$C,3,FALSE),0)</f>
        <v>517709.04341494798</v>
      </c>
      <c r="K518" s="64">
        <f t="shared" si="65"/>
        <v>0.9963388589590193</v>
      </c>
      <c r="L518" s="31">
        <f t="shared" si="66"/>
        <v>969619.04343945638</v>
      </c>
      <c r="M518" s="61">
        <v>-101640</v>
      </c>
      <c r="N518" s="36">
        <f t="shared" si="67"/>
        <v>-101640</v>
      </c>
      <c r="O518" s="95">
        <f t="shared" si="68"/>
        <v>867979.04343945638</v>
      </c>
      <c r="P518" s="36">
        <f t="shared" si="69"/>
        <v>343705.5358552204</v>
      </c>
      <c r="Q518" s="101">
        <f t="shared" si="70"/>
        <v>524273.50758423604</v>
      </c>
      <c r="R518" s="101">
        <f t="shared" si="71"/>
        <v>0</v>
      </c>
    </row>
    <row r="519" spans="1:18" ht="14.4" customHeight="1">
      <c r="A519" s="63">
        <v>432013</v>
      </c>
      <c r="B519" s="59" t="s">
        <v>540</v>
      </c>
      <c r="C519" s="25" t="s">
        <v>526</v>
      </c>
      <c r="D519" s="25" t="s">
        <v>691</v>
      </c>
      <c r="E519" s="60" t="s">
        <v>708</v>
      </c>
      <c r="F519" s="36">
        <f>VLOOKUP($A519,'CAF BLS Adjustment'!$B:$H,7,FALSE)</f>
        <v>705513</v>
      </c>
      <c r="G519" s="5">
        <f>SUMIFS('HCLS Adjustment'!$F:$F,'HCLS Adjustment'!$B:$B,Main!$A519)</f>
        <v>1229196</v>
      </c>
      <c r="H519" s="31">
        <f>VLOOKUP(A519,'SVS Adjustment'!$B$3:$E$675,4,FALSE)</f>
        <v>0</v>
      </c>
      <c r="I519" s="31">
        <f t="shared" si="64"/>
        <v>1934709</v>
      </c>
      <c r="J519" s="31">
        <f>IFERROR(VLOOKUP($A519,'NECA 5 year Projections'!$A:$C,3,FALSE),0)</f>
        <v>819056.19856851106</v>
      </c>
      <c r="K519" s="64">
        <f t="shared" si="65"/>
        <v>0.9963388589590193</v>
      </c>
      <c r="L519" s="31">
        <f t="shared" si="66"/>
        <v>1927625.7574777452</v>
      </c>
      <c r="M519" s="61">
        <v>55644</v>
      </c>
      <c r="N519" s="36">
        <f t="shared" si="67"/>
        <v>55440.279467915672</v>
      </c>
      <c r="O519" s="95">
        <f t="shared" si="68"/>
        <v>1983066.0369456608</v>
      </c>
      <c r="P519" s="36">
        <f t="shared" si="69"/>
        <v>758370.29686867027</v>
      </c>
      <c r="Q519" s="101">
        <f t="shared" si="70"/>
        <v>1224695.7400769908</v>
      </c>
      <c r="R519" s="101">
        <f t="shared" si="71"/>
        <v>0</v>
      </c>
    </row>
    <row r="520" spans="1:18" ht="14.4" customHeight="1">
      <c r="A520" s="63">
        <v>432016</v>
      </c>
      <c r="B520" s="59" t="s">
        <v>541</v>
      </c>
      <c r="C520" s="25" t="s">
        <v>526</v>
      </c>
      <c r="D520" s="25" t="s">
        <v>691</v>
      </c>
      <c r="E520" s="60" t="s">
        <v>708</v>
      </c>
      <c r="F520" s="36">
        <f>VLOOKUP($A520,'CAF BLS Adjustment'!$B:$H,7,FALSE)</f>
        <v>7966698</v>
      </c>
      <c r="G520" s="5">
        <f>SUMIFS('HCLS Adjustment'!$F:$F,'HCLS Adjustment'!$B:$B,Main!$A520)</f>
        <v>4135392</v>
      </c>
      <c r="H520" s="31">
        <f>VLOOKUP(A520,'SVS Adjustment'!$B$3:$E$675,4,FALSE)</f>
        <v>0</v>
      </c>
      <c r="I520" s="31">
        <f t="shared" si="64"/>
        <v>12102090</v>
      </c>
      <c r="J520" s="31">
        <f>IFERROR(VLOOKUP($A520,'NECA 5 year Projections'!$A:$C,3,FALSE),0)</f>
        <v>9297981.8630290106</v>
      </c>
      <c r="K520" s="64">
        <f t="shared" si="65"/>
        <v>0.9963388589590193</v>
      </c>
      <c r="L520" s="31">
        <f t="shared" si="66"/>
        <v>12057782.541619359</v>
      </c>
      <c r="M520" s="61">
        <v>-437700</v>
      </c>
      <c r="N520" s="36">
        <f t="shared" si="67"/>
        <v>-437700</v>
      </c>
      <c r="O520" s="95">
        <f t="shared" si="68"/>
        <v>11620082.541619359</v>
      </c>
      <c r="P520" s="36">
        <f t="shared" si="69"/>
        <v>7499830.7949911011</v>
      </c>
      <c r="Q520" s="101">
        <f t="shared" si="70"/>
        <v>4120251.7466282574</v>
      </c>
      <c r="R520" s="101">
        <f t="shared" si="71"/>
        <v>0</v>
      </c>
    </row>
    <row r="521" spans="1:18" ht="14.4" customHeight="1">
      <c r="A521" s="63">
        <v>432017</v>
      </c>
      <c r="B521" s="59" t="s">
        <v>542</v>
      </c>
      <c r="C521" s="25" t="s">
        <v>526</v>
      </c>
      <c r="D521" s="25" t="s">
        <v>691</v>
      </c>
      <c r="E521" s="60" t="s">
        <v>708</v>
      </c>
      <c r="F521" s="36">
        <f>VLOOKUP($A521,'CAF BLS Adjustment'!$B:$H,7,FALSE)</f>
        <v>3903229</v>
      </c>
      <c r="G521" s="5">
        <f>SUMIFS('HCLS Adjustment'!$F:$F,'HCLS Adjustment'!$B:$B,Main!$A521)</f>
        <v>2233956</v>
      </c>
      <c r="H521" s="31">
        <f>VLOOKUP(A521,'SVS Adjustment'!$B$3:$E$675,4,FALSE)</f>
        <v>0</v>
      </c>
      <c r="I521" s="31">
        <f t="shared" si="64"/>
        <v>6137185</v>
      </c>
      <c r="J521" s="31">
        <f>IFERROR(VLOOKUP($A521,'NECA 5 year Projections'!$A:$C,3,FALSE),0)</f>
        <v>2484202.3968233699</v>
      </c>
      <c r="K521" s="64">
        <f t="shared" si="65"/>
        <v>0.9963388589590193</v>
      </c>
      <c r="L521" s="31">
        <f t="shared" si="66"/>
        <v>6114715.9001204092</v>
      </c>
      <c r="M521" s="61">
        <v>-47952</v>
      </c>
      <c r="N521" s="36">
        <f t="shared" si="67"/>
        <v>-47952</v>
      </c>
      <c r="O521" s="95">
        <f t="shared" si="68"/>
        <v>6066763.9001204092</v>
      </c>
      <c r="P521" s="36">
        <f t="shared" si="69"/>
        <v>3840986.7281157542</v>
      </c>
      <c r="Q521" s="101">
        <f t="shared" si="70"/>
        <v>2225777.172004655</v>
      </c>
      <c r="R521" s="101">
        <f t="shared" si="71"/>
        <v>0</v>
      </c>
    </row>
    <row r="522" spans="1:18" ht="14.4" customHeight="1">
      <c r="A522" s="63">
        <v>432023</v>
      </c>
      <c r="B522" s="59" t="s">
        <v>543</v>
      </c>
      <c r="C522" s="25" t="s">
        <v>526</v>
      </c>
      <c r="D522" s="25" t="s">
        <v>691</v>
      </c>
      <c r="E522" s="60" t="s">
        <v>708</v>
      </c>
      <c r="F522" s="36">
        <f>VLOOKUP($A522,'CAF BLS Adjustment'!$B:$H,7,FALSE)</f>
        <v>490677</v>
      </c>
      <c r="G522" s="5">
        <f>SUMIFS('HCLS Adjustment'!$F:$F,'HCLS Adjustment'!$B:$B,Main!$A522)</f>
        <v>837936</v>
      </c>
      <c r="H522" s="31">
        <f>VLOOKUP(A522,'SVS Adjustment'!$B$3:$E$675,4,FALSE)</f>
        <v>0</v>
      </c>
      <c r="I522" s="31">
        <f t="shared" si="64"/>
        <v>1328613</v>
      </c>
      <c r="J522" s="31">
        <f>IFERROR(VLOOKUP($A522,'NECA 5 year Projections'!$A:$C,3,FALSE),0)</f>
        <v>562100.16786917497</v>
      </c>
      <c r="K522" s="64">
        <f t="shared" si="65"/>
        <v>0.9963388589590193</v>
      </c>
      <c r="L522" s="31">
        <f t="shared" si="66"/>
        <v>1323748.7604181196</v>
      </c>
      <c r="M522" s="61">
        <v>120288</v>
      </c>
      <c r="N522" s="36">
        <f t="shared" si="67"/>
        <v>119847.60866646252</v>
      </c>
      <c r="O522" s="95">
        <f t="shared" si="68"/>
        <v>1443596.3690845822</v>
      </c>
      <c r="P522" s="36">
        <f t="shared" si="69"/>
        <v>608728.17096389725</v>
      </c>
      <c r="Q522" s="101">
        <f t="shared" si="70"/>
        <v>834868.19812068483</v>
      </c>
      <c r="R522" s="101">
        <f t="shared" si="71"/>
        <v>0</v>
      </c>
    </row>
    <row r="523" spans="1:18" ht="14.4" customHeight="1">
      <c r="A523" s="63">
        <v>432029</v>
      </c>
      <c r="B523" s="59" t="s">
        <v>544</v>
      </c>
      <c r="C523" s="25" t="s">
        <v>526</v>
      </c>
      <c r="D523" s="25" t="s">
        <v>691</v>
      </c>
      <c r="E523" s="60" t="s">
        <v>708</v>
      </c>
      <c r="F523" s="36">
        <f>VLOOKUP($A523,'CAF BLS Adjustment'!$B:$H,7,FALSE)</f>
        <v>48851.498141363183</v>
      </c>
      <c r="G523" s="5">
        <f>SUMIFS('HCLS Adjustment'!$F:$F,'HCLS Adjustment'!$B:$B,Main!$A523)</f>
        <v>282756</v>
      </c>
      <c r="H523" s="31">
        <f>VLOOKUP(A523,'SVS Adjustment'!$B$3:$E$675,4,FALSE)</f>
        <v>0</v>
      </c>
      <c r="I523" s="31">
        <f t="shared" si="64"/>
        <v>331607.4981413632</v>
      </c>
      <c r="J523" s="31">
        <f>IFERROR(VLOOKUP($A523,'NECA 5 year Projections'!$A:$C,3,FALSE),0)</f>
        <v>110852.233304241</v>
      </c>
      <c r="K523" s="64">
        <f t="shared" si="65"/>
        <v>0.9963388589590193</v>
      </c>
      <c r="L523" s="31">
        <f t="shared" si="66"/>
        <v>330393.43632042094</v>
      </c>
      <c r="M523" s="61">
        <v>5008</v>
      </c>
      <c r="N523" s="36">
        <f t="shared" si="67"/>
        <v>4989.6650056667686</v>
      </c>
      <c r="O523" s="95">
        <f t="shared" si="68"/>
        <v>335383.10132608772</v>
      </c>
      <c r="P523" s="36">
        <f t="shared" si="69"/>
        <v>53662.310922271223</v>
      </c>
      <c r="Q523" s="101">
        <f t="shared" si="70"/>
        <v>281720.79040381644</v>
      </c>
      <c r="R523" s="101">
        <f t="shared" si="71"/>
        <v>0</v>
      </c>
    </row>
    <row r="524" spans="1:18" ht="14.4" customHeight="1">
      <c r="A524" s="63">
        <v>432030</v>
      </c>
      <c r="B524" s="59" t="s">
        <v>502</v>
      </c>
      <c r="C524" s="25" t="s">
        <v>526</v>
      </c>
      <c r="D524" s="25" t="s">
        <v>691</v>
      </c>
      <c r="E524" s="60" t="s">
        <v>708</v>
      </c>
      <c r="F524" s="36">
        <f>VLOOKUP($A524,'CAF BLS Adjustment'!$B:$H,7,FALSE)</f>
        <v>862858</v>
      </c>
      <c r="G524" s="5">
        <f>SUMIFS('HCLS Adjustment'!$F:$F,'HCLS Adjustment'!$B:$B,Main!$A524)</f>
        <v>791892</v>
      </c>
      <c r="H524" s="31">
        <f>VLOOKUP(A524,'SVS Adjustment'!$B$3:$E$675,4,FALSE)</f>
        <v>0</v>
      </c>
      <c r="I524" s="31">
        <f t="shared" si="64"/>
        <v>1654750</v>
      </c>
      <c r="J524" s="31">
        <f>IFERROR(VLOOKUP($A524,'NECA 5 year Projections'!$A:$C,3,FALSE),0)</f>
        <v>739896.03996976896</v>
      </c>
      <c r="K524" s="64">
        <f t="shared" si="65"/>
        <v>0.9963388589590193</v>
      </c>
      <c r="L524" s="31">
        <f t="shared" si="66"/>
        <v>1648691.7268624371</v>
      </c>
      <c r="M524" s="61">
        <v>119904</v>
      </c>
      <c r="N524" s="36">
        <f t="shared" si="67"/>
        <v>119465.01454462225</v>
      </c>
      <c r="O524" s="95">
        <f t="shared" si="68"/>
        <v>1768156.7414070594</v>
      </c>
      <c r="P524" s="36">
        <f t="shared" si="69"/>
        <v>979163.96970828366</v>
      </c>
      <c r="Q524" s="101">
        <f t="shared" si="70"/>
        <v>788992.7716987757</v>
      </c>
      <c r="R524" s="101">
        <f t="shared" si="71"/>
        <v>0</v>
      </c>
    </row>
    <row r="525" spans="1:18" ht="14.4" customHeight="1">
      <c r="A525" s="63">
        <v>432034</v>
      </c>
      <c r="B525" s="59" t="s">
        <v>545</v>
      </c>
      <c r="C525" s="25" t="s">
        <v>526</v>
      </c>
      <c r="D525" s="25" t="s">
        <v>691</v>
      </c>
      <c r="E525" s="60" t="s">
        <v>708</v>
      </c>
      <c r="F525" s="36">
        <f>VLOOKUP($A525,'CAF BLS Adjustment'!$B:$H,7,FALSE)</f>
        <v>211998</v>
      </c>
      <c r="G525" s="5">
        <f>SUMIFS('HCLS Adjustment'!$F:$F,'HCLS Adjustment'!$B:$B,Main!$A525)</f>
        <v>195204</v>
      </c>
      <c r="H525" s="31">
        <f>VLOOKUP(A525,'SVS Adjustment'!$B$3:$E$675,4,FALSE)</f>
        <v>0</v>
      </c>
      <c r="I525" s="31">
        <f t="shared" si="64"/>
        <v>407202</v>
      </c>
      <c r="J525" s="31">
        <f>IFERROR(VLOOKUP($A525,'NECA 5 year Projections'!$A:$C,3,FALSE),0)</f>
        <v>203841.26327020599</v>
      </c>
      <c r="K525" s="64">
        <f t="shared" si="65"/>
        <v>0.9963388589590193</v>
      </c>
      <c r="L525" s="31">
        <f t="shared" si="66"/>
        <v>405711.17604583059</v>
      </c>
      <c r="M525" s="61">
        <v>55134</v>
      </c>
      <c r="N525" s="36">
        <f t="shared" si="67"/>
        <v>54932.146649846567</v>
      </c>
      <c r="O525" s="95">
        <f t="shared" si="68"/>
        <v>460643.32269567717</v>
      </c>
      <c r="P525" s="36">
        <f t="shared" si="69"/>
        <v>266153.99207144073</v>
      </c>
      <c r="Q525" s="101">
        <f t="shared" si="70"/>
        <v>194489.33062423641</v>
      </c>
      <c r="R525" s="101">
        <f t="shared" si="71"/>
        <v>0</v>
      </c>
    </row>
    <row r="526" spans="1:18" ht="14.4" customHeight="1">
      <c r="A526" s="63">
        <v>432141</v>
      </c>
      <c r="B526" s="59" t="s">
        <v>546</v>
      </c>
      <c r="C526" s="25" t="s">
        <v>526</v>
      </c>
      <c r="D526" s="25" t="s">
        <v>691</v>
      </c>
      <c r="E526" s="60" t="s">
        <v>708</v>
      </c>
      <c r="F526" s="36">
        <f>VLOOKUP($A526,'CAF BLS Adjustment'!$B:$H,7,FALSE)</f>
        <v>775922.22741179343</v>
      </c>
      <c r="G526" s="5">
        <f>SUMIFS('HCLS Adjustment'!$F:$F,'HCLS Adjustment'!$B:$B,Main!$A526)</f>
        <v>431364</v>
      </c>
      <c r="H526" s="31">
        <f>VLOOKUP(A526,'SVS Adjustment'!$B$3:$E$675,4,FALSE)</f>
        <v>0</v>
      </c>
      <c r="I526" s="31">
        <f t="shared" si="64"/>
        <v>1207286.2274117935</v>
      </c>
      <c r="J526" s="31">
        <f>IFERROR(VLOOKUP($A526,'NECA 5 year Projections'!$A:$C,3,FALSE),0)</f>
        <v>507670.59810717602</v>
      </c>
      <c r="K526" s="64">
        <f t="shared" si="65"/>
        <v>0.9963388589590193</v>
      </c>
      <c r="L526" s="31">
        <f t="shared" si="66"/>
        <v>1202866.1822564055</v>
      </c>
      <c r="M526" s="61">
        <v>-50922</v>
      </c>
      <c r="N526" s="36">
        <f t="shared" si="67"/>
        <v>-50922</v>
      </c>
      <c r="O526" s="95">
        <f t="shared" si="68"/>
        <v>1151944.1822564055</v>
      </c>
      <c r="P526" s="36">
        <f t="shared" si="69"/>
        <v>722159.46670040698</v>
      </c>
      <c r="Q526" s="101">
        <f t="shared" si="70"/>
        <v>429784.71555599838</v>
      </c>
      <c r="R526" s="101">
        <f t="shared" si="71"/>
        <v>0</v>
      </c>
    </row>
    <row r="527" spans="1:18" ht="14.4" customHeight="1">
      <c r="A527" s="63">
        <v>440425</v>
      </c>
      <c r="B527" s="59" t="s">
        <v>548</v>
      </c>
      <c r="C527" s="25" t="s">
        <v>547</v>
      </c>
      <c r="D527" s="25" t="s">
        <v>691</v>
      </c>
      <c r="E527" s="60" t="s">
        <v>708</v>
      </c>
      <c r="F527" s="36">
        <f>VLOOKUP($A527,'CAF BLS Adjustment'!$B:$H,7,FALSE)</f>
        <v>125821</v>
      </c>
      <c r="G527" s="5">
        <f>SUMIFS('HCLS Adjustment'!$F:$F,'HCLS Adjustment'!$B:$B,Main!$A527)</f>
        <v>226920</v>
      </c>
      <c r="H527" s="31">
        <f>VLOOKUP(A527,'SVS Adjustment'!$B$3:$E$675,4,FALSE)</f>
        <v>0</v>
      </c>
      <c r="I527" s="31">
        <f t="shared" si="64"/>
        <v>352741</v>
      </c>
      <c r="J527" s="31">
        <f>IFERROR(VLOOKUP($A527,'NECA 5 year Projections'!$A:$C,3,FALSE),0)</f>
        <v>151122.43403184399</v>
      </c>
      <c r="K527" s="64">
        <f t="shared" si="65"/>
        <v>0.9963388589590193</v>
      </c>
      <c r="L527" s="31">
        <f t="shared" si="66"/>
        <v>351449.56544806343</v>
      </c>
      <c r="M527" s="61">
        <v>31530</v>
      </c>
      <c r="N527" s="36">
        <f t="shared" si="67"/>
        <v>31414.564222977879</v>
      </c>
      <c r="O527" s="95">
        <f t="shared" si="68"/>
        <v>382864.12967104133</v>
      </c>
      <c r="P527" s="36">
        <f t="shared" si="69"/>
        <v>156774.91579606064</v>
      </c>
      <c r="Q527" s="101">
        <f t="shared" si="70"/>
        <v>226089.21387498066</v>
      </c>
      <c r="R527" s="101">
        <f t="shared" si="71"/>
        <v>0</v>
      </c>
    </row>
    <row r="528" spans="1:18" ht="14.4" customHeight="1">
      <c r="A528" s="63">
        <v>442038</v>
      </c>
      <c r="B528" s="59" t="s">
        <v>549</v>
      </c>
      <c r="C528" s="25" t="s">
        <v>547</v>
      </c>
      <c r="D528" s="25" t="s">
        <v>691</v>
      </c>
      <c r="E528" s="60" t="s">
        <v>708</v>
      </c>
      <c r="F528" s="36">
        <f>VLOOKUP($A528,'CAF BLS Adjustment'!$B:$H,7,FALSE)</f>
        <v>780482</v>
      </c>
      <c r="G528" s="5">
        <f>SUMIFS('HCLS Adjustment'!$F:$F,'HCLS Adjustment'!$B:$B,Main!$A528)</f>
        <v>776988</v>
      </c>
      <c r="H528" s="31">
        <f>VLOOKUP(A528,'SVS Adjustment'!$B$3:$E$675,4,FALSE)</f>
        <v>0</v>
      </c>
      <c r="I528" s="31">
        <f t="shared" si="64"/>
        <v>1557470</v>
      </c>
      <c r="J528" s="31">
        <f>IFERROR(VLOOKUP($A528,'NECA 5 year Projections'!$A:$C,3,FALSE),0)</f>
        <v>623276.32034252002</v>
      </c>
      <c r="K528" s="64">
        <f t="shared" si="65"/>
        <v>0.9963388589590193</v>
      </c>
      <c r="L528" s="31">
        <f t="shared" si="66"/>
        <v>1551767.8826629038</v>
      </c>
      <c r="M528" s="61">
        <v>31554</v>
      </c>
      <c r="N528" s="36">
        <f t="shared" si="67"/>
        <v>31438.476355592895</v>
      </c>
      <c r="O528" s="95">
        <f t="shared" si="68"/>
        <v>1583206.3590184967</v>
      </c>
      <c r="P528" s="36">
        <f t="shared" si="69"/>
        <v>809063.02167364606</v>
      </c>
      <c r="Q528" s="101">
        <f t="shared" si="70"/>
        <v>774143.33734485041</v>
      </c>
      <c r="R528" s="101">
        <f t="shared" si="71"/>
        <v>0</v>
      </c>
    </row>
    <row r="529" spans="1:18" ht="14.4" customHeight="1">
      <c r="A529" s="63">
        <v>442039</v>
      </c>
      <c r="B529" s="59" t="s">
        <v>550</v>
      </c>
      <c r="C529" s="25" t="s">
        <v>547</v>
      </c>
      <c r="D529" s="25" t="s">
        <v>691</v>
      </c>
      <c r="E529" s="60" t="s">
        <v>708</v>
      </c>
      <c r="F529" s="36">
        <f>VLOOKUP($A529,'CAF BLS Adjustment'!$B:$H,7,FALSE)</f>
        <v>3850200</v>
      </c>
      <c r="G529" s="5">
        <f>SUMIFS('HCLS Adjustment'!$F:$F,'HCLS Adjustment'!$B:$B,Main!$A529)</f>
        <v>6339948</v>
      </c>
      <c r="H529" s="31">
        <f>VLOOKUP(A529,'SVS Adjustment'!$B$3:$E$675,4,FALSE)</f>
        <v>0</v>
      </c>
      <c r="I529" s="31">
        <f t="shared" si="64"/>
        <v>10190148</v>
      </c>
      <c r="J529" s="31">
        <f>IFERROR(VLOOKUP($A529,'NECA 5 year Projections'!$A:$C,3,FALSE),0)</f>
        <v>3990706.3835744699</v>
      </c>
      <c r="K529" s="64">
        <f t="shared" si="65"/>
        <v>0.9963388589590193</v>
      </c>
      <c r="L529" s="31">
        <f t="shared" si="66"/>
        <v>10152840.430943532</v>
      </c>
      <c r="M529" s="61">
        <v>-134646</v>
      </c>
      <c r="N529" s="36">
        <f t="shared" si="67"/>
        <v>-134646</v>
      </c>
      <c r="O529" s="95">
        <f t="shared" si="68"/>
        <v>10018194.430943532</v>
      </c>
      <c r="P529" s="36">
        <f t="shared" si="69"/>
        <v>3701457.8747640159</v>
      </c>
      <c r="Q529" s="101">
        <f t="shared" si="70"/>
        <v>6316736.556179516</v>
      </c>
      <c r="R529" s="101">
        <f t="shared" si="71"/>
        <v>0</v>
      </c>
    </row>
    <row r="530" spans="1:18" ht="14.4" customHeight="1">
      <c r="A530" s="63">
        <v>442040</v>
      </c>
      <c r="B530" s="59" t="s">
        <v>551</v>
      </c>
      <c r="C530" s="25" t="s">
        <v>547</v>
      </c>
      <c r="D530" s="25" t="s">
        <v>691</v>
      </c>
      <c r="E530" s="60" t="s">
        <v>708</v>
      </c>
      <c r="F530" s="36">
        <f>VLOOKUP($A530,'CAF BLS Adjustment'!$B:$H,7,FALSE)</f>
        <v>2940772</v>
      </c>
      <c r="G530" s="5">
        <f>SUMIFS('HCLS Adjustment'!$F:$F,'HCLS Adjustment'!$B:$B,Main!$A530)</f>
        <v>2144136</v>
      </c>
      <c r="H530" s="31">
        <f>VLOOKUP(A530,'SVS Adjustment'!$B$3:$E$675,4,FALSE)</f>
        <v>0</v>
      </c>
      <c r="I530" s="31">
        <f t="shared" si="64"/>
        <v>5084908</v>
      </c>
      <c r="J530" s="31">
        <f>IFERROR(VLOOKUP($A530,'NECA 5 year Projections'!$A:$C,3,FALSE),0)</f>
        <v>1956631.86519953</v>
      </c>
      <c r="K530" s="64">
        <f t="shared" si="65"/>
        <v>0.9963388589590193</v>
      </c>
      <c r="L530" s="31">
        <f t="shared" si="66"/>
        <v>5066291.4346315889</v>
      </c>
      <c r="M530" s="61">
        <v>409410</v>
      </c>
      <c r="N530" s="36">
        <f t="shared" si="67"/>
        <v>407911.09224641207</v>
      </c>
      <c r="O530" s="95">
        <f t="shared" si="68"/>
        <v>5474202.5268780012</v>
      </c>
      <c r="P530" s="36">
        <f t="shared" si="69"/>
        <v>3337916.5111850454</v>
      </c>
      <c r="Q530" s="101">
        <f t="shared" si="70"/>
        <v>2136286.0156929558</v>
      </c>
      <c r="R530" s="101">
        <f t="shared" si="71"/>
        <v>0</v>
      </c>
    </row>
    <row r="531" spans="1:18" ht="14.4" customHeight="1">
      <c r="A531" s="63">
        <v>442046</v>
      </c>
      <c r="B531" s="59" t="s">
        <v>552</v>
      </c>
      <c r="C531" s="25" t="s">
        <v>547</v>
      </c>
      <c r="D531" s="25" t="s">
        <v>691</v>
      </c>
      <c r="E531" s="60" t="s">
        <v>708</v>
      </c>
      <c r="F531" s="36">
        <f>VLOOKUP($A531,'CAF BLS Adjustment'!$B:$H,7,FALSE)</f>
        <v>1925498</v>
      </c>
      <c r="G531" s="5">
        <f>SUMIFS('HCLS Adjustment'!$F:$F,'HCLS Adjustment'!$B:$B,Main!$A531)</f>
        <v>2442984</v>
      </c>
      <c r="H531" s="31">
        <f>VLOOKUP(A531,'SVS Adjustment'!$B$3:$E$675,4,FALSE)</f>
        <v>0</v>
      </c>
      <c r="I531" s="31">
        <f t="shared" si="64"/>
        <v>4368482</v>
      </c>
      <c r="J531" s="31">
        <f>IFERROR(VLOOKUP($A531,'NECA 5 year Projections'!$A:$C,3,FALSE),0)</f>
        <v>1628406.06655112</v>
      </c>
      <c r="K531" s="64">
        <f t="shared" si="65"/>
        <v>0.9963388589590193</v>
      </c>
      <c r="L531" s="31">
        <f t="shared" si="66"/>
        <v>4352488.3712630142</v>
      </c>
      <c r="M531" s="61">
        <v>436926</v>
      </c>
      <c r="N531" s="36">
        <f t="shared" si="67"/>
        <v>435326.35228952847</v>
      </c>
      <c r="O531" s="95">
        <f t="shared" si="68"/>
        <v>4787814.7235525427</v>
      </c>
      <c r="P531" s="36">
        <f t="shared" si="69"/>
        <v>2353774.8325374019</v>
      </c>
      <c r="Q531" s="101">
        <f t="shared" si="70"/>
        <v>2434039.8910151403</v>
      </c>
      <c r="R531" s="101">
        <f t="shared" si="71"/>
        <v>0</v>
      </c>
    </row>
    <row r="532" spans="1:18" ht="14.4" customHeight="1">
      <c r="A532" s="63">
        <v>442057</v>
      </c>
      <c r="B532" s="59" t="s">
        <v>553</v>
      </c>
      <c r="C532" s="25" t="s">
        <v>547</v>
      </c>
      <c r="D532" s="25" t="s">
        <v>691</v>
      </c>
      <c r="E532" s="60" t="s">
        <v>708</v>
      </c>
      <c r="F532" s="36">
        <f>VLOOKUP($A532,'CAF BLS Adjustment'!$B:$H,7,FALSE)</f>
        <v>1928931.8584185829</v>
      </c>
      <c r="G532" s="5">
        <f>SUMIFS('HCLS Adjustment'!$F:$F,'HCLS Adjustment'!$B:$B,Main!$A532)</f>
        <v>2445060</v>
      </c>
      <c r="H532" s="31">
        <f>VLOOKUP(A532,'SVS Adjustment'!$B$3:$E$675,4,FALSE)</f>
        <v>0</v>
      </c>
      <c r="I532" s="31">
        <f t="shared" si="64"/>
        <v>4373991.8584185829</v>
      </c>
      <c r="J532" s="31">
        <f>IFERROR(VLOOKUP($A532,'NECA 5 year Projections'!$A:$C,3,FALSE),0)</f>
        <v>1477984.08688951</v>
      </c>
      <c r="K532" s="64">
        <f t="shared" si="65"/>
        <v>0.9963388589590193</v>
      </c>
      <c r="L532" s="31">
        <f t="shared" si="66"/>
        <v>4357978.0573128108</v>
      </c>
      <c r="M532" s="61">
        <v>131658</v>
      </c>
      <c r="N532" s="36">
        <f t="shared" si="67"/>
        <v>131175.98149282657</v>
      </c>
      <c r="O532" s="95">
        <f t="shared" si="68"/>
        <v>4489154.0388056375</v>
      </c>
      <c r="P532" s="36">
        <f t="shared" si="69"/>
        <v>2053045.7483192978</v>
      </c>
      <c r="Q532" s="101">
        <f t="shared" si="70"/>
        <v>2436108.2904863395</v>
      </c>
      <c r="R532" s="101">
        <f t="shared" si="71"/>
        <v>0</v>
      </c>
    </row>
    <row r="533" spans="1:18" ht="14.4" customHeight="1">
      <c r="A533" s="63">
        <v>442061</v>
      </c>
      <c r="B533" s="59" t="s">
        <v>554</v>
      </c>
      <c r="C533" s="25" t="s">
        <v>547</v>
      </c>
      <c r="D533" s="25" t="s">
        <v>691</v>
      </c>
      <c r="E533" s="60" t="s">
        <v>708</v>
      </c>
      <c r="F533" s="36">
        <f>VLOOKUP($A533,'CAF BLS Adjustment'!$B:$H,7,FALSE)</f>
        <v>1916247.9037702749</v>
      </c>
      <c r="G533" s="5">
        <f>SUMIFS('HCLS Adjustment'!$F:$F,'HCLS Adjustment'!$B:$B,Main!$A533)</f>
        <v>1628700</v>
      </c>
      <c r="H533" s="31">
        <f>VLOOKUP(A533,'SVS Adjustment'!$B$3:$E$675,4,FALSE)</f>
        <v>0</v>
      </c>
      <c r="I533" s="31">
        <f t="shared" si="64"/>
        <v>3544947.9037702749</v>
      </c>
      <c r="J533" s="31">
        <f>IFERROR(VLOOKUP($A533,'NECA 5 year Projections'!$A:$C,3,FALSE),0)</f>
        <v>1170805.0917229899</v>
      </c>
      <c r="K533" s="64">
        <f t="shared" si="65"/>
        <v>0.9963388589590193</v>
      </c>
      <c r="L533" s="31">
        <f t="shared" si="66"/>
        <v>3531969.3495116429</v>
      </c>
      <c r="M533" s="61">
        <v>172920</v>
      </c>
      <c r="N533" s="36">
        <f t="shared" si="67"/>
        <v>172286.91549119362</v>
      </c>
      <c r="O533" s="95">
        <f t="shared" si="68"/>
        <v>3704256.2650028365</v>
      </c>
      <c r="P533" s="36">
        <f t="shared" si="69"/>
        <v>2081519.1654162819</v>
      </c>
      <c r="Q533" s="101">
        <f t="shared" si="70"/>
        <v>1622737.0995865546</v>
      </c>
      <c r="R533" s="101">
        <f t="shared" si="71"/>
        <v>0</v>
      </c>
    </row>
    <row r="534" spans="1:18" ht="14.4" customHeight="1">
      <c r="A534" s="63">
        <v>442065</v>
      </c>
      <c r="B534" s="59" t="s">
        <v>555</v>
      </c>
      <c r="C534" s="25" t="s">
        <v>547</v>
      </c>
      <c r="D534" s="25" t="s">
        <v>691</v>
      </c>
      <c r="E534" s="60" t="s">
        <v>708</v>
      </c>
      <c r="F534" s="36">
        <f>VLOOKUP($A534,'CAF BLS Adjustment'!$B:$H,7,FALSE)</f>
        <v>248127</v>
      </c>
      <c r="G534" s="5">
        <f>SUMIFS('HCLS Adjustment'!$F:$F,'HCLS Adjustment'!$B:$B,Main!$A534)</f>
        <v>115548</v>
      </c>
      <c r="H534" s="31">
        <f>VLOOKUP(A534,'SVS Adjustment'!$B$3:$E$675,4,FALSE)</f>
        <v>0</v>
      </c>
      <c r="I534" s="31">
        <f t="shared" si="64"/>
        <v>363675</v>
      </c>
      <c r="J534" s="31">
        <f>IFERROR(VLOOKUP($A534,'NECA 5 year Projections'!$A:$C,3,FALSE),0)</f>
        <v>184550.15300272501</v>
      </c>
      <c r="K534" s="64">
        <f t="shared" si="65"/>
        <v>0.9963388589590193</v>
      </c>
      <c r="L534" s="31">
        <f t="shared" si="66"/>
        <v>362343.53453192132</v>
      </c>
      <c r="M534" s="61">
        <v>44094</v>
      </c>
      <c r="N534" s="36">
        <f t="shared" si="67"/>
        <v>43932.565646938994</v>
      </c>
      <c r="O534" s="95">
        <f t="shared" si="68"/>
        <v>406276.1001788603</v>
      </c>
      <c r="P534" s="36">
        <f t="shared" si="69"/>
        <v>291151.13770386355</v>
      </c>
      <c r="Q534" s="101">
        <f t="shared" si="70"/>
        <v>115124.96247499675</v>
      </c>
      <c r="R534" s="101">
        <f t="shared" si="71"/>
        <v>0</v>
      </c>
    </row>
    <row r="535" spans="1:18" ht="14.4" customHeight="1">
      <c r="A535" s="63">
        <v>442066</v>
      </c>
      <c r="B535" s="59" t="s">
        <v>556</v>
      </c>
      <c r="C535" s="25" t="s">
        <v>547</v>
      </c>
      <c r="D535" s="25" t="s">
        <v>691</v>
      </c>
      <c r="E535" s="60" t="s">
        <v>708</v>
      </c>
      <c r="F535" s="36">
        <f>VLOOKUP($A535,'CAF BLS Adjustment'!$B:$H,7,FALSE)</f>
        <v>676148.50684382278</v>
      </c>
      <c r="G535" s="5">
        <f>SUMIFS('HCLS Adjustment'!$F:$F,'HCLS Adjustment'!$B:$B,Main!$A535)</f>
        <v>1088568</v>
      </c>
      <c r="H535" s="31">
        <f>VLOOKUP(A535,'SVS Adjustment'!$B$3:$E$675,4,FALSE)</f>
        <v>0</v>
      </c>
      <c r="I535" s="31">
        <f t="shared" si="64"/>
        <v>1764716.5068438228</v>
      </c>
      <c r="J535" s="31">
        <f>IFERROR(VLOOKUP($A535,'NECA 5 year Projections'!$A:$C,3,FALSE),0)</f>
        <v>614664.40590350004</v>
      </c>
      <c r="K535" s="64">
        <f t="shared" si="65"/>
        <v>0.9963388589590193</v>
      </c>
      <c r="L535" s="31">
        <f t="shared" si="66"/>
        <v>1758255.6308149206</v>
      </c>
      <c r="M535" s="61">
        <v>-16417</v>
      </c>
      <c r="N535" s="36">
        <f t="shared" si="67"/>
        <v>-16417</v>
      </c>
      <c r="O535" s="95">
        <f t="shared" si="68"/>
        <v>1741838.6308149206</v>
      </c>
      <c r="P535" s="36">
        <f t="shared" si="69"/>
        <v>657256.03179561894</v>
      </c>
      <c r="Q535" s="101">
        <f t="shared" si="70"/>
        <v>1084582.5990193018</v>
      </c>
      <c r="R535" s="101">
        <f t="shared" si="71"/>
        <v>0</v>
      </c>
    </row>
    <row r="536" spans="1:18" ht="14.4" customHeight="1">
      <c r="A536" s="63">
        <v>442068</v>
      </c>
      <c r="B536" s="59" t="s">
        <v>557</v>
      </c>
      <c r="C536" s="25" t="s">
        <v>547</v>
      </c>
      <c r="D536" s="25" t="s">
        <v>691</v>
      </c>
      <c r="E536" s="60" t="s">
        <v>708</v>
      </c>
      <c r="F536" s="36">
        <f>VLOOKUP($A536,'CAF BLS Adjustment'!$B:$H,7,FALSE)</f>
        <v>6293521</v>
      </c>
      <c r="G536" s="5">
        <f>SUMIFS('HCLS Adjustment'!$F:$F,'HCLS Adjustment'!$B:$B,Main!$A536)</f>
        <v>6460836</v>
      </c>
      <c r="H536" s="31">
        <f>VLOOKUP(A536,'SVS Adjustment'!$B$3:$E$675,4,FALSE)</f>
        <v>0</v>
      </c>
      <c r="I536" s="31">
        <f t="shared" si="64"/>
        <v>12754357</v>
      </c>
      <c r="J536" s="31">
        <f>IFERROR(VLOOKUP($A536,'NECA 5 year Projections'!$A:$C,3,FALSE),0)</f>
        <v>6435349.0688632196</v>
      </c>
      <c r="K536" s="64">
        <f t="shared" si="65"/>
        <v>0.9963388589590193</v>
      </c>
      <c r="L536" s="31">
        <f t="shared" si="66"/>
        <v>12707661.500135981</v>
      </c>
      <c r="M536" s="61">
        <v>192096</v>
      </c>
      <c r="N536" s="36">
        <f t="shared" si="67"/>
        <v>191392.70945059176</v>
      </c>
      <c r="O536" s="95">
        <f t="shared" si="68"/>
        <v>12899054.209586572</v>
      </c>
      <c r="P536" s="36">
        <f t="shared" si="69"/>
        <v>6461872.2414252171</v>
      </c>
      <c r="Q536" s="101">
        <f t="shared" si="70"/>
        <v>6437181.9681613538</v>
      </c>
      <c r="R536" s="101">
        <f t="shared" si="71"/>
        <v>0</v>
      </c>
    </row>
    <row r="537" spans="1:18" ht="14.4" customHeight="1">
      <c r="A537" s="63">
        <v>442069</v>
      </c>
      <c r="B537" s="59" t="s">
        <v>558</v>
      </c>
      <c r="C537" s="25" t="s">
        <v>547</v>
      </c>
      <c r="D537" s="25" t="s">
        <v>691</v>
      </c>
      <c r="E537" s="60" t="s">
        <v>708</v>
      </c>
      <c r="F537" s="36">
        <f>VLOOKUP($A537,'CAF BLS Adjustment'!$B:$H,7,FALSE)</f>
        <v>108910</v>
      </c>
      <c r="G537" s="5">
        <f>SUMIFS('HCLS Adjustment'!$F:$F,'HCLS Adjustment'!$B:$B,Main!$A537)</f>
        <v>96144</v>
      </c>
      <c r="H537" s="31">
        <f>VLOOKUP(A537,'SVS Adjustment'!$B$3:$E$675,4,FALSE)</f>
        <v>0</v>
      </c>
      <c r="I537" s="31">
        <f t="shared" si="64"/>
        <v>205054</v>
      </c>
      <c r="J537" s="31">
        <f>IFERROR(VLOOKUP($A537,'NECA 5 year Projections'!$A:$C,3,FALSE),0)</f>
        <v>155035.659332223</v>
      </c>
      <c r="K537" s="64">
        <f t="shared" si="65"/>
        <v>0.9963388589590193</v>
      </c>
      <c r="L537" s="31">
        <f t="shared" si="66"/>
        <v>204303.26838498274</v>
      </c>
      <c r="M537" s="61">
        <v>-6828</v>
      </c>
      <c r="N537" s="36">
        <f t="shared" si="67"/>
        <v>-6828</v>
      </c>
      <c r="O537" s="95">
        <f t="shared" si="68"/>
        <v>197475.26838498274</v>
      </c>
      <c r="P537" s="36">
        <f t="shared" si="69"/>
        <v>101683.26512922678</v>
      </c>
      <c r="Q537" s="101">
        <f t="shared" si="70"/>
        <v>95792.003255755961</v>
      </c>
      <c r="R537" s="101">
        <f t="shared" si="71"/>
        <v>0</v>
      </c>
    </row>
    <row r="538" spans="1:18" ht="14.4" customHeight="1">
      <c r="A538" s="63">
        <v>442073</v>
      </c>
      <c r="B538" s="59" t="s">
        <v>559</v>
      </c>
      <c r="C538" s="25" t="s">
        <v>547</v>
      </c>
      <c r="D538" s="25" t="s">
        <v>691</v>
      </c>
      <c r="E538" s="60" t="s">
        <v>708</v>
      </c>
      <c r="F538" s="36">
        <f>VLOOKUP($A538,'CAF BLS Adjustment'!$B:$H,7,FALSE)</f>
        <v>74157.517364172614</v>
      </c>
      <c r="G538" s="5">
        <f>SUMIFS('HCLS Adjustment'!$F:$F,'HCLS Adjustment'!$B:$B,Main!$A538)</f>
        <v>136800</v>
      </c>
      <c r="H538" s="31">
        <f>VLOOKUP(A538,'SVS Adjustment'!$B$3:$E$675,4,FALSE)</f>
        <v>0</v>
      </c>
      <c r="I538" s="31">
        <f t="shared" si="64"/>
        <v>210957.51736417261</v>
      </c>
      <c r="J538" s="31">
        <f>IFERROR(VLOOKUP($A538,'NECA 5 year Projections'!$A:$C,3,FALSE),0)</f>
        <v>80626.921798438707</v>
      </c>
      <c r="K538" s="64">
        <f t="shared" si="65"/>
        <v>0.9963388589590193</v>
      </c>
      <c r="L538" s="31">
        <f t="shared" si="66"/>
        <v>210185.17213944724</v>
      </c>
      <c r="M538" s="61">
        <v>2126</v>
      </c>
      <c r="N538" s="36">
        <f t="shared" si="67"/>
        <v>2118.2164141468752</v>
      </c>
      <c r="O538" s="95">
        <f t="shared" si="68"/>
        <v>212303.38855359412</v>
      </c>
      <c r="P538" s="36">
        <f t="shared" si="69"/>
        <v>76004.232648000281</v>
      </c>
      <c r="Q538" s="101">
        <f t="shared" si="70"/>
        <v>136299.15590559383</v>
      </c>
      <c r="R538" s="101">
        <f t="shared" si="71"/>
        <v>0</v>
      </c>
    </row>
    <row r="539" spans="1:18" ht="14.4" customHeight="1">
      <c r="A539" s="63">
        <v>442076</v>
      </c>
      <c r="B539" s="59" t="s">
        <v>560</v>
      </c>
      <c r="C539" s="25" t="s">
        <v>547</v>
      </c>
      <c r="D539" s="25" t="s">
        <v>691</v>
      </c>
      <c r="E539" s="60" t="s">
        <v>708</v>
      </c>
      <c r="F539" s="36">
        <f>VLOOKUP($A539,'CAF BLS Adjustment'!$B:$H,7,FALSE)</f>
        <v>1448919</v>
      </c>
      <c r="G539" s="5">
        <f>SUMIFS('HCLS Adjustment'!$F:$F,'HCLS Adjustment'!$B:$B,Main!$A539)</f>
        <v>1349400</v>
      </c>
      <c r="H539" s="31">
        <f>VLOOKUP(A539,'SVS Adjustment'!$B$3:$E$675,4,FALSE)</f>
        <v>0</v>
      </c>
      <c r="I539" s="31">
        <f t="shared" si="64"/>
        <v>2798319</v>
      </c>
      <c r="J539" s="31">
        <f>IFERROR(VLOOKUP($A539,'NECA 5 year Projections'!$A:$C,3,FALSE),0)</f>
        <v>1124326.6265996399</v>
      </c>
      <c r="K539" s="64">
        <f t="shared" si="65"/>
        <v>0.9963388589590193</v>
      </c>
      <c r="L539" s="31">
        <f t="shared" si="66"/>
        <v>2788073.959463344</v>
      </c>
      <c r="M539" s="61">
        <v>95106</v>
      </c>
      <c r="N539" s="36">
        <f t="shared" si="67"/>
        <v>94757.803520156493</v>
      </c>
      <c r="O539" s="95">
        <f t="shared" si="68"/>
        <v>2882831.7629835005</v>
      </c>
      <c r="P539" s="36">
        <f t="shared" si="69"/>
        <v>1538372.1067041997</v>
      </c>
      <c r="Q539" s="101">
        <f t="shared" si="70"/>
        <v>1344459.6562793006</v>
      </c>
      <c r="R539" s="101">
        <f t="shared" si="71"/>
        <v>0</v>
      </c>
    </row>
    <row r="540" spans="1:18" ht="14.4" customHeight="1">
      <c r="A540" s="63">
        <v>442083</v>
      </c>
      <c r="B540" s="59" t="s">
        <v>561</v>
      </c>
      <c r="C540" s="25" t="s">
        <v>547</v>
      </c>
      <c r="D540" s="25" t="s">
        <v>691</v>
      </c>
      <c r="E540" s="60" t="s">
        <v>708</v>
      </c>
      <c r="F540" s="36">
        <f>VLOOKUP($A540,'CAF BLS Adjustment'!$B:$H,7,FALSE)</f>
        <v>10776405</v>
      </c>
      <c r="G540" s="5">
        <f>SUMIFS('HCLS Adjustment'!$F:$F,'HCLS Adjustment'!$B:$B,Main!$A540)</f>
        <v>1489980</v>
      </c>
      <c r="H540" s="31">
        <f>VLOOKUP(A540,'SVS Adjustment'!$B$3:$E$675,4,FALSE)</f>
        <v>0</v>
      </c>
      <c r="I540" s="31">
        <f t="shared" si="64"/>
        <v>12266385</v>
      </c>
      <c r="J540" s="31">
        <f>IFERROR(VLOOKUP($A540,'NECA 5 year Projections'!$A:$C,3,FALSE),0)</f>
        <v>10037201.1248767</v>
      </c>
      <c r="K540" s="64">
        <f t="shared" si="65"/>
        <v>0.9963388589590193</v>
      </c>
      <c r="L540" s="31">
        <f t="shared" si="66"/>
        <v>12221476.03445203</v>
      </c>
      <c r="M540" s="61">
        <v>854616</v>
      </c>
      <c r="N540" s="36">
        <f t="shared" si="67"/>
        <v>851487.13028812129</v>
      </c>
      <c r="O540" s="95">
        <f t="shared" si="68"/>
        <v>13072963.164740153</v>
      </c>
      <c r="P540" s="36">
        <f t="shared" si="69"/>
        <v>11588438.191668391</v>
      </c>
      <c r="Q540" s="101">
        <f t="shared" si="70"/>
        <v>1484524.9730717596</v>
      </c>
      <c r="R540" s="101">
        <f t="shared" si="71"/>
        <v>0</v>
      </c>
    </row>
    <row r="541" spans="1:18" ht="14.4" customHeight="1">
      <c r="A541" s="63">
        <v>442086</v>
      </c>
      <c r="B541" s="59" t="s">
        <v>562</v>
      </c>
      <c r="C541" s="25" t="s">
        <v>547</v>
      </c>
      <c r="D541" s="25" t="s">
        <v>691</v>
      </c>
      <c r="E541" s="60" t="s">
        <v>708</v>
      </c>
      <c r="F541" s="36">
        <f>VLOOKUP($A541,'CAF BLS Adjustment'!$B:$H,7,FALSE)</f>
        <v>4570554</v>
      </c>
      <c r="G541" s="5">
        <f>SUMIFS('HCLS Adjustment'!$F:$F,'HCLS Adjustment'!$B:$B,Main!$A541)</f>
        <v>4953960</v>
      </c>
      <c r="H541" s="31">
        <f>VLOOKUP(A541,'SVS Adjustment'!$B$3:$E$675,4,FALSE)</f>
        <v>0</v>
      </c>
      <c r="I541" s="31">
        <f t="shared" si="64"/>
        <v>9524514</v>
      </c>
      <c r="J541" s="31">
        <f>IFERROR(VLOOKUP($A541,'NECA 5 year Projections'!$A:$C,3,FALSE),0)</f>
        <v>4748348.4624199402</v>
      </c>
      <c r="K541" s="64">
        <f t="shared" si="65"/>
        <v>0.9963388589590193</v>
      </c>
      <c r="L541" s="31">
        <f t="shared" si="66"/>
        <v>9489643.4108992051</v>
      </c>
      <c r="M541" s="61">
        <v>41874</v>
      </c>
      <c r="N541" s="36">
        <f t="shared" si="67"/>
        <v>41720.693380049976</v>
      </c>
      <c r="O541" s="95">
        <f t="shared" si="68"/>
        <v>9531364.1042792555</v>
      </c>
      <c r="P541" s="36">
        <f t="shared" si="69"/>
        <v>4595541.2505506324</v>
      </c>
      <c r="Q541" s="101">
        <f t="shared" si="70"/>
        <v>4935822.8537286231</v>
      </c>
      <c r="R541" s="101">
        <f t="shared" si="71"/>
        <v>0</v>
      </c>
    </row>
    <row r="542" spans="1:18" ht="14.4" customHeight="1">
      <c r="A542" s="63">
        <v>442090</v>
      </c>
      <c r="B542" s="59" t="s">
        <v>563</v>
      </c>
      <c r="C542" s="25" t="s">
        <v>547</v>
      </c>
      <c r="D542" s="25" t="s">
        <v>691</v>
      </c>
      <c r="E542" s="60" t="s">
        <v>708</v>
      </c>
      <c r="F542" s="36">
        <f>VLOOKUP($A542,'CAF BLS Adjustment'!$B:$H,7,FALSE)</f>
        <v>1498888</v>
      </c>
      <c r="G542" s="5">
        <f>SUMIFS('HCLS Adjustment'!$F:$F,'HCLS Adjustment'!$B:$B,Main!$A542)</f>
        <v>2324004</v>
      </c>
      <c r="H542" s="31">
        <f>VLOOKUP(A542,'SVS Adjustment'!$B$3:$E$675,4,FALSE)</f>
        <v>0</v>
      </c>
      <c r="I542" s="31">
        <f t="shared" si="64"/>
        <v>3822892</v>
      </c>
      <c r="J542" s="31">
        <f>IFERROR(VLOOKUP($A542,'NECA 5 year Projections'!$A:$C,3,FALSE),0)</f>
        <v>1500552.70956782</v>
      </c>
      <c r="K542" s="64">
        <f t="shared" si="65"/>
        <v>0.9963388589590193</v>
      </c>
      <c r="L542" s="31">
        <f t="shared" si="66"/>
        <v>3808895.853203563</v>
      </c>
      <c r="M542" s="61">
        <v>11442</v>
      </c>
      <c r="N542" s="36">
        <f t="shared" si="67"/>
        <v>11400.109224209098</v>
      </c>
      <c r="O542" s="95">
        <f t="shared" si="68"/>
        <v>3820295.9624277721</v>
      </c>
      <c r="P542" s="36">
        <f t="shared" si="69"/>
        <v>1504800.4688515756</v>
      </c>
      <c r="Q542" s="101">
        <f t="shared" si="70"/>
        <v>2315495.4935761965</v>
      </c>
      <c r="R542" s="101">
        <f t="shared" si="71"/>
        <v>0</v>
      </c>
    </row>
    <row r="543" spans="1:18" ht="14.4" customHeight="1">
      <c r="A543" s="63">
        <v>442091</v>
      </c>
      <c r="B543" s="59" t="s">
        <v>564</v>
      </c>
      <c r="C543" s="25" t="s">
        <v>547</v>
      </c>
      <c r="D543" s="25" t="s">
        <v>691</v>
      </c>
      <c r="E543" s="60" t="s">
        <v>708</v>
      </c>
      <c r="F543" s="36">
        <f>VLOOKUP($A543,'CAF BLS Adjustment'!$B:$H,7,FALSE)</f>
        <v>3168469</v>
      </c>
      <c r="G543" s="5">
        <f>SUMIFS('HCLS Adjustment'!$F:$F,'HCLS Adjustment'!$B:$B,Main!$A543)</f>
        <v>0</v>
      </c>
      <c r="H543" s="31">
        <f>VLOOKUP(A543,'SVS Adjustment'!$B$3:$E$675,4,FALSE)</f>
        <v>0</v>
      </c>
      <c r="I543" s="31">
        <f t="shared" si="64"/>
        <v>3168469</v>
      </c>
      <c r="J543" s="31">
        <f>IFERROR(VLOOKUP($A543,'NECA 5 year Projections'!$A:$C,3,FALSE),0)</f>
        <v>5147835.6037924904</v>
      </c>
      <c r="K543" s="64">
        <f t="shared" si="65"/>
        <v>0.9963388589590193</v>
      </c>
      <c r="L543" s="31">
        <f t="shared" si="66"/>
        <v>3168469</v>
      </c>
      <c r="M543" s="61">
        <v>-956730</v>
      </c>
      <c r="N543" s="36">
        <f t="shared" si="67"/>
        <v>-956730</v>
      </c>
      <c r="O543" s="95">
        <f t="shared" si="68"/>
        <v>2211739</v>
      </c>
      <c r="P543" s="36">
        <f t="shared" si="69"/>
        <v>2211739</v>
      </c>
      <c r="Q543" s="101">
        <f t="shared" si="70"/>
        <v>0</v>
      </c>
      <c r="R543" s="101">
        <f t="shared" si="71"/>
        <v>0</v>
      </c>
    </row>
    <row r="544" spans="1:18" ht="14.4" customHeight="1">
      <c r="A544" s="63">
        <v>442103</v>
      </c>
      <c r="B544" s="59" t="s">
        <v>565</v>
      </c>
      <c r="C544" s="25" t="s">
        <v>547</v>
      </c>
      <c r="D544" s="25" t="s">
        <v>691</v>
      </c>
      <c r="E544" s="60" t="s">
        <v>708</v>
      </c>
      <c r="F544" s="36">
        <f>VLOOKUP($A544,'CAF BLS Adjustment'!$B:$H,7,FALSE)</f>
        <v>481970</v>
      </c>
      <c r="G544" s="5">
        <f>SUMIFS('HCLS Adjustment'!$F:$F,'HCLS Adjustment'!$B:$B,Main!$A544)</f>
        <v>555984</v>
      </c>
      <c r="H544" s="31">
        <f>VLOOKUP(A544,'SVS Adjustment'!$B$3:$E$675,4,FALSE)</f>
        <v>0</v>
      </c>
      <c r="I544" s="31">
        <f t="shared" si="64"/>
        <v>1037954</v>
      </c>
      <c r="J544" s="31">
        <f>IFERROR(VLOOKUP($A544,'NECA 5 year Projections'!$A:$C,3,FALSE),0)</f>
        <v>520908.49113004201</v>
      </c>
      <c r="K544" s="64">
        <f t="shared" si="65"/>
        <v>0.9963388589590193</v>
      </c>
      <c r="L544" s="31">
        <f t="shared" si="66"/>
        <v>1034153.9040119499</v>
      </c>
      <c r="M544" s="61">
        <v>24096</v>
      </c>
      <c r="N544" s="36">
        <f t="shared" si="67"/>
        <v>24007.781145476529</v>
      </c>
      <c r="O544" s="95">
        <f t="shared" si="68"/>
        <v>1058161.6851574264</v>
      </c>
      <c r="P544" s="36">
        <f t="shared" si="69"/>
        <v>504213.22099795507</v>
      </c>
      <c r="Q544" s="101">
        <f t="shared" si="70"/>
        <v>553948.46415947145</v>
      </c>
      <c r="R544" s="101">
        <f t="shared" si="71"/>
        <v>0</v>
      </c>
    </row>
    <row r="545" spans="1:18" ht="14.4" customHeight="1">
      <c r="A545" s="63">
        <v>442104</v>
      </c>
      <c r="B545" s="59" t="s">
        <v>566</v>
      </c>
      <c r="C545" s="25" t="s">
        <v>547</v>
      </c>
      <c r="D545" s="25" t="s">
        <v>691</v>
      </c>
      <c r="E545" s="60" t="s">
        <v>708</v>
      </c>
      <c r="F545" s="36">
        <f>VLOOKUP($A545,'CAF BLS Adjustment'!$B:$H,7,FALSE)</f>
        <v>729320.17889939598</v>
      </c>
      <c r="G545" s="5">
        <f>SUMIFS('HCLS Adjustment'!$F:$F,'HCLS Adjustment'!$B:$B,Main!$A545)</f>
        <v>498924</v>
      </c>
      <c r="H545" s="31">
        <f>VLOOKUP(A545,'SVS Adjustment'!$B$3:$E$675,4,FALSE)</f>
        <v>0</v>
      </c>
      <c r="I545" s="31">
        <f t="shared" si="64"/>
        <v>1228244.178899396</v>
      </c>
      <c r="J545" s="31">
        <f>IFERROR(VLOOKUP($A545,'NECA 5 year Projections'!$A:$C,3,FALSE),0)</f>
        <v>800649.37342273304</v>
      </c>
      <c r="K545" s="64">
        <f t="shared" si="65"/>
        <v>0.9963388589590193</v>
      </c>
      <c r="L545" s="31">
        <f t="shared" si="66"/>
        <v>1223747.4037276818</v>
      </c>
      <c r="M545" s="61">
        <v>-53729</v>
      </c>
      <c r="N545" s="36">
        <f t="shared" si="67"/>
        <v>-53729</v>
      </c>
      <c r="O545" s="95">
        <f t="shared" si="68"/>
        <v>1170018.4037276818</v>
      </c>
      <c r="P545" s="36">
        <f t="shared" si="69"/>
        <v>672921.03486041201</v>
      </c>
      <c r="Q545" s="101">
        <f t="shared" si="70"/>
        <v>497097.36886726978</v>
      </c>
      <c r="R545" s="101">
        <f t="shared" si="71"/>
        <v>0</v>
      </c>
    </row>
    <row r="546" spans="1:18" ht="14.4" customHeight="1">
      <c r="A546" s="63">
        <v>442105</v>
      </c>
      <c r="B546" s="59" t="s">
        <v>567</v>
      </c>
      <c r="C546" s="25" t="s">
        <v>547</v>
      </c>
      <c r="D546" s="25" t="s">
        <v>691</v>
      </c>
      <c r="E546" s="60" t="s">
        <v>708</v>
      </c>
      <c r="F546" s="36">
        <f>VLOOKUP($A546,'CAF BLS Adjustment'!$B:$H,7,FALSE)</f>
        <v>865582</v>
      </c>
      <c r="G546" s="5">
        <f>SUMIFS('HCLS Adjustment'!$F:$F,'HCLS Adjustment'!$B:$B,Main!$A546)</f>
        <v>881892</v>
      </c>
      <c r="H546" s="31">
        <f>VLOOKUP(A546,'SVS Adjustment'!$B$3:$E$675,4,FALSE)</f>
        <v>0</v>
      </c>
      <c r="I546" s="31">
        <f t="shared" si="64"/>
        <v>1747474</v>
      </c>
      <c r="J546" s="31">
        <f>IFERROR(VLOOKUP($A546,'NECA 5 year Projections'!$A:$C,3,FALSE),0)</f>
        <v>745958.89185940695</v>
      </c>
      <c r="K546" s="64">
        <f t="shared" si="65"/>
        <v>0.9963388589590193</v>
      </c>
      <c r="L546" s="31">
        <f t="shared" si="66"/>
        <v>1741076.2512205532</v>
      </c>
      <c r="M546" s="61">
        <v>-27840</v>
      </c>
      <c r="N546" s="36">
        <f t="shared" si="67"/>
        <v>-27840</v>
      </c>
      <c r="O546" s="95">
        <f t="shared" si="68"/>
        <v>1713236.2512205532</v>
      </c>
      <c r="P546" s="36">
        <f t="shared" si="69"/>
        <v>834572.98221546574</v>
      </c>
      <c r="Q546" s="101">
        <f t="shared" si="70"/>
        <v>878663.26900508744</v>
      </c>
      <c r="R546" s="101">
        <f t="shared" si="71"/>
        <v>0</v>
      </c>
    </row>
    <row r="547" spans="1:18" ht="14.4" customHeight="1">
      <c r="A547" s="63">
        <v>442107</v>
      </c>
      <c r="B547" s="59" t="s">
        <v>568</v>
      </c>
      <c r="C547" s="25" t="s">
        <v>547</v>
      </c>
      <c r="D547" s="25" t="s">
        <v>691</v>
      </c>
      <c r="E547" s="60" t="s">
        <v>708</v>
      </c>
      <c r="F547" s="36">
        <f>VLOOKUP($A547,'CAF BLS Adjustment'!$B:$H,7,FALSE)</f>
        <v>1006593</v>
      </c>
      <c r="G547" s="5">
        <f>SUMIFS('HCLS Adjustment'!$F:$F,'HCLS Adjustment'!$B:$B,Main!$A547)</f>
        <v>0</v>
      </c>
      <c r="H547" s="31">
        <f>VLOOKUP(A547,'SVS Adjustment'!$B$3:$E$675,4,FALSE)</f>
        <v>0</v>
      </c>
      <c r="I547" s="31">
        <f t="shared" si="64"/>
        <v>1006593</v>
      </c>
      <c r="J547" s="31">
        <f>IFERROR(VLOOKUP($A547,'NECA 5 year Projections'!$A:$C,3,FALSE),0)</f>
        <v>724973.46449376002</v>
      </c>
      <c r="K547" s="64">
        <f t="shared" si="65"/>
        <v>0.9963388589590193</v>
      </c>
      <c r="L547" s="31">
        <f t="shared" si="66"/>
        <v>1002907.7210561361</v>
      </c>
      <c r="M547" s="61">
        <v>31626</v>
      </c>
      <c r="N547" s="36">
        <f t="shared" si="67"/>
        <v>31510.212753437943</v>
      </c>
      <c r="O547" s="95">
        <f t="shared" si="68"/>
        <v>1034417.933809574</v>
      </c>
      <c r="P547" s="36">
        <f t="shared" si="69"/>
        <v>1034417.933809574</v>
      </c>
      <c r="Q547" s="101">
        <f t="shared" si="70"/>
        <v>0</v>
      </c>
      <c r="R547" s="101">
        <f t="shared" si="71"/>
        <v>0</v>
      </c>
    </row>
    <row r="548" spans="1:18" ht="14.4" customHeight="1">
      <c r="A548" s="63">
        <v>442116</v>
      </c>
      <c r="B548" s="59" t="s">
        <v>569</v>
      </c>
      <c r="C548" s="25" t="s">
        <v>547</v>
      </c>
      <c r="D548" s="25" t="s">
        <v>691</v>
      </c>
      <c r="E548" s="60" t="s">
        <v>708</v>
      </c>
      <c r="F548" s="36">
        <f>VLOOKUP($A548,'CAF BLS Adjustment'!$B:$H,7,FALSE)</f>
        <v>1187985</v>
      </c>
      <c r="G548" s="5">
        <f>SUMIFS('HCLS Adjustment'!$F:$F,'HCLS Adjustment'!$B:$B,Main!$A548)</f>
        <v>1278240</v>
      </c>
      <c r="H548" s="31">
        <f>VLOOKUP(A548,'SVS Adjustment'!$B$3:$E$675,4,FALSE)</f>
        <v>0</v>
      </c>
      <c r="I548" s="31">
        <f t="shared" si="64"/>
        <v>2466225</v>
      </c>
      <c r="J548" s="31">
        <f>IFERROR(VLOOKUP($A548,'NECA 5 year Projections'!$A:$C,3,FALSE),0)</f>
        <v>1240402.6364279999</v>
      </c>
      <c r="K548" s="64">
        <f t="shared" si="65"/>
        <v>0.9963388589590193</v>
      </c>
      <c r="L548" s="31">
        <f t="shared" si="66"/>
        <v>2457195.8024362074</v>
      </c>
      <c r="M548" s="61">
        <v>101574</v>
      </c>
      <c r="N548" s="36">
        <f t="shared" si="67"/>
        <v>101202.12325990343</v>
      </c>
      <c r="O548" s="95">
        <f t="shared" si="68"/>
        <v>2558397.9256961108</v>
      </c>
      <c r="P548" s="36">
        <f t="shared" si="69"/>
        <v>1284837.742620334</v>
      </c>
      <c r="Q548" s="101">
        <f t="shared" si="70"/>
        <v>1273560.1830757768</v>
      </c>
      <c r="R548" s="101">
        <f t="shared" si="71"/>
        <v>0</v>
      </c>
    </row>
    <row r="549" spans="1:18" ht="14.4" customHeight="1">
      <c r="A549" s="63">
        <v>442130</v>
      </c>
      <c r="B549" s="59" t="s">
        <v>570</v>
      </c>
      <c r="C549" s="25" t="s">
        <v>547</v>
      </c>
      <c r="D549" s="25" t="s">
        <v>691</v>
      </c>
      <c r="E549" s="60" t="s">
        <v>708</v>
      </c>
      <c r="F549" s="36">
        <f>VLOOKUP($A549,'CAF BLS Adjustment'!$B:$H,7,FALSE)</f>
        <v>3288568</v>
      </c>
      <c r="G549" s="5">
        <f>SUMIFS('HCLS Adjustment'!$F:$F,'HCLS Adjustment'!$B:$B,Main!$A549)</f>
        <v>2415276</v>
      </c>
      <c r="H549" s="31">
        <f>VLOOKUP(A549,'SVS Adjustment'!$B$3:$E$675,4,FALSE)</f>
        <v>0</v>
      </c>
      <c r="I549" s="31">
        <f t="shared" si="64"/>
        <v>5703844</v>
      </c>
      <c r="J549" s="31">
        <f>IFERROR(VLOOKUP($A549,'NECA 5 year Projections'!$A:$C,3,FALSE),0)</f>
        <v>2609541.74422378</v>
      </c>
      <c r="K549" s="64">
        <f t="shared" si="65"/>
        <v>0.9963388589590193</v>
      </c>
      <c r="L549" s="31">
        <f t="shared" si="66"/>
        <v>5682961.4226402482</v>
      </c>
      <c r="M549" s="61">
        <v>278622</v>
      </c>
      <c r="N549" s="36">
        <f t="shared" si="67"/>
        <v>277601.92556087987</v>
      </c>
      <c r="O549" s="95">
        <f t="shared" si="68"/>
        <v>5960563.3482011277</v>
      </c>
      <c r="P549" s="36">
        <f t="shared" si="69"/>
        <v>3554130.0142900241</v>
      </c>
      <c r="Q549" s="101">
        <f t="shared" si="70"/>
        <v>2406433.3339111041</v>
      </c>
      <c r="R549" s="101">
        <f t="shared" si="71"/>
        <v>0</v>
      </c>
    </row>
    <row r="550" spans="1:18" ht="14.4" customHeight="1">
      <c r="A550" s="63">
        <v>442135</v>
      </c>
      <c r="B550" s="59" t="s">
        <v>571</v>
      </c>
      <c r="C550" s="25" t="s">
        <v>547</v>
      </c>
      <c r="D550" s="25" t="s">
        <v>691</v>
      </c>
      <c r="E550" s="60" t="s">
        <v>708</v>
      </c>
      <c r="F550" s="36">
        <f>VLOOKUP($A550,'CAF BLS Adjustment'!$B:$H,7,FALSE)</f>
        <v>2235363</v>
      </c>
      <c r="G550" s="5">
        <f>SUMIFS('HCLS Adjustment'!$F:$F,'HCLS Adjustment'!$B:$B,Main!$A550)</f>
        <v>2075856</v>
      </c>
      <c r="H550" s="31">
        <f>VLOOKUP(A550,'SVS Adjustment'!$B$3:$E$675,4,FALSE)</f>
        <v>0</v>
      </c>
      <c r="I550" s="31">
        <f t="shared" si="64"/>
        <v>4311219</v>
      </c>
      <c r="J550" s="31">
        <f>IFERROR(VLOOKUP($A550,'NECA 5 year Projections'!$A:$C,3,FALSE),0)</f>
        <v>1687550.3711359201</v>
      </c>
      <c r="K550" s="64">
        <f t="shared" si="65"/>
        <v>0.9963388589590193</v>
      </c>
      <c r="L550" s="31">
        <f t="shared" si="66"/>
        <v>4295435.0191824446</v>
      </c>
      <c r="M550" s="61">
        <v>154260</v>
      </c>
      <c r="N550" s="36">
        <f t="shared" si="67"/>
        <v>153695.23238301833</v>
      </c>
      <c r="O550" s="95">
        <f t="shared" si="68"/>
        <v>4449130.2515654629</v>
      </c>
      <c r="P550" s="36">
        <f t="shared" si="69"/>
        <v>2380874.2531622285</v>
      </c>
      <c r="Q550" s="101">
        <f t="shared" si="70"/>
        <v>2068255.9984032339</v>
      </c>
      <c r="R550" s="101">
        <f t="shared" si="71"/>
        <v>0</v>
      </c>
    </row>
    <row r="551" spans="1:18" ht="14.4" customHeight="1">
      <c r="A551" s="63">
        <v>442141</v>
      </c>
      <c r="B551" s="59" t="s">
        <v>546</v>
      </c>
      <c r="C551" s="25" t="s">
        <v>547</v>
      </c>
      <c r="D551" s="25" t="s">
        <v>691</v>
      </c>
      <c r="E551" s="60" t="s">
        <v>708</v>
      </c>
      <c r="F551" s="36">
        <f>VLOOKUP($A551,'CAF BLS Adjustment'!$B:$H,7,FALSE)</f>
        <v>2200789</v>
      </c>
      <c r="G551" s="5">
        <f>SUMIFS('HCLS Adjustment'!$F:$F,'HCLS Adjustment'!$B:$B,Main!$A551)</f>
        <v>1129092</v>
      </c>
      <c r="H551" s="31">
        <f>VLOOKUP(A551,'SVS Adjustment'!$B$3:$E$675,4,FALSE)</f>
        <v>0</v>
      </c>
      <c r="I551" s="31">
        <f t="shared" si="64"/>
        <v>3329881</v>
      </c>
      <c r="J551" s="31">
        <f>IFERROR(VLOOKUP($A551,'NECA 5 year Projections'!$A:$C,3,FALSE),0)</f>
        <v>1931166.8794033099</v>
      </c>
      <c r="K551" s="64">
        <f t="shared" si="65"/>
        <v>0.9963388589590193</v>
      </c>
      <c r="L551" s="31">
        <f t="shared" si="66"/>
        <v>3317689.836009318</v>
      </c>
      <c r="M551" s="61">
        <v>-301746</v>
      </c>
      <c r="N551" s="36">
        <f t="shared" si="67"/>
        <v>-301746</v>
      </c>
      <c r="O551" s="95">
        <f t="shared" si="68"/>
        <v>3015943.836009318</v>
      </c>
      <c r="P551" s="36">
        <f t="shared" si="69"/>
        <v>1890985.6010695607</v>
      </c>
      <c r="Q551" s="101">
        <f t="shared" si="70"/>
        <v>1124958.234939757</v>
      </c>
      <c r="R551" s="101">
        <f t="shared" si="71"/>
        <v>0</v>
      </c>
    </row>
    <row r="552" spans="1:18" ht="14.4" customHeight="1">
      <c r="A552" s="63">
        <v>442143</v>
      </c>
      <c r="B552" s="59" t="s">
        <v>572</v>
      </c>
      <c r="C552" s="25" t="s">
        <v>547</v>
      </c>
      <c r="D552" s="25" t="s">
        <v>691</v>
      </c>
      <c r="E552" s="60" t="s">
        <v>708</v>
      </c>
      <c r="F552" s="36">
        <f>VLOOKUP($A552,'CAF BLS Adjustment'!$B:$H,7,FALSE)</f>
        <v>1608274</v>
      </c>
      <c r="G552" s="5">
        <f>SUMIFS('HCLS Adjustment'!$F:$F,'HCLS Adjustment'!$B:$B,Main!$A552)</f>
        <v>1946160</v>
      </c>
      <c r="H552" s="31">
        <f>VLOOKUP(A552,'SVS Adjustment'!$B$3:$E$675,4,FALSE)</f>
        <v>0</v>
      </c>
      <c r="I552" s="31">
        <f t="shared" si="64"/>
        <v>3554434</v>
      </c>
      <c r="J552" s="31">
        <f>IFERROR(VLOOKUP($A552,'NECA 5 year Projections'!$A:$C,3,FALSE),0)</f>
        <v>1745717.9789382201</v>
      </c>
      <c r="K552" s="64">
        <f t="shared" si="65"/>
        <v>0.9963388589590193</v>
      </c>
      <c r="L552" s="31">
        <f t="shared" si="66"/>
        <v>3541420.7158051427</v>
      </c>
      <c r="M552" s="61">
        <v>7566</v>
      </c>
      <c r="N552" s="36">
        <f t="shared" si="67"/>
        <v>7538.2998068839397</v>
      </c>
      <c r="O552" s="95">
        <f t="shared" si="68"/>
        <v>3548959.0156120267</v>
      </c>
      <c r="P552" s="36">
        <f t="shared" si="69"/>
        <v>1609924.1818603417</v>
      </c>
      <c r="Q552" s="101">
        <f t="shared" si="70"/>
        <v>1939034.8337516848</v>
      </c>
      <c r="R552" s="101">
        <f t="shared" si="71"/>
        <v>0</v>
      </c>
    </row>
    <row r="553" spans="1:18" ht="14.4" customHeight="1">
      <c r="A553" s="63">
        <v>442150</v>
      </c>
      <c r="B553" s="59" t="s">
        <v>573</v>
      </c>
      <c r="C553" s="25" t="s">
        <v>547</v>
      </c>
      <c r="D553" s="25" t="s">
        <v>691</v>
      </c>
      <c r="E553" s="60" t="s">
        <v>708</v>
      </c>
      <c r="F553" s="36">
        <f>VLOOKUP($A553,'CAF BLS Adjustment'!$B:$H,7,FALSE)</f>
        <v>64136</v>
      </c>
      <c r="G553" s="5">
        <f>SUMIFS('HCLS Adjustment'!$F:$F,'HCLS Adjustment'!$B:$B,Main!$A553)</f>
        <v>0</v>
      </c>
      <c r="H553" s="31">
        <f>VLOOKUP(A553,'SVS Adjustment'!$B$3:$E$675,4,FALSE)</f>
        <v>0</v>
      </c>
      <c r="I553" s="31">
        <f t="shared" si="64"/>
        <v>64136</v>
      </c>
      <c r="J553" s="31">
        <f>IFERROR(VLOOKUP($A553,'NECA 5 year Projections'!$A:$C,3,FALSE),0)</f>
        <v>109097.531364576</v>
      </c>
      <c r="K553" s="64">
        <f t="shared" si="65"/>
        <v>0.9963388589590193</v>
      </c>
      <c r="L553" s="31">
        <f t="shared" si="66"/>
        <v>64136</v>
      </c>
      <c r="M553" s="61">
        <v>5814</v>
      </c>
      <c r="N553" s="36">
        <f t="shared" si="67"/>
        <v>5792.714125987738</v>
      </c>
      <c r="O553" s="95">
        <f t="shared" si="68"/>
        <v>69928.714125987739</v>
      </c>
      <c r="P553" s="36">
        <f t="shared" si="69"/>
        <v>69928.714125987739</v>
      </c>
      <c r="Q553" s="101">
        <f t="shared" si="70"/>
        <v>0</v>
      </c>
      <c r="R553" s="101">
        <f t="shared" si="71"/>
        <v>0</v>
      </c>
    </row>
    <row r="554" spans="1:18" ht="14.4" customHeight="1">
      <c r="A554" s="63">
        <v>442159</v>
      </c>
      <c r="B554" s="59" t="s">
        <v>574</v>
      </c>
      <c r="C554" s="25" t="s">
        <v>547</v>
      </c>
      <c r="D554" s="25" t="s">
        <v>691</v>
      </c>
      <c r="E554" s="60" t="s">
        <v>708</v>
      </c>
      <c r="F554" s="36">
        <f>VLOOKUP($A554,'CAF BLS Adjustment'!$B:$H,7,FALSE)</f>
        <v>5116215.772988908</v>
      </c>
      <c r="G554" s="5">
        <f>SUMIFS('HCLS Adjustment'!$F:$F,'HCLS Adjustment'!$B:$B,Main!$A554)</f>
        <v>7648476</v>
      </c>
      <c r="H554" s="31">
        <f>VLOOKUP(A554,'SVS Adjustment'!$B$3:$E$675,4,FALSE)</f>
        <v>0</v>
      </c>
      <c r="I554" s="31">
        <f t="shared" si="64"/>
        <v>12764691.772988908</v>
      </c>
      <c r="J554" s="31">
        <f>IFERROR(VLOOKUP($A554,'NECA 5 year Projections'!$A:$C,3,FALSE),0)</f>
        <v>5058223.0331880804</v>
      </c>
      <c r="K554" s="64">
        <f t="shared" si="65"/>
        <v>0.9963388589590193</v>
      </c>
      <c r="L554" s="31">
        <f t="shared" si="66"/>
        <v>12717958.436063349</v>
      </c>
      <c r="M554" s="61">
        <v>-5898</v>
      </c>
      <c r="N554" s="36">
        <f t="shared" si="67"/>
        <v>-5898</v>
      </c>
      <c r="O554" s="95">
        <f t="shared" si="68"/>
        <v>12712060.436063349</v>
      </c>
      <c r="P554" s="36">
        <f t="shared" si="69"/>
        <v>5091586.5854479056</v>
      </c>
      <c r="Q554" s="101">
        <f t="shared" si="70"/>
        <v>7620473.8506154437</v>
      </c>
      <c r="R554" s="101">
        <f t="shared" si="71"/>
        <v>0</v>
      </c>
    </row>
    <row r="555" spans="1:18" ht="14.4" customHeight="1">
      <c r="A555" s="63">
        <v>442170</v>
      </c>
      <c r="B555" s="59" t="s">
        <v>575</v>
      </c>
      <c r="C555" s="25" t="s">
        <v>547</v>
      </c>
      <c r="D555" s="25" t="s">
        <v>691</v>
      </c>
      <c r="E555" s="60" t="s">
        <v>708</v>
      </c>
      <c r="F555" s="36">
        <f>VLOOKUP($A555,'CAF BLS Adjustment'!$B:$H,7,FALSE)</f>
        <v>1125089</v>
      </c>
      <c r="G555" s="5">
        <f>SUMIFS('HCLS Adjustment'!$F:$F,'HCLS Adjustment'!$B:$B,Main!$A555)</f>
        <v>1854528</v>
      </c>
      <c r="H555" s="31">
        <f>VLOOKUP(A555,'SVS Adjustment'!$B$3:$E$675,4,FALSE)</f>
        <v>0</v>
      </c>
      <c r="I555" s="31">
        <f t="shared" si="64"/>
        <v>2979617</v>
      </c>
      <c r="J555" s="31">
        <f>IFERROR(VLOOKUP($A555,'NECA 5 year Projections'!$A:$C,3,FALSE),0)</f>
        <v>1145170.6497494699</v>
      </c>
      <c r="K555" s="64">
        <f t="shared" si="65"/>
        <v>0.9963388589590193</v>
      </c>
      <c r="L555" s="31">
        <f t="shared" si="66"/>
        <v>2968708.2019148963</v>
      </c>
      <c r="M555" s="61">
        <v>48193</v>
      </c>
      <c r="N555" s="36">
        <f t="shared" si="67"/>
        <v>48016.558629812018</v>
      </c>
      <c r="O555" s="95">
        <f t="shared" si="68"/>
        <v>3016724.7605447085</v>
      </c>
      <c r="P555" s="36">
        <f t="shared" si="69"/>
        <v>1168986.449117156</v>
      </c>
      <c r="Q555" s="101">
        <f t="shared" si="70"/>
        <v>1847738.3114275523</v>
      </c>
      <c r="R555" s="101">
        <f t="shared" si="71"/>
        <v>0</v>
      </c>
    </row>
    <row r="556" spans="1:18" ht="14.4" customHeight="1">
      <c r="A556" s="63">
        <v>452169</v>
      </c>
      <c r="B556" s="59" t="s">
        <v>577</v>
      </c>
      <c r="C556" s="25" t="s">
        <v>576</v>
      </c>
      <c r="D556" s="25" t="s">
        <v>691</v>
      </c>
      <c r="E556" s="60" t="s">
        <v>708</v>
      </c>
      <c r="F556" s="36">
        <f>VLOOKUP($A556,'CAF BLS Adjustment'!$B:$H,7,FALSE)</f>
        <v>1672797</v>
      </c>
      <c r="G556" s="5">
        <f>SUMIFS('HCLS Adjustment'!$F:$F,'HCLS Adjustment'!$B:$B,Main!$A556)</f>
        <v>1788372</v>
      </c>
      <c r="H556" s="31">
        <f>VLOOKUP(A556,'SVS Adjustment'!$B$3:$E$675,4,FALSE)</f>
        <v>0</v>
      </c>
      <c r="I556" s="31">
        <f t="shared" si="64"/>
        <v>3461169</v>
      </c>
      <c r="J556" s="31">
        <f>IFERROR(VLOOKUP($A556,'NECA 5 year Projections'!$A:$C,3,FALSE),0)</f>
        <v>1681292.7575421799</v>
      </c>
      <c r="K556" s="64">
        <f t="shared" si="65"/>
        <v>0.9963388589590193</v>
      </c>
      <c r="L556" s="31">
        <f t="shared" si="66"/>
        <v>3448497.17212433</v>
      </c>
      <c r="M556" s="61">
        <v>261468</v>
      </c>
      <c r="N556" s="36">
        <f t="shared" si="67"/>
        <v>260510.72877429685</v>
      </c>
      <c r="O556" s="95">
        <f t="shared" si="68"/>
        <v>3709007.900898627</v>
      </c>
      <c r="P556" s="36">
        <f t="shared" si="69"/>
        <v>1927183.3830243675</v>
      </c>
      <c r="Q556" s="101">
        <f t="shared" si="70"/>
        <v>1781824.5178742593</v>
      </c>
      <c r="R556" s="101">
        <f t="shared" si="71"/>
        <v>0</v>
      </c>
    </row>
    <row r="557" spans="1:18" ht="14.4" customHeight="1">
      <c r="A557" s="63">
        <v>452173</v>
      </c>
      <c r="B557" s="59" t="s">
        <v>578</v>
      </c>
      <c r="C557" s="25" t="s">
        <v>576</v>
      </c>
      <c r="D557" s="25" t="s">
        <v>691</v>
      </c>
      <c r="E557" s="60" t="s">
        <v>708</v>
      </c>
      <c r="F557" s="36">
        <f>VLOOKUP($A557,'CAF BLS Adjustment'!$B:$H,7,FALSE)</f>
        <v>1293878</v>
      </c>
      <c r="G557" s="5">
        <f>SUMIFS('HCLS Adjustment'!$F:$F,'HCLS Adjustment'!$B:$B,Main!$A557)</f>
        <v>1550628</v>
      </c>
      <c r="H557" s="31">
        <f>VLOOKUP(A557,'SVS Adjustment'!$B$3:$E$675,4,FALSE)</f>
        <v>0</v>
      </c>
      <c r="I557" s="31">
        <f t="shared" si="64"/>
        <v>2844506</v>
      </c>
      <c r="J557" s="31">
        <f>IFERROR(VLOOKUP($A557,'NECA 5 year Projections'!$A:$C,3,FALSE),0)</f>
        <v>1341674.0218541501</v>
      </c>
      <c r="K557" s="64">
        <f t="shared" si="65"/>
        <v>0.9963388589590193</v>
      </c>
      <c r="L557" s="31">
        <f t="shared" si="66"/>
        <v>2834091.8623420843</v>
      </c>
      <c r="M557" s="61">
        <v>132258</v>
      </c>
      <c r="N557" s="36">
        <f t="shared" si="67"/>
        <v>131773.78480820198</v>
      </c>
      <c r="O557" s="95">
        <f t="shared" si="68"/>
        <v>2965865.6471502865</v>
      </c>
      <c r="P557" s="36">
        <f t="shared" si="69"/>
        <v>1420914.71496038</v>
      </c>
      <c r="Q557" s="101">
        <f t="shared" si="70"/>
        <v>1544950.9321899065</v>
      </c>
      <c r="R557" s="101">
        <f t="shared" si="71"/>
        <v>0</v>
      </c>
    </row>
    <row r="558" spans="1:18" ht="14.4" customHeight="1">
      <c r="A558" s="63">
        <v>452176</v>
      </c>
      <c r="B558" s="59" t="s">
        <v>579</v>
      </c>
      <c r="C558" s="25" t="s">
        <v>576</v>
      </c>
      <c r="D558" s="25" t="s">
        <v>691</v>
      </c>
      <c r="E558" s="60" t="s">
        <v>708</v>
      </c>
      <c r="F558" s="36">
        <f>VLOOKUP($A558,'CAF BLS Adjustment'!$B:$H,7,FALSE)</f>
        <v>2649537</v>
      </c>
      <c r="G558" s="5">
        <f>SUMIFS('HCLS Adjustment'!$F:$F,'HCLS Adjustment'!$B:$B,Main!$A558)</f>
        <v>2952912</v>
      </c>
      <c r="H558" s="31">
        <f>VLOOKUP(A558,'SVS Adjustment'!$B$3:$E$675,4,FALSE)</f>
        <v>0</v>
      </c>
      <c r="I558" s="31">
        <f t="shared" si="64"/>
        <v>5602449</v>
      </c>
      <c r="J558" s="31">
        <f>IFERROR(VLOOKUP($A558,'NECA 5 year Projections'!$A:$C,3,FALSE),0)</f>
        <v>6214825.22736385</v>
      </c>
      <c r="K558" s="64">
        <f t="shared" si="65"/>
        <v>0.9963388589590193</v>
      </c>
      <c r="L558" s="31">
        <f t="shared" si="66"/>
        <v>5602449</v>
      </c>
      <c r="M558" s="61">
        <v>-32970</v>
      </c>
      <c r="N558" s="36">
        <f t="shared" si="67"/>
        <v>-32970</v>
      </c>
      <c r="O558" s="95">
        <f t="shared" si="68"/>
        <v>5569479</v>
      </c>
      <c r="P558" s="36">
        <f t="shared" si="69"/>
        <v>2616567</v>
      </c>
      <c r="Q558" s="101">
        <f t="shared" si="70"/>
        <v>2952911.9999999995</v>
      </c>
      <c r="R558" s="101">
        <f t="shared" si="71"/>
        <v>0</v>
      </c>
    </row>
    <row r="559" spans="1:18" ht="14.4" customHeight="1">
      <c r="A559" s="63">
        <v>452179</v>
      </c>
      <c r="B559" s="59" t="s">
        <v>580</v>
      </c>
      <c r="C559" s="25" t="s">
        <v>576</v>
      </c>
      <c r="D559" s="25" t="s">
        <v>691</v>
      </c>
      <c r="E559" s="60" t="s">
        <v>708</v>
      </c>
      <c r="F559" s="36">
        <f>VLOOKUP($A559,'CAF BLS Adjustment'!$B:$H,7,FALSE)</f>
        <v>3493461</v>
      </c>
      <c r="G559" s="5">
        <f>SUMIFS('HCLS Adjustment'!$F:$F,'HCLS Adjustment'!$B:$B,Main!$A559)</f>
        <v>5672928</v>
      </c>
      <c r="H559" s="31">
        <f>VLOOKUP(A559,'SVS Adjustment'!$B$3:$E$675,4,FALSE)</f>
        <v>0</v>
      </c>
      <c r="I559" s="31">
        <f t="shared" si="64"/>
        <v>9166389</v>
      </c>
      <c r="J559" s="31">
        <f>IFERROR(VLOOKUP($A559,'NECA 5 year Projections'!$A:$C,3,FALSE),0)</f>
        <v>3435905.6652240902</v>
      </c>
      <c r="K559" s="64">
        <f t="shared" si="65"/>
        <v>0.9963388589590193</v>
      </c>
      <c r="L559" s="31">
        <f t="shared" si="66"/>
        <v>9132829.5570345055</v>
      </c>
      <c r="M559" s="61">
        <v>196458</v>
      </c>
      <c r="N559" s="36">
        <f t="shared" si="67"/>
        <v>195738.73955337101</v>
      </c>
      <c r="O559" s="95">
        <f t="shared" si="68"/>
        <v>9328568.296587877</v>
      </c>
      <c r="P559" s="36">
        <f t="shared" si="69"/>
        <v>3676409.6861112053</v>
      </c>
      <c r="Q559" s="101">
        <f t="shared" si="70"/>
        <v>5652158.6104766708</v>
      </c>
      <c r="R559" s="101">
        <f t="shared" si="71"/>
        <v>0</v>
      </c>
    </row>
    <row r="560" spans="1:18" ht="14.4" customHeight="1">
      <c r="A560" s="63">
        <v>452200</v>
      </c>
      <c r="B560" s="59" t="s">
        <v>581</v>
      </c>
      <c r="C560" s="25" t="s">
        <v>576</v>
      </c>
      <c r="D560" s="25" t="s">
        <v>691</v>
      </c>
      <c r="E560" s="60" t="s">
        <v>708</v>
      </c>
      <c r="F560" s="36">
        <f>VLOOKUP($A560,'CAF BLS Adjustment'!$B:$H,7,FALSE)</f>
        <v>834196</v>
      </c>
      <c r="G560" s="5">
        <f>SUMIFS('HCLS Adjustment'!$F:$F,'HCLS Adjustment'!$B:$B,Main!$A560)</f>
        <v>1300092</v>
      </c>
      <c r="H560" s="31">
        <f>VLOOKUP(A560,'SVS Adjustment'!$B$3:$E$675,4,FALSE)</f>
        <v>0</v>
      </c>
      <c r="I560" s="31">
        <f t="shared" si="64"/>
        <v>2134288</v>
      </c>
      <c r="J560" s="31">
        <f>IFERROR(VLOOKUP($A560,'NECA 5 year Projections'!$A:$C,3,FALSE),0)</f>
        <v>957780.18347043195</v>
      </c>
      <c r="K560" s="64">
        <f t="shared" si="65"/>
        <v>0.9963388589590193</v>
      </c>
      <c r="L560" s="31">
        <f t="shared" si="66"/>
        <v>2126474.0706099272</v>
      </c>
      <c r="M560" s="61">
        <v>160386</v>
      </c>
      <c r="N560" s="36">
        <f t="shared" si="67"/>
        <v>159798.80423300128</v>
      </c>
      <c r="O560" s="95">
        <f t="shared" si="68"/>
        <v>2286272.8748429283</v>
      </c>
      <c r="P560" s="36">
        <f t="shared" si="69"/>
        <v>990940.69502117939</v>
      </c>
      <c r="Q560" s="101">
        <f t="shared" si="70"/>
        <v>1295332.1798217492</v>
      </c>
      <c r="R560" s="101">
        <f t="shared" si="71"/>
        <v>0</v>
      </c>
    </row>
    <row r="561" spans="1:18" ht="14.4" customHeight="1">
      <c r="A561" s="63">
        <v>452226</v>
      </c>
      <c r="B561" s="59" t="s">
        <v>582</v>
      </c>
      <c r="C561" s="25" t="s">
        <v>576</v>
      </c>
      <c r="D561" s="25" t="s">
        <v>691</v>
      </c>
      <c r="E561" s="60" t="s">
        <v>708</v>
      </c>
      <c r="F561" s="36">
        <f>VLOOKUP($A561,'CAF BLS Adjustment'!$B:$H,7,FALSE)</f>
        <v>986197</v>
      </c>
      <c r="G561" s="5">
        <f>SUMIFS('HCLS Adjustment'!$F:$F,'HCLS Adjustment'!$B:$B,Main!$A561)</f>
        <v>1514616</v>
      </c>
      <c r="H561" s="31">
        <f>VLOOKUP(A561,'SVS Adjustment'!$B$3:$E$675,4,FALSE)</f>
        <v>0</v>
      </c>
      <c r="I561" s="31">
        <f t="shared" si="64"/>
        <v>2500813</v>
      </c>
      <c r="J561" s="31">
        <f>IFERROR(VLOOKUP($A561,'NECA 5 year Projections'!$A:$C,3,FALSE),0)</f>
        <v>1082374.57417739</v>
      </c>
      <c r="K561" s="64">
        <f t="shared" si="65"/>
        <v>0.9963388589590193</v>
      </c>
      <c r="L561" s="31">
        <f t="shared" si="66"/>
        <v>2491657.1708898819</v>
      </c>
      <c r="M561" s="61">
        <v>31902</v>
      </c>
      <c r="N561" s="36">
        <f t="shared" si="67"/>
        <v>31785.202278510635</v>
      </c>
      <c r="O561" s="95">
        <f t="shared" si="68"/>
        <v>2523442.3731683926</v>
      </c>
      <c r="P561" s="36">
        <f t="shared" si="69"/>
        <v>1014371.5959673186</v>
      </c>
      <c r="Q561" s="101">
        <f t="shared" si="70"/>
        <v>1509070.7772010739</v>
      </c>
      <c r="R561" s="101">
        <f t="shared" si="71"/>
        <v>0</v>
      </c>
    </row>
    <row r="562" spans="1:18" ht="14.4" customHeight="1">
      <c r="A562" s="63">
        <v>453334</v>
      </c>
      <c r="B562" s="59" t="s">
        <v>583</v>
      </c>
      <c r="C562" s="25" t="s">
        <v>576</v>
      </c>
      <c r="D562" s="25" t="s">
        <v>691</v>
      </c>
      <c r="E562" s="60" t="s">
        <v>708</v>
      </c>
      <c r="F562" s="36">
        <f>VLOOKUP($A562,'CAF BLS Adjustment'!$B:$H,7,FALSE)</f>
        <v>2124330</v>
      </c>
      <c r="G562" s="5">
        <f>SUMIFS('HCLS Adjustment'!$F:$F,'HCLS Adjustment'!$B:$B,Main!$A562)</f>
        <v>1933944</v>
      </c>
      <c r="H562" s="31">
        <f>VLOOKUP(A562,'SVS Adjustment'!$B$3:$E$675,4,FALSE)</f>
        <v>0</v>
      </c>
      <c r="I562" s="31">
        <f t="shared" si="64"/>
        <v>4058274</v>
      </c>
      <c r="J562" s="31">
        <f>IFERROR(VLOOKUP($A562,'NECA 5 year Projections'!$A:$C,3,FALSE),0)</f>
        <v>2098374.3736190898</v>
      </c>
      <c r="K562" s="64">
        <f t="shared" si="65"/>
        <v>0.9963388589590193</v>
      </c>
      <c r="L562" s="31">
        <f t="shared" si="66"/>
        <v>4043416.0865030549</v>
      </c>
      <c r="M562" s="61">
        <v>133146</v>
      </c>
      <c r="N562" s="36">
        <f t="shared" si="67"/>
        <v>132658.53371495759</v>
      </c>
      <c r="O562" s="95">
        <f t="shared" si="68"/>
        <v>4176074.6202180125</v>
      </c>
      <c r="P562" s="36">
        <f t="shared" si="69"/>
        <v>2249211.061967371</v>
      </c>
      <c r="Q562" s="101">
        <f t="shared" si="70"/>
        <v>1926863.5582506415</v>
      </c>
      <c r="R562" s="101">
        <f t="shared" si="71"/>
        <v>0</v>
      </c>
    </row>
    <row r="563" spans="1:18" ht="14.4" customHeight="1">
      <c r="A563" s="63">
        <v>457991</v>
      </c>
      <c r="B563" s="59" t="s">
        <v>584</v>
      </c>
      <c r="C563" s="25" t="s">
        <v>576</v>
      </c>
      <c r="D563" s="25" t="s">
        <v>691</v>
      </c>
      <c r="E563" s="60" t="s">
        <v>708</v>
      </c>
      <c r="F563" s="36">
        <f>VLOOKUP($A563,'CAF BLS Adjustment'!$B:$H,7,FALSE)</f>
        <v>1293165</v>
      </c>
      <c r="G563" s="5">
        <f>SUMIFS('HCLS Adjustment'!$F:$F,'HCLS Adjustment'!$B:$B,Main!$A563)</f>
        <v>966588</v>
      </c>
      <c r="H563" s="31">
        <f>VLOOKUP(A563,'SVS Adjustment'!$B$3:$E$675,4,FALSE)</f>
        <v>0</v>
      </c>
      <c r="I563" s="31">
        <f t="shared" si="64"/>
        <v>2259753</v>
      </c>
      <c r="J563" s="31">
        <f>IFERROR(VLOOKUP($A563,'NECA 5 year Projections'!$A:$C,3,FALSE),0)</f>
        <v>978867.73588693701</v>
      </c>
      <c r="K563" s="64">
        <f t="shared" si="65"/>
        <v>0.9963388589590193</v>
      </c>
      <c r="L563" s="31">
        <f t="shared" si="66"/>
        <v>2251479.7255492206</v>
      </c>
      <c r="M563" s="61">
        <v>177948</v>
      </c>
      <c r="N563" s="36">
        <f t="shared" si="67"/>
        <v>177296.50727403956</v>
      </c>
      <c r="O563" s="95">
        <f t="shared" si="68"/>
        <v>2428776.2328232601</v>
      </c>
      <c r="P563" s="36">
        <f t="shared" si="69"/>
        <v>1465727.0478197797</v>
      </c>
      <c r="Q563" s="101">
        <f t="shared" si="70"/>
        <v>963049.18500348052</v>
      </c>
      <c r="R563" s="101">
        <f t="shared" si="71"/>
        <v>0</v>
      </c>
    </row>
    <row r="564" spans="1:18" ht="14.4" customHeight="1">
      <c r="A564" s="63">
        <v>462178</v>
      </c>
      <c r="B564" s="59" t="s">
        <v>586</v>
      </c>
      <c r="C564" s="25" t="s">
        <v>585</v>
      </c>
      <c r="D564" s="25" t="s">
        <v>691</v>
      </c>
      <c r="E564" s="60" t="s">
        <v>708</v>
      </c>
      <c r="F564" s="36">
        <f>VLOOKUP($A564,'CAF BLS Adjustment'!$B:$H,7,FALSE)</f>
        <v>109885.59921512843</v>
      </c>
      <c r="G564" s="5">
        <f>SUMIFS('HCLS Adjustment'!$F:$F,'HCLS Adjustment'!$B:$B,Main!$A564)</f>
        <v>153348</v>
      </c>
      <c r="H564" s="31">
        <f>VLOOKUP(A564,'SVS Adjustment'!$B$3:$E$675,4,FALSE)</f>
        <v>0</v>
      </c>
      <c r="I564" s="31">
        <f t="shared" si="64"/>
        <v>263233.59921512846</v>
      </c>
      <c r="J564" s="31">
        <f>IFERROR(VLOOKUP($A564,'NECA 5 year Projections'!$A:$C,3,FALSE),0)</f>
        <v>114633.15672460799</v>
      </c>
      <c r="K564" s="64">
        <f t="shared" si="65"/>
        <v>0.9963388589590193</v>
      </c>
      <c r="L564" s="31">
        <f t="shared" si="66"/>
        <v>262269.86388167687</v>
      </c>
      <c r="M564" s="61">
        <v>29610</v>
      </c>
      <c r="N564" s="36">
        <f t="shared" si="67"/>
        <v>29501.59361377656</v>
      </c>
      <c r="O564" s="95">
        <f t="shared" si="68"/>
        <v>291771.45749545342</v>
      </c>
      <c r="P564" s="36">
        <f t="shared" si="69"/>
        <v>138984.88615180572</v>
      </c>
      <c r="Q564" s="101">
        <f t="shared" si="70"/>
        <v>152786.57134364767</v>
      </c>
      <c r="R564" s="101">
        <f t="shared" si="71"/>
        <v>0</v>
      </c>
    </row>
    <row r="565" spans="1:18" ht="14.4" customHeight="1">
      <c r="A565" s="63">
        <v>462182</v>
      </c>
      <c r="B565" s="59" t="s">
        <v>587</v>
      </c>
      <c r="C565" s="25" t="s">
        <v>585</v>
      </c>
      <c r="D565" s="25" t="s">
        <v>691</v>
      </c>
      <c r="E565" s="60" t="s">
        <v>708</v>
      </c>
      <c r="F565" s="36">
        <f>VLOOKUP($A565,'CAF BLS Adjustment'!$B:$H,7,FALSE)</f>
        <v>639748</v>
      </c>
      <c r="G565" s="5">
        <f>SUMIFS('HCLS Adjustment'!$F:$F,'HCLS Adjustment'!$B:$B,Main!$A565)</f>
        <v>816780</v>
      </c>
      <c r="H565" s="31">
        <f>VLOOKUP(A565,'SVS Adjustment'!$B$3:$E$675,4,FALSE)</f>
        <v>0</v>
      </c>
      <c r="I565" s="31">
        <f t="shared" si="64"/>
        <v>1456528</v>
      </c>
      <c r="J565" s="31">
        <f>IFERROR(VLOOKUP($A565,'NECA 5 year Projections'!$A:$C,3,FALSE),0)</f>
        <v>610246.55624206201</v>
      </c>
      <c r="K565" s="64">
        <f t="shared" si="65"/>
        <v>0.9963388589590193</v>
      </c>
      <c r="L565" s="31">
        <f t="shared" si="66"/>
        <v>1451195.4455618626</v>
      </c>
      <c r="M565" s="61">
        <v>49776</v>
      </c>
      <c r="N565" s="36">
        <f t="shared" si="67"/>
        <v>49593.763043544146</v>
      </c>
      <c r="O565" s="95">
        <f t="shared" si="68"/>
        <v>1500789.2086054068</v>
      </c>
      <c r="P565" s="36">
        <f t="shared" si="69"/>
        <v>686999.55538485886</v>
      </c>
      <c r="Q565" s="101">
        <f t="shared" si="70"/>
        <v>813789.65322054771</v>
      </c>
      <c r="R565" s="101">
        <f t="shared" si="71"/>
        <v>0</v>
      </c>
    </row>
    <row r="566" spans="1:18" ht="14.4" customHeight="1">
      <c r="A566" s="63">
        <v>462186</v>
      </c>
      <c r="B566" s="59" t="s">
        <v>588</v>
      </c>
      <c r="C566" s="25" t="s">
        <v>585</v>
      </c>
      <c r="D566" s="25" t="s">
        <v>691</v>
      </c>
      <c r="E566" s="60" t="s">
        <v>708</v>
      </c>
      <c r="F566" s="36">
        <f>VLOOKUP($A566,'CAF BLS Adjustment'!$B:$H,7,FALSE)</f>
        <v>1592567</v>
      </c>
      <c r="G566" s="5">
        <f>SUMIFS('HCLS Adjustment'!$F:$F,'HCLS Adjustment'!$B:$B,Main!$A566)</f>
        <v>1486980</v>
      </c>
      <c r="H566" s="31">
        <f>VLOOKUP(A566,'SVS Adjustment'!$B$3:$E$675,4,FALSE)</f>
        <v>0</v>
      </c>
      <c r="I566" s="31">
        <f t="shared" si="64"/>
        <v>3079547</v>
      </c>
      <c r="J566" s="31">
        <f>IFERROR(VLOOKUP($A566,'NECA 5 year Projections'!$A:$C,3,FALSE),0)</f>
        <v>1422020.5786459399</v>
      </c>
      <c r="K566" s="64">
        <f t="shared" si="65"/>
        <v>0.9963388589590193</v>
      </c>
      <c r="L566" s="31">
        <f t="shared" si="66"/>
        <v>3068272.3440906708</v>
      </c>
      <c r="M566" s="61">
        <v>143364</v>
      </c>
      <c r="N566" s="36">
        <f t="shared" si="67"/>
        <v>142839.12417580085</v>
      </c>
      <c r="O566" s="95">
        <f t="shared" si="68"/>
        <v>3211111.4682664718</v>
      </c>
      <c r="P566" s="36">
        <f t="shared" si="69"/>
        <v>1729575.5117715895</v>
      </c>
      <c r="Q566" s="101">
        <f t="shared" si="70"/>
        <v>1481535.9564948825</v>
      </c>
      <c r="R566" s="101">
        <f t="shared" si="71"/>
        <v>0</v>
      </c>
    </row>
    <row r="567" spans="1:18" ht="14.4" customHeight="1">
      <c r="A567" s="63">
        <v>462188</v>
      </c>
      <c r="B567" s="59" t="s">
        <v>589</v>
      </c>
      <c r="C567" s="25" t="s">
        <v>585</v>
      </c>
      <c r="D567" s="25" t="s">
        <v>691</v>
      </c>
      <c r="E567" s="60" t="s">
        <v>708</v>
      </c>
      <c r="F567" s="36">
        <f>VLOOKUP($A567,'CAF BLS Adjustment'!$B:$H,7,FALSE)</f>
        <v>299891</v>
      </c>
      <c r="G567" s="5">
        <f>SUMIFS('HCLS Adjustment'!$F:$F,'HCLS Adjustment'!$B:$B,Main!$A567)</f>
        <v>299724</v>
      </c>
      <c r="H567" s="31">
        <f>VLOOKUP(A567,'SVS Adjustment'!$B$3:$E$675,4,FALSE)</f>
        <v>0</v>
      </c>
      <c r="I567" s="31">
        <f t="shared" si="64"/>
        <v>599615</v>
      </c>
      <c r="J567" s="31">
        <f>IFERROR(VLOOKUP($A567,'NECA 5 year Projections'!$A:$C,3,FALSE),0)</f>
        <v>311531.69923940097</v>
      </c>
      <c r="K567" s="64">
        <f t="shared" si="65"/>
        <v>0.9963388589590193</v>
      </c>
      <c r="L567" s="31">
        <f t="shared" si="66"/>
        <v>597419.72491471237</v>
      </c>
      <c r="M567" s="61">
        <v>18474</v>
      </c>
      <c r="N567" s="36">
        <f t="shared" si="67"/>
        <v>18406.364080408923</v>
      </c>
      <c r="O567" s="95">
        <f t="shared" si="68"/>
        <v>615826.0889951213</v>
      </c>
      <c r="P567" s="36">
        <f t="shared" si="69"/>
        <v>317199.42083248822</v>
      </c>
      <c r="Q567" s="101">
        <f t="shared" si="70"/>
        <v>298626.66816263314</v>
      </c>
      <c r="R567" s="101">
        <f t="shared" si="71"/>
        <v>0</v>
      </c>
    </row>
    <row r="568" spans="1:18" ht="14.4" customHeight="1">
      <c r="A568" s="63">
        <v>462194</v>
      </c>
      <c r="B568" s="59" t="s">
        <v>590</v>
      </c>
      <c r="C568" s="25" t="s">
        <v>585</v>
      </c>
      <c r="D568" s="25" t="s">
        <v>691</v>
      </c>
      <c r="E568" s="60" t="s">
        <v>708</v>
      </c>
      <c r="F568" s="36">
        <f>VLOOKUP($A568,'CAF BLS Adjustment'!$B:$H,7,FALSE)</f>
        <v>418944</v>
      </c>
      <c r="G568" s="5">
        <f>SUMIFS('HCLS Adjustment'!$F:$F,'HCLS Adjustment'!$B:$B,Main!$A568)</f>
        <v>639972</v>
      </c>
      <c r="H568" s="31">
        <f>VLOOKUP(A568,'SVS Adjustment'!$B$3:$E$675,4,FALSE)</f>
        <v>0</v>
      </c>
      <c r="I568" s="31">
        <f t="shared" si="64"/>
        <v>1058916</v>
      </c>
      <c r="J568" s="31">
        <f>IFERROR(VLOOKUP($A568,'NECA 5 year Projections'!$A:$C,3,FALSE),0)</f>
        <v>466921.36207674397</v>
      </c>
      <c r="K568" s="64">
        <f t="shared" si="65"/>
        <v>0.9963388589590193</v>
      </c>
      <c r="L568" s="31">
        <f t="shared" si="66"/>
        <v>1055039.1591734488</v>
      </c>
      <c r="M568" s="61">
        <v>-1976</v>
      </c>
      <c r="N568" s="36">
        <f t="shared" si="67"/>
        <v>-1976</v>
      </c>
      <c r="O568" s="95">
        <f t="shared" si="68"/>
        <v>1053063.1591734488</v>
      </c>
      <c r="P568" s="36">
        <f t="shared" si="69"/>
        <v>415434.18692772737</v>
      </c>
      <c r="Q568" s="101">
        <f t="shared" si="70"/>
        <v>637628.9722457215</v>
      </c>
      <c r="R568" s="101">
        <f t="shared" si="71"/>
        <v>0</v>
      </c>
    </row>
    <row r="569" spans="1:18" ht="14.4" customHeight="1">
      <c r="A569" s="63">
        <v>462195</v>
      </c>
      <c r="B569" s="59" t="s">
        <v>591</v>
      </c>
      <c r="C569" s="25" t="s">
        <v>585</v>
      </c>
      <c r="D569" s="25" t="s">
        <v>691</v>
      </c>
      <c r="E569" s="60" t="s">
        <v>708</v>
      </c>
      <c r="F569" s="36">
        <f>VLOOKUP($A569,'CAF BLS Adjustment'!$B:$H,7,FALSE)</f>
        <v>200756.70699867758</v>
      </c>
      <c r="G569" s="5">
        <f>SUMIFS('HCLS Adjustment'!$F:$F,'HCLS Adjustment'!$B:$B,Main!$A569)</f>
        <v>176496</v>
      </c>
      <c r="H569" s="31">
        <f>VLOOKUP(A569,'SVS Adjustment'!$B$3:$E$675,4,FALSE)</f>
        <v>0</v>
      </c>
      <c r="I569" s="31">
        <f t="shared" si="64"/>
        <v>377252.70699867758</v>
      </c>
      <c r="J569" s="31">
        <f>IFERROR(VLOOKUP($A569,'NECA 5 year Projections'!$A:$C,3,FALSE),0)</f>
        <v>229366.58434528401</v>
      </c>
      <c r="K569" s="64">
        <f t="shared" si="65"/>
        <v>0.9963388589590193</v>
      </c>
      <c r="L569" s="31">
        <f t="shared" si="66"/>
        <v>375871.53163026366</v>
      </c>
      <c r="M569" s="61">
        <v>-26835</v>
      </c>
      <c r="N569" s="36">
        <f t="shared" si="67"/>
        <v>-26835</v>
      </c>
      <c r="O569" s="95">
        <f t="shared" si="68"/>
        <v>349036.53163026366</v>
      </c>
      <c r="P569" s="36">
        <f t="shared" si="69"/>
        <v>173186.70837943256</v>
      </c>
      <c r="Q569" s="101">
        <f t="shared" si="70"/>
        <v>175849.82325083108</v>
      </c>
      <c r="R569" s="101">
        <f t="shared" si="71"/>
        <v>0</v>
      </c>
    </row>
    <row r="570" spans="1:18" ht="14.4" customHeight="1">
      <c r="A570" s="63">
        <v>462196</v>
      </c>
      <c r="B570" s="59" t="s">
        <v>592</v>
      </c>
      <c r="C570" s="25" t="s">
        <v>585</v>
      </c>
      <c r="D570" s="25" t="s">
        <v>691</v>
      </c>
      <c r="E570" s="60" t="s">
        <v>708</v>
      </c>
      <c r="F570" s="36">
        <f>VLOOKUP($A570,'CAF BLS Adjustment'!$B:$H,7,FALSE)</f>
        <v>51627</v>
      </c>
      <c r="G570" s="5">
        <f>SUMIFS('HCLS Adjustment'!$F:$F,'HCLS Adjustment'!$B:$B,Main!$A570)</f>
        <v>40476</v>
      </c>
      <c r="H570" s="31">
        <f>VLOOKUP(A570,'SVS Adjustment'!$B$3:$E$675,4,FALSE)</f>
        <v>0</v>
      </c>
      <c r="I570" s="31">
        <f t="shared" si="64"/>
        <v>92103</v>
      </c>
      <c r="J570" s="31">
        <f>IFERROR(VLOOKUP($A570,'NECA 5 year Projections'!$A:$C,3,FALSE),0)</f>
        <v>63288.0512695203</v>
      </c>
      <c r="K570" s="64">
        <f t="shared" si="65"/>
        <v>0.9963388589590193</v>
      </c>
      <c r="L570" s="31">
        <f t="shared" si="66"/>
        <v>91765.797926702551</v>
      </c>
      <c r="M570" s="61">
        <v>1956</v>
      </c>
      <c r="N570" s="36">
        <f t="shared" si="67"/>
        <v>1948.8388081238418</v>
      </c>
      <c r="O570" s="95">
        <f t="shared" si="68"/>
        <v>93714.636734826388</v>
      </c>
      <c r="P570" s="36">
        <f t="shared" si="69"/>
        <v>53386.825079601134</v>
      </c>
      <c r="Q570" s="101">
        <f t="shared" si="70"/>
        <v>40327.811655225261</v>
      </c>
      <c r="R570" s="101">
        <f t="shared" si="71"/>
        <v>0</v>
      </c>
    </row>
    <row r="571" spans="1:18" ht="14.4" customHeight="1">
      <c r="A571" s="63">
        <v>462197</v>
      </c>
      <c r="B571" s="59" t="s">
        <v>593</v>
      </c>
      <c r="C571" s="25" t="s">
        <v>585</v>
      </c>
      <c r="D571" s="25" t="s">
        <v>691</v>
      </c>
      <c r="E571" s="60" t="s">
        <v>708</v>
      </c>
      <c r="F571" s="36">
        <f>VLOOKUP($A571,'CAF BLS Adjustment'!$B:$H,7,FALSE)</f>
        <v>1003519</v>
      </c>
      <c r="G571" s="5">
        <f>SUMIFS('HCLS Adjustment'!$F:$F,'HCLS Adjustment'!$B:$B,Main!$A571)</f>
        <v>900660</v>
      </c>
      <c r="H571" s="31">
        <f>VLOOKUP(A571,'SVS Adjustment'!$B$3:$E$675,4,FALSE)</f>
        <v>0</v>
      </c>
      <c r="I571" s="31">
        <f t="shared" si="64"/>
        <v>1904179</v>
      </c>
      <c r="J571" s="31">
        <f>IFERROR(VLOOKUP($A571,'NECA 5 year Projections'!$A:$C,3,FALSE),0)</f>
        <v>934055.12771932106</v>
      </c>
      <c r="K571" s="64">
        <f t="shared" si="65"/>
        <v>0.9963388589590193</v>
      </c>
      <c r="L571" s="31">
        <f t="shared" si="66"/>
        <v>1897207.5321137265</v>
      </c>
      <c r="M571" s="61">
        <v>79542</v>
      </c>
      <c r="N571" s="36">
        <f t="shared" si="67"/>
        <v>79250.78551931832</v>
      </c>
      <c r="O571" s="95">
        <f t="shared" si="68"/>
        <v>1976458.3176330449</v>
      </c>
      <c r="P571" s="36">
        <f t="shared" si="69"/>
        <v>1079095.7609230145</v>
      </c>
      <c r="Q571" s="101">
        <f t="shared" si="70"/>
        <v>897362.55671003042</v>
      </c>
      <c r="R571" s="101">
        <f t="shared" si="71"/>
        <v>0</v>
      </c>
    </row>
    <row r="572" spans="1:18" ht="14.4" customHeight="1">
      <c r="A572" s="63">
        <v>462199</v>
      </c>
      <c r="B572" s="59" t="s">
        <v>594</v>
      </c>
      <c r="C572" s="25" t="s">
        <v>585</v>
      </c>
      <c r="D572" s="25" t="s">
        <v>691</v>
      </c>
      <c r="E572" s="60" t="s">
        <v>708</v>
      </c>
      <c r="F572" s="36">
        <f>VLOOKUP($A572,'CAF BLS Adjustment'!$B:$H,7,FALSE)</f>
        <v>919158</v>
      </c>
      <c r="G572" s="5">
        <f>SUMIFS('HCLS Adjustment'!$F:$F,'HCLS Adjustment'!$B:$B,Main!$A572)</f>
        <v>1776696</v>
      </c>
      <c r="H572" s="31">
        <f>VLOOKUP(A572,'SVS Adjustment'!$B$3:$E$675,4,FALSE)</f>
        <v>0</v>
      </c>
      <c r="I572" s="31">
        <f t="shared" si="64"/>
        <v>2695854</v>
      </c>
      <c r="J572" s="31">
        <f>IFERROR(VLOOKUP($A572,'NECA 5 year Projections'!$A:$C,3,FALSE),0)</f>
        <v>1049405.9951766301</v>
      </c>
      <c r="K572" s="64">
        <f t="shared" si="65"/>
        <v>0.9963388589590193</v>
      </c>
      <c r="L572" s="31">
        <f t="shared" si="66"/>
        <v>2685984.0982801081</v>
      </c>
      <c r="M572" s="61">
        <v>144840</v>
      </c>
      <c r="N572" s="36">
        <f t="shared" si="67"/>
        <v>144309.72033162435</v>
      </c>
      <c r="O572" s="95">
        <f t="shared" si="68"/>
        <v>2830293.8186117322</v>
      </c>
      <c r="P572" s="36">
        <f t="shared" si="69"/>
        <v>1060102.5532546786</v>
      </c>
      <c r="Q572" s="101">
        <f t="shared" si="70"/>
        <v>1770191.2653570538</v>
      </c>
      <c r="R572" s="101">
        <f t="shared" si="71"/>
        <v>0</v>
      </c>
    </row>
    <row r="573" spans="1:18" ht="14.4" customHeight="1">
      <c r="A573" s="63">
        <v>462202</v>
      </c>
      <c r="B573" s="59" t="s">
        <v>595</v>
      </c>
      <c r="C573" s="25" t="s">
        <v>585</v>
      </c>
      <c r="D573" s="25" t="s">
        <v>691</v>
      </c>
      <c r="E573" s="60" t="s">
        <v>708</v>
      </c>
      <c r="F573" s="36">
        <f>VLOOKUP($A573,'CAF BLS Adjustment'!$B:$H,7,FALSE)</f>
        <v>165846</v>
      </c>
      <c r="G573" s="5">
        <f>SUMIFS('HCLS Adjustment'!$F:$F,'HCLS Adjustment'!$B:$B,Main!$A573)</f>
        <v>226620</v>
      </c>
      <c r="H573" s="31">
        <f>VLOOKUP(A573,'SVS Adjustment'!$B$3:$E$675,4,FALSE)</f>
        <v>0</v>
      </c>
      <c r="I573" s="31">
        <f t="shared" si="64"/>
        <v>392466</v>
      </c>
      <c r="J573" s="31">
        <f>IFERROR(VLOOKUP($A573,'NECA 5 year Projections'!$A:$C,3,FALSE),0)</f>
        <v>181022.28195698501</v>
      </c>
      <c r="K573" s="64">
        <f t="shared" si="65"/>
        <v>0.9963388589590193</v>
      </c>
      <c r="L573" s="31">
        <f t="shared" si="66"/>
        <v>391029.12662021047</v>
      </c>
      <c r="M573" s="61">
        <v>13398</v>
      </c>
      <c r="N573" s="36">
        <f t="shared" si="67"/>
        <v>13348.948032332941</v>
      </c>
      <c r="O573" s="95">
        <f t="shared" si="68"/>
        <v>404378.07465254341</v>
      </c>
      <c r="P573" s="36">
        <f t="shared" si="69"/>
        <v>178587.76243525045</v>
      </c>
      <c r="Q573" s="101">
        <f t="shared" si="70"/>
        <v>225790.31221729293</v>
      </c>
      <c r="R573" s="101">
        <f t="shared" si="71"/>
        <v>0</v>
      </c>
    </row>
    <row r="574" spans="1:18" ht="14.4" customHeight="1">
      <c r="A574" s="63">
        <v>462203</v>
      </c>
      <c r="B574" s="59" t="s">
        <v>596</v>
      </c>
      <c r="C574" s="25" t="s">
        <v>585</v>
      </c>
      <c r="D574" s="25" t="s">
        <v>691</v>
      </c>
      <c r="E574" s="60" t="s">
        <v>708</v>
      </c>
      <c r="F574" s="36">
        <f>VLOOKUP($A574,'CAF BLS Adjustment'!$B:$H,7,FALSE)</f>
        <v>735813</v>
      </c>
      <c r="G574" s="5">
        <f>SUMIFS('HCLS Adjustment'!$F:$F,'HCLS Adjustment'!$B:$B,Main!$A574)</f>
        <v>740868</v>
      </c>
      <c r="H574" s="31">
        <f>VLOOKUP(A574,'SVS Adjustment'!$B$3:$E$675,4,FALSE)</f>
        <v>0</v>
      </c>
      <c r="I574" s="31">
        <f t="shared" si="64"/>
        <v>1476681</v>
      </c>
      <c r="J574" s="31">
        <f>IFERROR(VLOOKUP($A574,'NECA 5 year Projections'!$A:$C,3,FALSE),0)</f>
        <v>1027931.40562274</v>
      </c>
      <c r="K574" s="64">
        <f t="shared" si="65"/>
        <v>0.9963388589590193</v>
      </c>
      <c r="L574" s="31">
        <f t="shared" si="66"/>
        <v>1471274.6625864636</v>
      </c>
      <c r="M574" s="61">
        <v>-197682</v>
      </c>
      <c r="N574" s="36">
        <f t="shared" si="67"/>
        <v>-197682</v>
      </c>
      <c r="O574" s="95">
        <f t="shared" si="68"/>
        <v>1273592.6625864636</v>
      </c>
      <c r="P574" s="36">
        <f t="shared" si="69"/>
        <v>535437.08482721285</v>
      </c>
      <c r="Q574" s="101">
        <f t="shared" si="70"/>
        <v>738155.57775925077</v>
      </c>
      <c r="R574" s="101">
        <f t="shared" si="71"/>
        <v>0</v>
      </c>
    </row>
    <row r="575" spans="1:18" ht="14.4" customHeight="1">
      <c r="A575" s="63">
        <v>462206</v>
      </c>
      <c r="B575" s="59" t="s">
        <v>597</v>
      </c>
      <c r="C575" s="25" t="s">
        <v>585</v>
      </c>
      <c r="D575" s="25" t="s">
        <v>691</v>
      </c>
      <c r="E575" s="60" t="s">
        <v>708</v>
      </c>
      <c r="F575" s="36">
        <f>VLOOKUP($A575,'CAF BLS Adjustment'!$B:$H,7,FALSE)</f>
        <v>31042</v>
      </c>
      <c r="G575" s="5">
        <f>SUMIFS('HCLS Adjustment'!$F:$F,'HCLS Adjustment'!$B:$B,Main!$A575)</f>
        <v>13968</v>
      </c>
      <c r="H575" s="31">
        <f>VLOOKUP(A575,'SVS Adjustment'!$B$3:$E$675,4,FALSE)</f>
        <v>0</v>
      </c>
      <c r="I575" s="31">
        <f t="shared" si="64"/>
        <v>45010</v>
      </c>
      <c r="J575" s="31">
        <f>IFERROR(VLOOKUP($A575,'NECA 5 year Projections'!$A:$C,3,FALSE),0)</f>
        <v>31909.813790958699</v>
      </c>
      <c r="K575" s="64">
        <f t="shared" si="65"/>
        <v>0.9963388589590193</v>
      </c>
      <c r="L575" s="31">
        <f t="shared" si="66"/>
        <v>44845.212041745457</v>
      </c>
      <c r="M575" s="61">
        <v>-1680</v>
      </c>
      <c r="N575" s="36">
        <f t="shared" si="67"/>
        <v>-1680</v>
      </c>
      <c r="O575" s="95">
        <f t="shared" si="68"/>
        <v>43165.212041745457</v>
      </c>
      <c r="P575" s="36">
        <f t="shared" si="69"/>
        <v>29248.350859805876</v>
      </c>
      <c r="Q575" s="101">
        <f t="shared" si="70"/>
        <v>13916.861181939583</v>
      </c>
      <c r="R575" s="101">
        <f t="shared" si="71"/>
        <v>0</v>
      </c>
    </row>
    <row r="576" spans="1:18" ht="14.4" customHeight="1">
      <c r="A576" s="63">
        <v>462209</v>
      </c>
      <c r="B576" s="59" t="s">
        <v>598</v>
      </c>
      <c r="C576" s="25" t="s">
        <v>585</v>
      </c>
      <c r="D576" s="25" t="s">
        <v>691</v>
      </c>
      <c r="E576" s="60" t="s">
        <v>708</v>
      </c>
      <c r="F576" s="36">
        <f>VLOOKUP($A576,'CAF BLS Adjustment'!$B:$H,7,FALSE)</f>
        <v>898196</v>
      </c>
      <c r="G576" s="5">
        <f>SUMIFS('HCLS Adjustment'!$F:$F,'HCLS Adjustment'!$B:$B,Main!$A576)</f>
        <v>1377048</v>
      </c>
      <c r="H576" s="31">
        <f>VLOOKUP(A576,'SVS Adjustment'!$B$3:$E$675,4,FALSE)</f>
        <v>0</v>
      </c>
      <c r="I576" s="31">
        <f t="shared" si="64"/>
        <v>2275244</v>
      </c>
      <c r="J576" s="31">
        <f>IFERROR(VLOOKUP($A576,'NECA 5 year Projections'!$A:$C,3,FALSE),0)</f>
        <v>929420.31765611004</v>
      </c>
      <c r="K576" s="64">
        <f t="shared" si="65"/>
        <v>0.9963388589590193</v>
      </c>
      <c r="L576" s="31">
        <f t="shared" si="66"/>
        <v>2266914.010813355</v>
      </c>
      <c r="M576" s="61">
        <v>-11112</v>
      </c>
      <c r="N576" s="36">
        <f t="shared" si="67"/>
        <v>-11112</v>
      </c>
      <c r="O576" s="95">
        <f t="shared" si="68"/>
        <v>2255802.010813355</v>
      </c>
      <c r="P576" s="36">
        <f t="shared" si="69"/>
        <v>883795.57776155532</v>
      </c>
      <c r="Q576" s="101">
        <f t="shared" si="70"/>
        <v>1372006.4330517994</v>
      </c>
      <c r="R576" s="101">
        <f t="shared" si="71"/>
        <v>0</v>
      </c>
    </row>
    <row r="577" spans="1:18" ht="14.4" customHeight="1">
      <c r="A577" s="63">
        <v>462210</v>
      </c>
      <c r="B577" s="59" t="s">
        <v>599</v>
      </c>
      <c r="C577" s="25" t="s">
        <v>585</v>
      </c>
      <c r="D577" s="25" t="s">
        <v>691</v>
      </c>
      <c r="E577" s="60" t="s">
        <v>708</v>
      </c>
      <c r="F577" s="36">
        <f>VLOOKUP($A577,'CAF BLS Adjustment'!$B:$H,7,FALSE)</f>
        <v>54416</v>
      </c>
      <c r="G577" s="5">
        <f>SUMIFS('HCLS Adjustment'!$F:$F,'HCLS Adjustment'!$B:$B,Main!$A577)</f>
        <v>15432</v>
      </c>
      <c r="H577" s="31">
        <f>VLOOKUP(A577,'SVS Adjustment'!$B$3:$E$675,4,FALSE)</f>
        <v>0</v>
      </c>
      <c r="I577" s="31">
        <f t="shared" si="64"/>
        <v>69848</v>
      </c>
      <c r="J577" s="31">
        <f>IFERROR(VLOOKUP($A577,'NECA 5 year Projections'!$A:$C,3,FALSE),0)</f>
        <v>35680.975281354702</v>
      </c>
      <c r="K577" s="64">
        <f t="shared" si="65"/>
        <v>0.9963388589590193</v>
      </c>
      <c r="L577" s="31">
        <f t="shared" si="66"/>
        <v>69592.276620569581</v>
      </c>
      <c r="M577" s="61">
        <v>-14628</v>
      </c>
      <c r="N577" s="36">
        <f t="shared" si="67"/>
        <v>-14628</v>
      </c>
      <c r="O577" s="95">
        <f t="shared" si="68"/>
        <v>54964.276620569581</v>
      </c>
      <c r="P577" s="36">
        <f t="shared" si="69"/>
        <v>39588.775349113996</v>
      </c>
      <c r="Q577" s="101">
        <f t="shared" si="70"/>
        <v>15375.501271455585</v>
      </c>
      <c r="R577" s="101">
        <f t="shared" si="71"/>
        <v>0</v>
      </c>
    </row>
    <row r="578" spans="1:18" ht="14.4" customHeight="1">
      <c r="A578" s="63">
        <v>472213</v>
      </c>
      <c r="B578" s="59" t="s">
        <v>601</v>
      </c>
      <c r="C578" s="25" t="s">
        <v>600</v>
      </c>
      <c r="D578" s="25" t="s">
        <v>691</v>
      </c>
      <c r="E578" s="60" t="s">
        <v>708</v>
      </c>
      <c r="F578" s="36">
        <f>VLOOKUP($A578,'CAF BLS Adjustment'!$B:$H,7,FALSE)</f>
        <v>3685433</v>
      </c>
      <c r="G578" s="5">
        <f>SUMIFS('HCLS Adjustment'!$F:$F,'HCLS Adjustment'!$B:$B,Main!$A578)</f>
        <v>2233788</v>
      </c>
      <c r="H578" s="31">
        <f>VLOOKUP(A578,'SVS Adjustment'!$B$3:$E$675,4,FALSE)</f>
        <v>0</v>
      </c>
      <c r="I578" s="31">
        <f t="shared" si="64"/>
        <v>5919221</v>
      </c>
      <c r="J578" s="31">
        <f>IFERROR(VLOOKUP($A578,'NECA 5 year Projections'!$A:$C,3,FALSE),0)</f>
        <v>2323563.9924782501</v>
      </c>
      <c r="K578" s="64">
        <f t="shared" si="65"/>
        <v>0.9963388589590193</v>
      </c>
      <c r="L578" s="31">
        <f t="shared" si="66"/>
        <v>5897549.8970662653</v>
      </c>
      <c r="M578" s="61">
        <v>91614</v>
      </c>
      <c r="N578" s="36">
        <f t="shared" si="67"/>
        <v>91278.588224671592</v>
      </c>
      <c r="O578" s="95">
        <f t="shared" si="68"/>
        <v>5988828.4852909371</v>
      </c>
      <c r="P578" s="36">
        <f t="shared" si="69"/>
        <v>3763218.6982145873</v>
      </c>
      <c r="Q578" s="101">
        <f t="shared" si="70"/>
        <v>2225609.7870763498</v>
      </c>
      <c r="R578" s="101">
        <f t="shared" si="71"/>
        <v>0</v>
      </c>
    </row>
    <row r="579" spans="1:18" ht="14.4" customHeight="1">
      <c r="A579" s="63">
        <v>472218</v>
      </c>
      <c r="B579" s="59" t="s">
        <v>602</v>
      </c>
      <c r="C579" s="25" t="s">
        <v>600</v>
      </c>
      <c r="D579" s="25" t="s">
        <v>691</v>
      </c>
      <c r="E579" s="60" t="s">
        <v>708</v>
      </c>
      <c r="F579" s="36">
        <f>VLOOKUP($A579,'CAF BLS Adjustment'!$B:$H,7,FALSE)</f>
        <v>1209800</v>
      </c>
      <c r="G579" s="5">
        <f>SUMIFS('HCLS Adjustment'!$F:$F,'HCLS Adjustment'!$B:$B,Main!$A579)</f>
        <v>920352</v>
      </c>
      <c r="H579" s="31">
        <f>VLOOKUP(A579,'SVS Adjustment'!$B$3:$E$675,4,FALSE)</f>
        <v>0</v>
      </c>
      <c r="I579" s="31">
        <f t="shared" si="64"/>
        <v>2130152</v>
      </c>
      <c r="J579" s="31">
        <f>IFERROR(VLOOKUP($A579,'NECA 5 year Projections'!$A:$C,3,FALSE),0)</f>
        <v>1144612.2965919501</v>
      </c>
      <c r="K579" s="64">
        <f t="shared" si="65"/>
        <v>0.9963388589590193</v>
      </c>
      <c r="L579" s="31">
        <f t="shared" si="66"/>
        <v>2122353.2130892728</v>
      </c>
      <c r="M579" s="61">
        <v>110904</v>
      </c>
      <c r="N579" s="36">
        <f t="shared" si="67"/>
        <v>110497.96481399107</v>
      </c>
      <c r="O579" s="95">
        <f t="shared" si="68"/>
        <v>2232851.1779032638</v>
      </c>
      <c r="P579" s="36">
        <f t="shared" si="69"/>
        <v>1315868.7163826127</v>
      </c>
      <c r="Q579" s="101">
        <f t="shared" si="70"/>
        <v>916982.46152065136</v>
      </c>
      <c r="R579" s="101">
        <f t="shared" si="71"/>
        <v>0</v>
      </c>
    </row>
    <row r="580" spans="1:18" ht="14.4" customHeight="1">
      <c r="A580" s="63">
        <v>472220</v>
      </c>
      <c r="B580" s="59" t="s">
        <v>603</v>
      </c>
      <c r="C580" s="25" t="s">
        <v>600</v>
      </c>
      <c r="D580" s="25" t="s">
        <v>691</v>
      </c>
      <c r="E580" s="60" t="s">
        <v>708</v>
      </c>
      <c r="F580" s="36">
        <f>VLOOKUP($A580,'CAF BLS Adjustment'!$B:$H,7,FALSE)</f>
        <v>2345966</v>
      </c>
      <c r="G580" s="5">
        <f>SUMIFS('HCLS Adjustment'!$F:$F,'HCLS Adjustment'!$B:$B,Main!$A580)</f>
        <v>632172</v>
      </c>
      <c r="H580" s="31">
        <f>VLOOKUP(A580,'SVS Adjustment'!$B$3:$E$675,4,FALSE)</f>
        <v>0</v>
      </c>
      <c r="I580" s="31">
        <f t="shared" si="64"/>
        <v>2978138</v>
      </c>
      <c r="J580" s="31">
        <f>IFERROR(VLOOKUP($A580,'NECA 5 year Projections'!$A:$C,3,FALSE),0)</f>
        <v>2173732.9945992399</v>
      </c>
      <c r="K580" s="64">
        <f t="shared" si="65"/>
        <v>0.9963388589590193</v>
      </c>
      <c r="L580" s="31">
        <f t="shared" si="66"/>
        <v>2967234.6167424959</v>
      </c>
      <c r="M580" s="61">
        <v>20214</v>
      </c>
      <c r="N580" s="36">
        <f t="shared" si="67"/>
        <v>20139.993694997615</v>
      </c>
      <c r="O580" s="95">
        <f t="shared" si="68"/>
        <v>2987374.6104374933</v>
      </c>
      <c r="P580" s="36">
        <f t="shared" si="69"/>
        <v>2357517.0812916518</v>
      </c>
      <c r="Q580" s="101">
        <f t="shared" si="70"/>
        <v>629857.52914584114</v>
      </c>
      <c r="R580" s="101">
        <f t="shared" si="71"/>
        <v>0</v>
      </c>
    </row>
    <row r="581" spans="1:18" ht="14.4" customHeight="1">
      <c r="A581" s="63">
        <v>472221</v>
      </c>
      <c r="B581" s="59" t="s">
        <v>172</v>
      </c>
      <c r="C581" s="25" t="s">
        <v>600</v>
      </c>
      <c r="D581" s="25" t="s">
        <v>691</v>
      </c>
      <c r="E581" s="60" t="s">
        <v>708</v>
      </c>
      <c r="F581" s="36">
        <f>VLOOKUP($A581,'CAF BLS Adjustment'!$B:$H,7,FALSE)</f>
        <v>2079849</v>
      </c>
      <c r="G581" s="5">
        <f>SUMIFS('HCLS Adjustment'!$F:$F,'HCLS Adjustment'!$B:$B,Main!$A581)</f>
        <v>247596</v>
      </c>
      <c r="H581" s="31">
        <f>VLOOKUP(A581,'SVS Adjustment'!$B$3:$E$675,4,FALSE)</f>
        <v>0</v>
      </c>
      <c r="I581" s="31">
        <f t="shared" ref="I581:I644" si="72">SUM(F581:H581)</f>
        <v>2327445</v>
      </c>
      <c r="J581" s="31">
        <f>IFERROR(VLOOKUP($A581,'NECA 5 year Projections'!$A:$C,3,FALSE),0)</f>
        <v>1387250.0887019699</v>
      </c>
      <c r="K581" s="64">
        <f t="shared" ref="K581:K644" si="73">G$663</f>
        <v>0.9963388589590193</v>
      </c>
      <c r="L581" s="31">
        <f t="shared" ref="L581:L644" si="74">IF(I581&lt;J581,I581,MAX(I581*K581,J581))</f>
        <v>2318923.8955898746</v>
      </c>
      <c r="M581" s="61">
        <v>145830</v>
      </c>
      <c r="N581" s="36">
        <f t="shared" ref="N581:N644" si="75">IF(M581&lt;0,M581,M581*K581)</f>
        <v>145296.0958019938</v>
      </c>
      <c r="O581" s="95">
        <f t="shared" ref="O581:O644" si="76">IF(M581&lt;0,L581+M581,L581+M581*K581)</f>
        <v>2464219.9913918683</v>
      </c>
      <c r="P581" s="36">
        <f t="shared" ref="P581:P644" si="77">(F581/I581)*L581+N581</f>
        <v>2217530.4752690513</v>
      </c>
      <c r="Q581" s="101">
        <f t="shared" ref="Q581:Q644" si="78">((G581)/I581)*L581</f>
        <v>246689.51612281732</v>
      </c>
      <c r="R581" s="101">
        <f t="shared" ref="R581:R644" si="79">((H581)/I581)*L581</f>
        <v>0</v>
      </c>
    </row>
    <row r="582" spans="1:18" ht="14.4" customHeight="1">
      <c r="A582" s="63">
        <v>472226</v>
      </c>
      <c r="B582" s="59" t="s">
        <v>604</v>
      </c>
      <c r="C582" s="25" t="s">
        <v>600</v>
      </c>
      <c r="D582" s="25" t="s">
        <v>691</v>
      </c>
      <c r="E582" s="60" t="s">
        <v>708</v>
      </c>
      <c r="F582" s="36">
        <f>VLOOKUP($A582,'CAF BLS Adjustment'!$B:$H,7,FALSE)</f>
        <v>716953</v>
      </c>
      <c r="G582" s="5">
        <f>SUMIFS('HCLS Adjustment'!$F:$F,'HCLS Adjustment'!$B:$B,Main!$A582)</f>
        <v>620940</v>
      </c>
      <c r="H582" s="31">
        <f>VLOOKUP(A582,'SVS Adjustment'!$B$3:$E$675,4,FALSE)</f>
        <v>0</v>
      </c>
      <c r="I582" s="31">
        <f t="shared" si="72"/>
        <v>1337893</v>
      </c>
      <c r="J582" s="31">
        <f>IFERROR(VLOOKUP($A582,'NECA 5 year Projections'!$A:$C,3,FALSE),0)</f>
        <v>670306.27146700502</v>
      </c>
      <c r="K582" s="64">
        <f t="shared" si="73"/>
        <v>0.9963388589590193</v>
      </c>
      <c r="L582" s="31">
        <f t="shared" si="74"/>
        <v>1332994.7850292593</v>
      </c>
      <c r="M582" s="61">
        <v>-66438</v>
      </c>
      <c r="N582" s="36">
        <f t="shared" si="75"/>
        <v>-66438</v>
      </c>
      <c r="O582" s="95">
        <f t="shared" si="76"/>
        <v>1266556.7850292593</v>
      </c>
      <c r="P582" s="36">
        <f t="shared" si="77"/>
        <v>647890.13394724589</v>
      </c>
      <c r="Q582" s="101">
        <f t="shared" si="78"/>
        <v>618666.6510820135</v>
      </c>
      <c r="R582" s="101">
        <f t="shared" si="79"/>
        <v>0</v>
      </c>
    </row>
    <row r="583" spans="1:18" ht="14.4" customHeight="1">
      <c r="A583" s="63">
        <v>472232</v>
      </c>
      <c r="B583" s="59" t="s">
        <v>605</v>
      </c>
      <c r="C583" s="25" t="s">
        <v>600</v>
      </c>
      <c r="D583" s="25" t="s">
        <v>691</v>
      </c>
      <c r="E583" s="60" t="s">
        <v>708</v>
      </c>
      <c r="F583" s="36">
        <f>VLOOKUP($A583,'CAF BLS Adjustment'!$B:$H,7,FALSE)</f>
        <v>1412552</v>
      </c>
      <c r="G583" s="5">
        <f>SUMIFS('HCLS Adjustment'!$F:$F,'HCLS Adjustment'!$B:$B,Main!$A583)</f>
        <v>619272</v>
      </c>
      <c r="H583" s="31">
        <f>VLOOKUP(A583,'SVS Adjustment'!$B$3:$E$675,4,FALSE)</f>
        <v>0</v>
      </c>
      <c r="I583" s="31">
        <f t="shared" si="72"/>
        <v>2031824</v>
      </c>
      <c r="J583" s="31">
        <f>IFERROR(VLOOKUP($A583,'NECA 5 year Projections'!$A:$C,3,FALSE),0)</f>
        <v>748396.48861478094</v>
      </c>
      <c r="K583" s="64">
        <f t="shared" si="73"/>
        <v>0.9963388589590193</v>
      </c>
      <c r="L583" s="31">
        <f t="shared" si="74"/>
        <v>2024385.2057655505</v>
      </c>
      <c r="M583" s="61">
        <v>79770</v>
      </c>
      <c r="N583" s="36">
        <f t="shared" si="75"/>
        <v>79477.950779160965</v>
      </c>
      <c r="O583" s="95">
        <f t="shared" si="76"/>
        <v>2103863.1565447114</v>
      </c>
      <c r="P583" s="36">
        <f t="shared" si="77"/>
        <v>1486858.3986794415</v>
      </c>
      <c r="Q583" s="101">
        <f t="shared" si="78"/>
        <v>617004.75786526978</v>
      </c>
      <c r="R583" s="101">
        <f t="shared" si="79"/>
        <v>0</v>
      </c>
    </row>
    <row r="584" spans="1:18" ht="14.4" customHeight="1">
      <c r="A584" s="63">
        <v>472295</v>
      </c>
      <c r="B584" s="59" t="s">
        <v>606</v>
      </c>
      <c r="C584" s="25" t="s">
        <v>600</v>
      </c>
      <c r="D584" s="25" t="s">
        <v>691</v>
      </c>
      <c r="E584" s="60" t="s">
        <v>708</v>
      </c>
      <c r="F584" s="36">
        <f>VLOOKUP($A584,'CAF BLS Adjustment'!$B:$H,7,FALSE)</f>
        <v>1588761</v>
      </c>
      <c r="G584" s="5">
        <f>SUMIFS('HCLS Adjustment'!$F:$F,'HCLS Adjustment'!$B:$B,Main!$A584)</f>
        <v>571944</v>
      </c>
      <c r="H584" s="31">
        <f>VLOOKUP(A584,'SVS Adjustment'!$B$3:$E$675,4,FALSE)</f>
        <v>0</v>
      </c>
      <c r="I584" s="31">
        <f t="shared" si="72"/>
        <v>2160705</v>
      </c>
      <c r="J584" s="31">
        <f>IFERROR(VLOOKUP($A584,'NECA 5 year Projections'!$A:$C,3,FALSE),0)</f>
        <v>1749917.1352798201</v>
      </c>
      <c r="K584" s="64">
        <f t="shared" si="73"/>
        <v>0.9963388589590193</v>
      </c>
      <c r="L584" s="31">
        <f t="shared" si="74"/>
        <v>2152794.354247048</v>
      </c>
      <c r="M584" s="61">
        <v>94302</v>
      </c>
      <c r="N584" s="36">
        <f t="shared" si="75"/>
        <v>93956.747077553431</v>
      </c>
      <c r="O584" s="95">
        <f t="shared" si="76"/>
        <v>2246751.1013246016</v>
      </c>
      <c r="P584" s="36">
        <f t="shared" si="77"/>
        <v>1676901.0689761441</v>
      </c>
      <c r="Q584" s="101">
        <f t="shared" si="78"/>
        <v>569850.03234845749</v>
      </c>
      <c r="R584" s="101">
        <f t="shared" si="79"/>
        <v>0</v>
      </c>
    </row>
    <row r="585" spans="1:18" ht="14.4" customHeight="1">
      <c r="A585" s="63">
        <v>482242</v>
      </c>
      <c r="B585" s="59" t="s">
        <v>608</v>
      </c>
      <c r="C585" s="25" t="s">
        <v>607</v>
      </c>
      <c r="D585" s="25" t="s">
        <v>691</v>
      </c>
      <c r="E585" s="60" t="s">
        <v>708</v>
      </c>
      <c r="F585" s="36">
        <f>VLOOKUP($A585,'CAF BLS Adjustment'!$B:$H,7,FALSE)</f>
        <v>2320257</v>
      </c>
      <c r="G585" s="5">
        <f>SUMIFS('HCLS Adjustment'!$F:$F,'HCLS Adjustment'!$B:$B,Main!$A585)</f>
        <v>3094068</v>
      </c>
      <c r="H585" s="31">
        <f>VLOOKUP(A585,'SVS Adjustment'!$B$3:$E$675,4,FALSE)</f>
        <v>0</v>
      </c>
      <c r="I585" s="31">
        <f t="shared" si="72"/>
        <v>5414325</v>
      </c>
      <c r="J585" s="31">
        <f>IFERROR(VLOOKUP($A585,'NECA 5 year Projections'!$A:$C,3,FALSE),0)</f>
        <v>1982958.7767844901</v>
      </c>
      <c r="K585" s="64">
        <f t="shared" si="73"/>
        <v>0.9963388589590193</v>
      </c>
      <c r="L585" s="31">
        <f t="shared" si="74"/>
        <v>5394502.3925332921</v>
      </c>
      <c r="M585" s="61">
        <v>-6300</v>
      </c>
      <c r="N585" s="36">
        <f t="shared" si="75"/>
        <v>-6300</v>
      </c>
      <c r="O585" s="95">
        <f t="shared" si="76"/>
        <v>5388202.3925332921</v>
      </c>
      <c r="P585" s="36">
        <f t="shared" si="77"/>
        <v>2305462.2118716771</v>
      </c>
      <c r="Q585" s="101">
        <f t="shared" si="78"/>
        <v>3082740.180661615</v>
      </c>
      <c r="R585" s="101">
        <f t="shared" si="79"/>
        <v>0</v>
      </c>
    </row>
    <row r="586" spans="1:18" ht="14.4" customHeight="1">
      <c r="A586" s="63">
        <v>482247</v>
      </c>
      <c r="B586" s="59" t="s">
        <v>609</v>
      </c>
      <c r="C586" s="25" t="s">
        <v>607</v>
      </c>
      <c r="D586" s="25" t="s">
        <v>691</v>
      </c>
      <c r="E586" s="60" t="s">
        <v>708</v>
      </c>
      <c r="F586" s="36">
        <f>VLOOKUP($A586,'CAF BLS Adjustment'!$B:$H,7,FALSE)</f>
        <v>4009011</v>
      </c>
      <c r="G586" s="5">
        <f>SUMIFS('HCLS Adjustment'!$F:$F,'HCLS Adjustment'!$B:$B,Main!$A586)</f>
        <v>5372328</v>
      </c>
      <c r="H586" s="31">
        <f>VLOOKUP(A586,'SVS Adjustment'!$B$3:$E$675,4,FALSE)</f>
        <v>0</v>
      </c>
      <c r="I586" s="31">
        <f t="shared" si="72"/>
        <v>9381339</v>
      </c>
      <c r="J586" s="31">
        <f>IFERROR(VLOOKUP($A586,'NECA 5 year Projections'!$A:$C,3,FALSE),0)</f>
        <v>4941027.30203827</v>
      </c>
      <c r="K586" s="64">
        <f t="shared" si="73"/>
        <v>0.9963388589590193</v>
      </c>
      <c r="L586" s="31">
        <f t="shared" si="74"/>
        <v>9346992.5947677474</v>
      </c>
      <c r="M586" s="61">
        <v>451674</v>
      </c>
      <c r="N586" s="36">
        <f t="shared" si="75"/>
        <v>450020.35778145608</v>
      </c>
      <c r="O586" s="95">
        <f t="shared" si="76"/>
        <v>9797012.9525492042</v>
      </c>
      <c r="P586" s="36">
        <f t="shared" si="77"/>
        <v>4444353.8030756135</v>
      </c>
      <c r="Q586" s="101">
        <f t="shared" si="78"/>
        <v>5352659.1494735908</v>
      </c>
      <c r="R586" s="101">
        <f t="shared" si="79"/>
        <v>0</v>
      </c>
    </row>
    <row r="587" spans="1:18" ht="14.4" customHeight="1">
      <c r="A587" s="63">
        <v>482248</v>
      </c>
      <c r="B587" s="59" t="s">
        <v>610</v>
      </c>
      <c r="C587" s="25" t="s">
        <v>607</v>
      </c>
      <c r="D587" s="25" t="s">
        <v>691</v>
      </c>
      <c r="E587" s="60" t="s">
        <v>708</v>
      </c>
      <c r="F587" s="36">
        <f>VLOOKUP($A587,'CAF BLS Adjustment'!$B:$H,7,FALSE)</f>
        <v>1045941</v>
      </c>
      <c r="G587" s="5">
        <f>SUMIFS('HCLS Adjustment'!$F:$F,'HCLS Adjustment'!$B:$B,Main!$A587)</f>
        <v>1124244</v>
      </c>
      <c r="H587" s="31">
        <f>VLOOKUP(A587,'SVS Adjustment'!$B$3:$E$675,4,FALSE)</f>
        <v>0</v>
      </c>
      <c r="I587" s="31">
        <f t="shared" si="72"/>
        <v>2170185</v>
      </c>
      <c r="J587" s="31">
        <f>IFERROR(VLOOKUP($A587,'NECA 5 year Projections'!$A:$C,3,FALSE),0)</f>
        <v>896308.05530950997</v>
      </c>
      <c r="K587" s="64">
        <f t="shared" si="73"/>
        <v>0.9963388589590193</v>
      </c>
      <c r="L587" s="31">
        <f t="shared" si="74"/>
        <v>2162239.6466299794</v>
      </c>
      <c r="M587" s="61">
        <v>72798</v>
      </c>
      <c r="N587" s="36">
        <f t="shared" si="75"/>
        <v>72531.476254498688</v>
      </c>
      <c r="O587" s="95">
        <f t="shared" si="76"/>
        <v>2234771.122884478</v>
      </c>
      <c r="P587" s="36">
        <f t="shared" si="77"/>
        <v>1114643.1387329542</v>
      </c>
      <c r="Q587" s="101">
        <f t="shared" si="78"/>
        <v>1120127.9841515238</v>
      </c>
      <c r="R587" s="101">
        <f t="shared" si="79"/>
        <v>0</v>
      </c>
    </row>
    <row r="588" spans="1:18" ht="14.4" customHeight="1">
      <c r="A588" s="63">
        <v>482250</v>
      </c>
      <c r="B588" s="59" t="s">
        <v>611</v>
      </c>
      <c r="C588" s="25" t="s">
        <v>607</v>
      </c>
      <c r="D588" s="25" t="s">
        <v>691</v>
      </c>
      <c r="E588" s="60" t="s">
        <v>708</v>
      </c>
      <c r="F588" s="36">
        <f>VLOOKUP($A588,'CAF BLS Adjustment'!$B:$H,7,FALSE)</f>
        <v>1799553</v>
      </c>
      <c r="G588" s="5">
        <f>SUMIFS('HCLS Adjustment'!$F:$F,'HCLS Adjustment'!$B:$B,Main!$A588)</f>
        <v>1683948</v>
      </c>
      <c r="H588" s="31">
        <f>VLOOKUP(A588,'SVS Adjustment'!$B$3:$E$675,4,FALSE)</f>
        <v>0</v>
      </c>
      <c r="I588" s="31">
        <f t="shared" si="72"/>
        <v>3483501</v>
      </c>
      <c r="J588" s="31">
        <f>IFERROR(VLOOKUP($A588,'NECA 5 year Projections'!$A:$C,3,FALSE),0)</f>
        <v>2100160.7841229099</v>
      </c>
      <c r="K588" s="64">
        <f t="shared" si="73"/>
        <v>0.9963388589590193</v>
      </c>
      <c r="L588" s="31">
        <f t="shared" si="74"/>
        <v>3470747.4115226027</v>
      </c>
      <c r="M588" s="61">
        <v>-34890</v>
      </c>
      <c r="N588" s="36">
        <f t="shared" si="75"/>
        <v>-34890</v>
      </c>
      <c r="O588" s="95">
        <f t="shared" si="76"/>
        <v>3435857.4115226027</v>
      </c>
      <c r="P588" s="36">
        <f t="shared" si="77"/>
        <v>1758074.5826562801</v>
      </c>
      <c r="Q588" s="101">
        <f t="shared" si="78"/>
        <v>1677782.8288663225</v>
      </c>
      <c r="R588" s="101">
        <f t="shared" si="79"/>
        <v>0</v>
      </c>
    </row>
    <row r="589" spans="1:18" ht="14.4" customHeight="1">
      <c r="A589" s="63">
        <v>482255</v>
      </c>
      <c r="B589" s="59" t="s">
        <v>612</v>
      </c>
      <c r="C589" s="25" t="s">
        <v>607</v>
      </c>
      <c r="D589" s="25" t="s">
        <v>691</v>
      </c>
      <c r="E589" s="60" t="s">
        <v>708</v>
      </c>
      <c r="F589" s="36">
        <f>VLOOKUP($A589,'CAF BLS Adjustment'!$B:$H,7,FALSE)</f>
        <v>21933883</v>
      </c>
      <c r="G589" s="5">
        <f>SUMIFS('HCLS Adjustment'!$F:$F,'HCLS Adjustment'!$B:$B,Main!$A589)</f>
        <v>5263632</v>
      </c>
      <c r="H589" s="31">
        <f>VLOOKUP(A589,'SVS Adjustment'!$B$3:$E$675,4,FALSE)</f>
        <v>0</v>
      </c>
      <c r="I589" s="31">
        <f t="shared" si="72"/>
        <v>27197515</v>
      </c>
      <c r="J589" s="31">
        <f>IFERROR(VLOOKUP($A589,'NECA 5 year Projections'!$A:$C,3,FALSE),0)</f>
        <v>14032808.3367994</v>
      </c>
      <c r="K589" s="64">
        <f t="shared" si="73"/>
        <v>0.9963388589590193</v>
      </c>
      <c r="L589" s="31">
        <f t="shared" si="74"/>
        <v>27097941.061620813</v>
      </c>
      <c r="M589" s="61">
        <v>-1820112</v>
      </c>
      <c r="N589" s="36">
        <f t="shared" si="75"/>
        <v>-1820112</v>
      </c>
      <c r="O589" s="95">
        <f t="shared" si="76"/>
        <v>25277829.061620813</v>
      </c>
      <c r="P589" s="36">
        <f t="shared" si="77"/>
        <v>20033467.960760631</v>
      </c>
      <c r="Q589" s="101">
        <f t="shared" si="78"/>
        <v>5244361.1008601803</v>
      </c>
      <c r="R589" s="101">
        <f t="shared" si="79"/>
        <v>0</v>
      </c>
    </row>
    <row r="590" spans="1:18" ht="14.4" customHeight="1">
      <c r="A590" s="63">
        <v>482257</v>
      </c>
      <c r="B590" s="59" t="s">
        <v>613</v>
      </c>
      <c r="C590" s="25" t="s">
        <v>607</v>
      </c>
      <c r="D590" s="25" t="s">
        <v>691</v>
      </c>
      <c r="E590" s="60" t="s">
        <v>708</v>
      </c>
      <c r="F590" s="36">
        <f>VLOOKUP($A590,'CAF BLS Adjustment'!$B:$H,7,FALSE)</f>
        <v>7204107</v>
      </c>
      <c r="G590" s="5">
        <f>SUMIFS('HCLS Adjustment'!$F:$F,'HCLS Adjustment'!$B:$B,Main!$A590)</f>
        <v>9453612</v>
      </c>
      <c r="H590" s="31">
        <f>VLOOKUP(A590,'SVS Adjustment'!$B$3:$E$675,4,FALSE)</f>
        <v>0</v>
      </c>
      <c r="I590" s="31">
        <f t="shared" si="72"/>
        <v>16657719</v>
      </c>
      <c r="J590" s="31">
        <f>IFERROR(VLOOKUP($A590,'NECA 5 year Projections'!$A:$C,3,FALSE),0)</f>
        <v>6515744.1690196497</v>
      </c>
      <c r="K590" s="64">
        <f t="shared" si="73"/>
        <v>0.9963388589590193</v>
      </c>
      <c r="L590" s="31">
        <f t="shared" si="74"/>
        <v>16596732.741319977</v>
      </c>
      <c r="M590" s="61">
        <v>454086</v>
      </c>
      <c r="N590" s="36">
        <f t="shared" si="75"/>
        <v>452423.52710926521</v>
      </c>
      <c r="O590" s="95">
        <f t="shared" si="76"/>
        <v>17049156.268429242</v>
      </c>
      <c r="P590" s="36">
        <f t="shared" si="77"/>
        <v>7630155.2753079487</v>
      </c>
      <c r="Q590" s="101">
        <f t="shared" si="78"/>
        <v>9419000.9931212924</v>
      </c>
      <c r="R590" s="101">
        <f t="shared" si="79"/>
        <v>0</v>
      </c>
    </row>
    <row r="591" spans="1:18" ht="14.4" customHeight="1">
      <c r="A591" s="63">
        <v>483310</v>
      </c>
      <c r="B591" s="59" t="s">
        <v>614</v>
      </c>
      <c r="C591" s="25" t="s">
        <v>607</v>
      </c>
      <c r="D591" s="25" t="s">
        <v>691</v>
      </c>
      <c r="E591" s="60" t="s">
        <v>708</v>
      </c>
      <c r="F591" s="36">
        <f>VLOOKUP($A591,'CAF BLS Adjustment'!$B:$H,7,FALSE)</f>
        <v>4254113</v>
      </c>
      <c r="G591" s="5">
        <f>SUMIFS('HCLS Adjustment'!$F:$F,'HCLS Adjustment'!$B:$B,Main!$A591)</f>
        <v>5513952</v>
      </c>
      <c r="H591" s="31">
        <f>VLOOKUP(A591,'SVS Adjustment'!$B$3:$E$675,4,FALSE)</f>
        <v>0</v>
      </c>
      <c r="I591" s="31">
        <f t="shared" si="72"/>
        <v>9768065</v>
      </c>
      <c r="J591" s="31">
        <f>IFERROR(VLOOKUP($A591,'NECA 5 year Projections'!$A:$C,3,FALSE),0)</f>
        <v>3947295.8778979699</v>
      </c>
      <c r="K591" s="64">
        <f t="shared" si="73"/>
        <v>0.9963388589590193</v>
      </c>
      <c r="L591" s="31">
        <f t="shared" si="74"/>
        <v>9732302.7363375332</v>
      </c>
      <c r="M591" s="61">
        <v>258894</v>
      </c>
      <c r="N591" s="36">
        <f t="shared" si="75"/>
        <v>257946.15255133633</v>
      </c>
      <c r="O591" s="95">
        <f t="shared" si="76"/>
        <v>9990248.8888888694</v>
      </c>
      <c r="P591" s="36">
        <f t="shared" si="77"/>
        <v>4496484.2448540665</v>
      </c>
      <c r="Q591" s="101">
        <f t="shared" si="78"/>
        <v>5493764.644034802</v>
      </c>
      <c r="R591" s="101">
        <f t="shared" si="79"/>
        <v>0</v>
      </c>
    </row>
    <row r="592" spans="1:18" ht="14.4" customHeight="1">
      <c r="A592" s="63">
        <v>491231</v>
      </c>
      <c r="B592" s="59" t="s">
        <v>616</v>
      </c>
      <c r="C592" s="25" t="s">
        <v>615</v>
      </c>
      <c r="D592" s="25" t="s">
        <v>691</v>
      </c>
      <c r="E592" s="60" t="s">
        <v>708</v>
      </c>
      <c r="F592" s="36">
        <f>VLOOKUP($A592,'CAF BLS Adjustment'!$B:$H,7,FALSE)</f>
        <v>1385494</v>
      </c>
      <c r="G592" s="5">
        <f>SUMIFS('HCLS Adjustment'!$F:$F,'HCLS Adjustment'!$B:$B,Main!$A592)</f>
        <v>1063344</v>
      </c>
      <c r="H592" s="31">
        <f>VLOOKUP(A592,'SVS Adjustment'!$B$3:$E$675,4,FALSE)</f>
        <v>0</v>
      </c>
      <c r="I592" s="31">
        <f t="shared" si="72"/>
        <v>2448838</v>
      </c>
      <c r="J592" s="31">
        <f>IFERROR(VLOOKUP($A592,'NECA 5 year Projections'!$A:$C,3,FALSE),0)</f>
        <v>1412267.18162268</v>
      </c>
      <c r="K592" s="64">
        <f t="shared" si="73"/>
        <v>0.9963388589590193</v>
      </c>
      <c r="L592" s="31">
        <f t="shared" si="74"/>
        <v>2439872.4586954871</v>
      </c>
      <c r="M592" s="61">
        <v>161556</v>
      </c>
      <c r="N592" s="36">
        <f t="shared" si="75"/>
        <v>160964.52069798333</v>
      </c>
      <c r="O592" s="95">
        <f t="shared" si="76"/>
        <v>2600836.9793934706</v>
      </c>
      <c r="P592" s="36">
        <f t="shared" si="77"/>
        <v>1541386.031752551</v>
      </c>
      <c r="Q592" s="101">
        <f t="shared" si="78"/>
        <v>1059450.9476409194</v>
      </c>
      <c r="R592" s="101">
        <f t="shared" si="79"/>
        <v>0</v>
      </c>
    </row>
    <row r="593" spans="1:18" ht="14.4" customHeight="1">
      <c r="A593" s="63">
        <v>492066</v>
      </c>
      <c r="B593" s="59" t="s">
        <v>617</v>
      </c>
      <c r="C593" s="25" t="s">
        <v>615</v>
      </c>
      <c r="D593" s="25" t="s">
        <v>691</v>
      </c>
      <c r="E593" s="60" t="s">
        <v>708</v>
      </c>
      <c r="F593" s="36">
        <f>VLOOKUP($A593,'CAF BLS Adjustment'!$B:$H,7,FALSE)</f>
        <v>290101</v>
      </c>
      <c r="G593" s="5">
        <f>SUMIFS('HCLS Adjustment'!$F:$F,'HCLS Adjustment'!$B:$B,Main!$A593)</f>
        <v>455844</v>
      </c>
      <c r="H593" s="31">
        <f>VLOOKUP(A593,'SVS Adjustment'!$B$3:$E$675,4,FALSE)</f>
        <v>0</v>
      </c>
      <c r="I593" s="31">
        <f t="shared" si="72"/>
        <v>745945</v>
      </c>
      <c r="J593" s="31">
        <f>IFERROR(VLOOKUP($A593,'NECA 5 year Projections'!$A:$C,3,FALSE),0)</f>
        <v>316971.946117802</v>
      </c>
      <c r="K593" s="64">
        <f t="shared" si="73"/>
        <v>0.9963388589590193</v>
      </c>
      <c r="L593" s="31">
        <f t="shared" si="74"/>
        <v>743213.99014618562</v>
      </c>
      <c r="M593" s="61">
        <v>-26802</v>
      </c>
      <c r="N593" s="36">
        <f t="shared" si="75"/>
        <v>-26802</v>
      </c>
      <c r="O593" s="95">
        <f t="shared" si="76"/>
        <v>716411.99014618562</v>
      </c>
      <c r="P593" s="36">
        <f t="shared" si="77"/>
        <v>262236.89932287042</v>
      </c>
      <c r="Q593" s="101">
        <f t="shared" si="78"/>
        <v>454175.09082331514</v>
      </c>
      <c r="R593" s="101">
        <f t="shared" si="79"/>
        <v>0</v>
      </c>
    </row>
    <row r="594" spans="1:18" ht="14.4" customHeight="1">
      <c r="A594" s="63">
        <v>492176</v>
      </c>
      <c r="B594" s="59" t="s">
        <v>618</v>
      </c>
      <c r="C594" s="25" t="s">
        <v>615</v>
      </c>
      <c r="D594" s="25" t="s">
        <v>691</v>
      </c>
      <c r="E594" s="60" t="s">
        <v>708</v>
      </c>
      <c r="F594" s="36">
        <f>VLOOKUP($A594,'CAF BLS Adjustment'!$B:$H,7,FALSE)</f>
        <v>550434</v>
      </c>
      <c r="G594" s="5">
        <f>SUMIFS('HCLS Adjustment'!$F:$F,'HCLS Adjustment'!$B:$B,Main!$A594)</f>
        <v>903084</v>
      </c>
      <c r="H594" s="31">
        <f>VLOOKUP(A594,'SVS Adjustment'!$B$3:$E$675,4,FALSE)</f>
        <v>0</v>
      </c>
      <c r="I594" s="31">
        <f t="shared" si="72"/>
        <v>1453518</v>
      </c>
      <c r="J594" s="31">
        <f>IFERROR(VLOOKUP($A594,'NECA 5 year Projections'!$A:$C,3,FALSE),0)</f>
        <v>1273950.5351495801</v>
      </c>
      <c r="K594" s="64">
        <f t="shared" si="73"/>
        <v>0.9963388589590193</v>
      </c>
      <c r="L594" s="31">
        <f t="shared" si="74"/>
        <v>1448196.4655963958</v>
      </c>
      <c r="M594" s="61">
        <v>91620</v>
      </c>
      <c r="N594" s="36">
        <f t="shared" si="75"/>
        <v>91284.566257825354</v>
      </c>
      <c r="O594" s="95">
        <f t="shared" si="76"/>
        <v>1539481.0318542211</v>
      </c>
      <c r="P594" s="36">
        <f t="shared" si="77"/>
        <v>639703.34975007421</v>
      </c>
      <c r="Q594" s="101">
        <f t="shared" si="78"/>
        <v>899777.68210414692</v>
      </c>
      <c r="R594" s="101">
        <f t="shared" si="79"/>
        <v>0</v>
      </c>
    </row>
    <row r="595" spans="1:18" ht="14.4" customHeight="1">
      <c r="A595" s="63">
        <v>492259</v>
      </c>
      <c r="B595" s="59" t="s">
        <v>619</v>
      </c>
      <c r="C595" s="25" t="s">
        <v>615</v>
      </c>
      <c r="D595" s="25" t="s">
        <v>691</v>
      </c>
      <c r="E595" s="60" t="s">
        <v>708</v>
      </c>
      <c r="F595" s="36">
        <f>VLOOKUP($A595,'CAF BLS Adjustment'!$B:$H,7,FALSE)</f>
        <v>685160.83017578511</v>
      </c>
      <c r="G595" s="5">
        <f>SUMIFS('HCLS Adjustment'!$F:$F,'HCLS Adjustment'!$B:$B,Main!$A595)</f>
        <v>1015632</v>
      </c>
      <c r="H595" s="31">
        <f>VLOOKUP(A595,'SVS Adjustment'!$B$3:$E$675,4,FALSE)</f>
        <v>0</v>
      </c>
      <c r="I595" s="31">
        <f t="shared" si="72"/>
        <v>1700792.8301757851</v>
      </c>
      <c r="J595" s="31">
        <f>IFERROR(VLOOKUP($A595,'NECA 5 year Projections'!$A:$C,3,FALSE),0)</f>
        <v>627823.19569264899</v>
      </c>
      <c r="K595" s="64">
        <f t="shared" si="73"/>
        <v>0.9963388589590193</v>
      </c>
      <c r="L595" s="31">
        <f t="shared" si="74"/>
        <v>1694565.9877430229</v>
      </c>
      <c r="M595" s="61">
        <v>45934</v>
      </c>
      <c r="N595" s="36">
        <f t="shared" si="75"/>
        <v>45765.829147423596</v>
      </c>
      <c r="O595" s="95">
        <f t="shared" si="76"/>
        <v>1740331.8168904465</v>
      </c>
      <c r="P595" s="36">
        <f t="shared" si="77"/>
        <v>728418.18888817984</v>
      </c>
      <c r="Q595" s="101">
        <f t="shared" si="78"/>
        <v>1011913.6280022666</v>
      </c>
      <c r="R595" s="101">
        <f t="shared" si="79"/>
        <v>0</v>
      </c>
    </row>
    <row r="596" spans="1:18" ht="14.4" customHeight="1">
      <c r="A596" s="63">
        <v>492262</v>
      </c>
      <c r="B596" s="59" t="s">
        <v>620</v>
      </c>
      <c r="C596" s="25" t="s">
        <v>615</v>
      </c>
      <c r="D596" s="25" t="s">
        <v>691</v>
      </c>
      <c r="E596" s="60" t="s">
        <v>708</v>
      </c>
      <c r="F596" s="36">
        <f>VLOOKUP($A596,'CAF BLS Adjustment'!$B:$H,7,FALSE)</f>
        <v>12180612</v>
      </c>
      <c r="G596" s="5">
        <f>SUMIFS('HCLS Adjustment'!$F:$F,'HCLS Adjustment'!$B:$B,Main!$A596)</f>
        <v>8217444</v>
      </c>
      <c r="H596" s="31">
        <f>VLOOKUP(A596,'SVS Adjustment'!$B$3:$E$675,4,FALSE)</f>
        <v>0</v>
      </c>
      <c r="I596" s="31">
        <f t="shared" si="72"/>
        <v>20398056</v>
      </c>
      <c r="J596" s="31">
        <f>IFERROR(VLOOKUP($A596,'NECA 5 year Projections'!$A:$C,3,FALSE),0)</f>
        <v>5401508.1838505501</v>
      </c>
      <c r="K596" s="64">
        <f t="shared" si="73"/>
        <v>0.9963388589590193</v>
      </c>
      <c r="L596" s="31">
        <f t="shared" si="74"/>
        <v>20323375.840022177</v>
      </c>
      <c r="M596" s="61">
        <v>196962</v>
      </c>
      <c r="N596" s="36">
        <f t="shared" si="75"/>
        <v>196240.89433828637</v>
      </c>
      <c r="O596" s="95">
        <f t="shared" si="76"/>
        <v>20519616.734360464</v>
      </c>
      <c r="P596" s="36">
        <f t="shared" si="77"/>
        <v>12332257.955840824</v>
      </c>
      <c r="Q596" s="101">
        <f t="shared" si="78"/>
        <v>8187358.7785196388</v>
      </c>
      <c r="R596" s="101">
        <f t="shared" si="79"/>
        <v>0</v>
      </c>
    </row>
    <row r="597" spans="1:18" ht="14.4" customHeight="1">
      <c r="A597" s="63">
        <v>492263</v>
      </c>
      <c r="B597" s="59" t="s">
        <v>621</v>
      </c>
      <c r="C597" s="25" t="s">
        <v>615</v>
      </c>
      <c r="D597" s="25" t="s">
        <v>691</v>
      </c>
      <c r="E597" s="60" t="s">
        <v>708</v>
      </c>
      <c r="F597" s="36">
        <f>VLOOKUP($A597,'CAF BLS Adjustment'!$B:$H,7,FALSE)</f>
        <v>1225669</v>
      </c>
      <c r="G597" s="5">
        <f>SUMIFS('HCLS Adjustment'!$F:$F,'HCLS Adjustment'!$B:$B,Main!$A597)</f>
        <v>1973088</v>
      </c>
      <c r="H597" s="31">
        <f>VLOOKUP(A597,'SVS Adjustment'!$B$3:$E$675,4,FALSE)</f>
        <v>0</v>
      </c>
      <c r="I597" s="31">
        <f t="shared" si="72"/>
        <v>3198757</v>
      </c>
      <c r="J597" s="31">
        <f>IFERROR(VLOOKUP($A597,'NECA 5 year Projections'!$A:$C,3,FALSE),0)</f>
        <v>1383084.8411429201</v>
      </c>
      <c r="K597" s="64">
        <f t="shared" si="73"/>
        <v>0.9963388589590193</v>
      </c>
      <c r="L597" s="31">
        <f t="shared" si="74"/>
        <v>3187045.8994671758</v>
      </c>
      <c r="M597" s="61">
        <v>150414</v>
      </c>
      <c r="N597" s="36">
        <f t="shared" si="75"/>
        <v>149863.31313146194</v>
      </c>
      <c r="O597" s="95">
        <f t="shared" si="76"/>
        <v>3336909.2125986377</v>
      </c>
      <c r="P597" s="36">
        <f t="shared" si="77"/>
        <v>1371044.966052904</v>
      </c>
      <c r="Q597" s="101">
        <f t="shared" si="78"/>
        <v>1965864.2465457334</v>
      </c>
      <c r="R597" s="101">
        <f t="shared" si="79"/>
        <v>0</v>
      </c>
    </row>
    <row r="598" spans="1:18" ht="14.4" customHeight="1">
      <c r="A598" s="63">
        <v>492264</v>
      </c>
      <c r="B598" s="59" t="s">
        <v>622</v>
      </c>
      <c r="C598" s="25" t="s">
        <v>615</v>
      </c>
      <c r="D598" s="25" t="s">
        <v>691</v>
      </c>
      <c r="E598" s="60" t="s">
        <v>708</v>
      </c>
      <c r="F598" s="36">
        <f>VLOOKUP($A598,'CAF BLS Adjustment'!$B:$H,7,FALSE)</f>
        <v>2031896.2696147261</v>
      </c>
      <c r="G598" s="5">
        <f>SUMIFS('HCLS Adjustment'!$F:$F,'HCLS Adjustment'!$B:$B,Main!$A598)</f>
        <v>1963920</v>
      </c>
      <c r="H598" s="31">
        <f>VLOOKUP(A598,'SVS Adjustment'!$B$3:$E$675,4,FALSE)</f>
        <v>0</v>
      </c>
      <c r="I598" s="31">
        <f t="shared" si="72"/>
        <v>3995816.2696147263</v>
      </c>
      <c r="J598" s="31">
        <f>IFERROR(VLOOKUP($A598,'NECA 5 year Projections'!$A:$C,3,FALSE),0)</f>
        <v>1531110.9748383099</v>
      </c>
      <c r="K598" s="64">
        <f t="shared" si="73"/>
        <v>0.9963388589590193</v>
      </c>
      <c r="L598" s="31">
        <f t="shared" si="74"/>
        <v>3981187.0226778216</v>
      </c>
      <c r="M598" s="61">
        <v>165580</v>
      </c>
      <c r="N598" s="36">
        <f t="shared" si="75"/>
        <v>164973.78826643442</v>
      </c>
      <c r="O598" s="95">
        <f t="shared" si="76"/>
        <v>4146160.8109442559</v>
      </c>
      <c r="P598" s="36">
        <f t="shared" si="77"/>
        <v>2189430.9990574587</v>
      </c>
      <c r="Q598" s="101">
        <f t="shared" si="78"/>
        <v>1956729.8118867972</v>
      </c>
      <c r="R598" s="101">
        <f t="shared" si="79"/>
        <v>0</v>
      </c>
    </row>
    <row r="599" spans="1:18" ht="14.4" customHeight="1">
      <c r="A599" s="63">
        <v>492265</v>
      </c>
      <c r="B599" s="59" t="s">
        <v>623</v>
      </c>
      <c r="C599" s="25" t="s">
        <v>615</v>
      </c>
      <c r="D599" s="25" t="s">
        <v>691</v>
      </c>
      <c r="E599" s="60" t="s">
        <v>708</v>
      </c>
      <c r="F599" s="36">
        <f>VLOOKUP($A599,'CAF BLS Adjustment'!$B:$H,7,FALSE)</f>
        <v>1264758</v>
      </c>
      <c r="G599" s="5">
        <f>SUMIFS('HCLS Adjustment'!$F:$F,'HCLS Adjustment'!$B:$B,Main!$A599)</f>
        <v>1269528</v>
      </c>
      <c r="H599" s="31">
        <f>VLOOKUP(A599,'SVS Adjustment'!$B$3:$E$675,4,FALSE)</f>
        <v>0</v>
      </c>
      <c r="I599" s="31">
        <f t="shared" si="72"/>
        <v>2534286</v>
      </c>
      <c r="J599" s="31">
        <f>IFERROR(VLOOKUP($A599,'NECA 5 year Projections'!$A:$C,3,FALSE),0)</f>
        <v>1430978.05423602</v>
      </c>
      <c r="K599" s="64">
        <f t="shared" si="73"/>
        <v>0.9963388589590193</v>
      </c>
      <c r="L599" s="31">
        <f t="shared" si="74"/>
        <v>2525007.621515817</v>
      </c>
      <c r="M599" s="61">
        <v>-33144</v>
      </c>
      <c r="N599" s="36">
        <f t="shared" si="75"/>
        <v>-33144</v>
      </c>
      <c r="O599" s="95">
        <f t="shared" si="76"/>
        <v>2491863.621515817</v>
      </c>
      <c r="P599" s="36">
        <f t="shared" si="77"/>
        <v>1226983.5425792912</v>
      </c>
      <c r="Q599" s="101">
        <f t="shared" si="78"/>
        <v>1264880.0789365259</v>
      </c>
      <c r="R599" s="101">
        <f t="shared" si="79"/>
        <v>0</v>
      </c>
    </row>
    <row r="600" spans="1:18" ht="14.4" customHeight="1">
      <c r="A600" s="63">
        <v>492270</v>
      </c>
      <c r="B600" s="59" t="s">
        <v>624</v>
      </c>
      <c r="C600" s="25" t="s">
        <v>615</v>
      </c>
      <c r="D600" s="25" t="s">
        <v>691</v>
      </c>
      <c r="E600" s="60" t="s">
        <v>708</v>
      </c>
      <c r="F600" s="36">
        <f>VLOOKUP($A600,'CAF BLS Adjustment'!$B:$H,7,FALSE)</f>
        <v>2627620</v>
      </c>
      <c r="G600" s="5">
        <f>SUMIFS('HCLS Adjustment'!$F:$F,'HCLS Adjustment'!$B:$B,Main!$A600)</f>
        <v>2725344</v>
      </c>
      <c r="H600" s="31">
        <f>VLOOKUP(A600,'SVS Adjustment'!$B$3:$E$675,4,FALSE)</f>
        <v>0</v>
      </c>
      <c r="I600" s="31">
        <f t="shared" si="72"/>
        <v>5352964</v>
      </c>
      <c r="J600" s="31">
        <f>IFERROR(VLOOKUP($A600,'NECA 5 year Projections'!$A:$C,3,FALSE),0)</f>
        <v>2524318.0979700298</v>
      </c>
      <c r="K600" s="64">
        <f t="shared" si="73"/>
        <v>0.9963388589590193</v>
      </c>
      <c r="L600" s="31">
        <f t="shared" si="74"/>
        <v>5333366.043808708</v>
      </c>
      <c r="M600" s="61">
        <v>91116</v>
      </c>
      <c r="N600" s="36">
        <f t="shared" si="75"/>
        <v>90782.411472909997</v>
      </c>
      <c r="O600" s="95">
        <f t="shared" si="76"/>
        <v>5424148.4552816181</v>
      </c>
      <c r="P600" s="36">
        <f t="shared" si="77"/>
        <v>2708782.3240508088</v>
      </c>
      <c r="Q600" s="101">
        <f t="shared" si="78"/>
        <v>2715366.1312308097</v>
      </c>
      <c r="R600" s="101">
        <f t="shared" si="79"/>
        <v>0</v>
      </c>
    </row>
    <row r="601" spans="1:18" ht="14.4" customHeight="1">
      <c r="A601" s="63">
        <v>493403</v>
      </c>
      <c r="B601" s="59" t="s">
        <v>625</v>
      </c>
      <c r="C601" s="25" t="s">
        <v>615</v>
      </c>
      <c r="D601" s="25" t="s">
        <v>691</v>
      </c>
      <c r="E601" s="60" t="s">
        <v>708</v>
      </c>
      <c r="F601" s="36">
        <f>VLOOKUP($A601,'CAF BLS Adjustment'!$B:$H,7,FALSE)</f>
        <v>3475119</v>
      </c>
      <c r="G601" s="5">
        <f>SUMIFS('HCLS Adjustment'!$F:$F,'HCLS Adjustment'!$B:$B,Main!$A601)</f>
        <v>5290116</v>
      </c>
      <c r="H601" s="31">
        <f>VLOOKUP(A601,'SVS Adjustment'!$B$3:$E$675,4,FALSE)</f>
        <v>0</v>
      </c>
      <c r="I601" s="31">
        <f t="shared" si="72"/>
        <v>8765235</v>
      </c>
      <c r="J601" s="31">
        <f>IFERROR(VLOOKUP($A601,'NECA 5 year Projections'!$A:$C,3,FALSE),0)</f>
        <v>3735474.0857829801</v>
      </c>
      <c r="K601" s="64">
        <f t="shared" si="73"/>
        <v>0.9963388589590193</v>
      </c>
      <c r="L601" s="31">
        <f t="shared" si="74"/>
        <v>8733144.2384076603</v>
      </c>
      <c r="M601" s="61">
        <v>382872</v>
      </c>
      <c r="N601" s="36">
        <f t="shared" si="75"/>
        <v>381470.25160735764</v>
      </c>
      <c r="O601" s="95">
        <f t="shared" si="76"/>
        <v>9114614.4900150187</v>
      </c>
      <c r="P601" s="36">
        <f t="shared" si="77"/>
        <v>3843866.350814166</v>
      </c>
      <c r="Q601" s="101">
        <f t="shared" si="78"/>
        <v>5270748.1392008513</v>
      </c>
      <c r="R601" s="101">
        <f t="shared" si="79"/>
        <v>0</v>
      </c>
    </row>
    <row r="602" spans="1:18" ht="14.4" customHeight="1">
      <c r="A602" s="63">
        <v>500758</v>
      </c>
      <c r="B602" s="59" t="s">
        <v>627</v>
      </c>
      <c r="C602" s="25" t="s">
        <v>626</v>
      </c>
      <c r="D602" s="25" t="s">
        <v>691</v>
      </c>
      <c r="E602" s="60" t="s">
        <v>708</v>
      </c>
      <c r="F602" s="36">
        <f>VLOOKUP($A602,'CAF BLS Adjustment'!$B:$H,7,FALSE)</f>
        <v>1738012</v>
      </c>
      <c r="G602" s="5">
        <f>SUMIFS('HCLS Adjustment'!$F:$F,'HCLS Adjustment'!$B:$B,Main!$A602)</f>
        <v>0</v>
      </c>
      <c r="H602" s="31">
        <f>VLOOKUP(A602,'SVS Adjustment'!$B$3:$E$675,4,FALSE)</f>
        <v>0</v>
      </c>
      <c r="I602" s="31">
        <f t="shared" si="72"/>
        <v>1738012</v>
      </c>
      <c r="J602" s="31">
        <f>IFERROR(VLOOKUP($A602,'NECA 5 year Projections'!$A:$C,3,FALSE),0)</f>
        <v>1763023.50695569</v>
      </c>
      <c r="K602" s="64">
        <f t="shared" si="73"/>
        <v>0.9963388589590193</v>
      </c>
      <c r="L602" s="31">
        <f t="shared" si="74"/>
        <v>1738012</v>
      </c>
      <c r="M602" s="61">
        <v>265518</v>
      </c>
      <c r="N602" s="36">
        <f t="shared" si="75"/>
        <v>264545.90115308086</v>
      </c>
      <c r="O602" s="95">
        <f t="shared" si="76"/>
        <v>2002557.9011530809</v>
      </c>
      <c r="P602" s="36">
        <f t="shared" si="77"/>
        <v>2002557.9011530809</v>
      </c>
      <c r="Q602" s="101">
        <f t="shared" si="78"/>
        <v>0</v>
      </c>
      <c r="R602" s="101">
        <f t="shared" si="79"/>
        <v>0</v>
      </c>
    </row>
    <row r="603" spans="1:18" ht="14.4" customHeight="1">
      <c r="A603" s="63">
        <v>502278</v>
      </c>
      <c r="B603" s="59" t="s">
        <v>628</v>
      </c>
      <c r="C603" s="25" t="s">
        <v>626</v>
      </c>
      <c r="D603" s="25" t="s">
        <v>691</v>
      </c>
      <c r="E603" s="60" t="s">
        <v>708</v>
      </c>
      <c r="F603" s="36">
        <f>VLOOKUP($A603,'CAF BLS Adjustment'!$B:$H,7,FALSE)</f>
        <v>1967783</v>
      </c>
      <c r="G603" s="5">
        <f>SUMIFS('HCLS Adjustment'!$F:$F,'HCLS Adjustment'!$B:$B,Main!$A603)</f>
        <v>0</v>
      </c>
      <c r="H603" s="31">
        <f>VLOOKUP(A603,'SVS Adjustment'!$B$3:$E$675,4,FALSE)</f>
        <v>0</v>
      </c>
      <c r="I603" s="31">
        <f t="shared" si="72"/>
        <v>1967783</v>
      </c>
      <c r="J603" s="31">
        <f>IFERROR(VLOOKUP($A603,'NECA 5 year Projections'!$A:$C,3,FALSE),0)</f>
        <v>1595639.83986999</v>
      </c>
      <c r="K603" s="64">
        <f t="shared" si="73"/>
        <v>0.9963388589590193</v>
      </c>
      <c r="L603" s="31">
        <f t="shared" si="74"/>
        <v>1960578.6688989559</v>
      </c>
      <c r="M603" s="61">
        <v>239400</v>
      </c>
      <c r="N603" s="36">
        <f t="shared" si="75"/>
        <v>238523.52283478921</v>
      </c>
      <c r="O603" s="95">
        <f t="shared" si="76"/>
        <v>2199102.1917337449</v>
      </c>
      <c r="P603" s="36">
        <f t="shared" si="77"/>
        <v>2199102.1917337449</v>
      </c>
      <c r="Q603" s="101">
        <f t="shared" si="78"/>
        <v>0</v>
      </c>
      <c r="R603" s="101">
        <f t="shared" si="79"/>
        <v>0</v>
      </c>
    </row>
    <row r="604" spans="1:18" ht="14.4" customHeight="1">
      <c r="A604" s="63">
        <v>502282</v>
      </c>
      <c r="B604" s="59" t="s">
        <v>629</v>
      </c>
      <c r="C604" s="25" t="s">
        <v>626</v>
      </c>
      <c r="D604" s="25" t="s">
        <v>691</v>
      </c>
      <c r="E604" s="60" t="s">
        <v>708</v>
      </c>
      <c r="F604" s="36">
        <f>VLOOKUP($A604,'CAF BLS Adjustment'!$B:$H,7,FALSE)</f>
        <v>536541</v>
      </c>
      <c r="G604" s="5">
        <f>SUMIFS('HCLS Adjustment'!$F:$F,'HCLS Adjustment'!$B:$B,Main!$A604)</f>
        <v>0</v>
      </c>
      <c r="H604" s="31">
        <f>VLOOKUP(A604,'SVS Adjustment'!$B$3:$E$675,4,FALSE)</f>
        <v>0</v>
      </c>
      <c r="I604" s="31">
        <f t="shared" si="72"/>
        <v>536541</v>
      </c>
      <c r="J604" s="31">
        <f>IFERROR(VLOOKUP($A604,'NECA 5 year Projections'!$A:$C,3,FALSE),0)</f>
        <v>531273.40313291096</v>
      </c>
      <c r="K604" s="64">
        <f t="shared" si="73"/>
        <v>0.9963388589590193</v>
      </c>
      <c r="L604" s="31">
        <f t="shared" si="74"/>
        <v>534576.64772473113</v>
      </c>
      <c r="M604" s="61">
        <v>42636</v>
      </c>
      <c r="N604" s="36">
        <f t="shared" si="75"/>
        <v>42479.903590576745</v>
      </c>
      <c r="O604" s="95">
        <f t="shared" si="76"/>
        <v>577056.55131530785</v>
      </c>
      <c r="P604" s="36">
        <f t="shared" si="77"/>
        <v>577056.55131530785</v>
      </c>
      <c r="Q604" s="101">
        <f t="shared" si="78"/>
        <v>0</v>
      </c>
      <c r="R604" s="101">
        <f t="shared" si="79"/>
        <v>0</v>
      </c>
    </row>
    <row r="605" spans="1:18" ht="14.4" customHeight="1">
      <c r="A605" s="63">
        <v>502284</v>
      </c>
      <c r="B605" s="59" t="s">
        <v>630</v>
      </c>
      <c r="C605" s="25" t="s">
        <v>626</v>
      </c>
      <c r="D605" s="25" t="s">
        <v>691</v>
      </c>
      <c r="E605" s="60" t="s">
        <v>708</v>
      </c>
      <c r="F605" s="36">
        <f>VLOOKUP($A605,'CAF BLS Adjustment'!$B:$H,7,FALSE)</f>
        <v>1403258.2019901848</v>
      </c>
      <c r="G605" s="5">
        <f>SUMIFS('HCLS Adjustment'!$F:$F,'HCLS Adjustment'!$B:$B,Main!$A605)</f>
        <v>606600</v>
      </c>
      <c r="H605" s="31">
        <f>VLOOKUP(A605,'SVS Adjustment'!$B$3:$E$675,4,FALSE)</f>
        <v>0</v>
      </c>
      <c r="I605" s="31">
        <f t="shared" si="72"/>
        <v>2009858.2019901848</v>
      </c>
      <c r="J605" s="31">
        <f>IFERROR(VLOOKUP($A605,'NECA 5 year Projections'!$A:$C,3,FALSE),0)</f>
        <v>1233628.7462625499</v>
      </c>
      <c r="K605" s="64">
        <f t="shared" si="73"/>
        <v>0.9963388589590193</v>
      </c>
      <c r="L605" s="31">
        <f t="shared" si="74"/>
        <v>2002499.8276403269</v>
      </c>
      <c r="M605" s="61">
        <v>372</v>
      </c>
      <c r="N605" s="36">
        <f t="shared" si="75"/>
        <v>370.63805553275517</v>
      </c>
      <c r="O605" s="95">
        <f t="shared" si="76"/>
        <v>2002870.4656958596</v>
      </c>
      <c r="P605" s="36">
        <f t="shared" si="77"/>
        <v>1398491.3138513186</v>
      </c>
      <c r="Q605" s="101">
        <f t="shared" si="78"/>
        <v>604379.15184454119</v>
      </c>
      <c r="R605" s="101">
        <f t="shared" si="79"/>
        <v>0</v>
      </c>
    </row>
    <row r="606" spans="1:18" ht="14.4" customHeight="1">
      <c r="A606" s="63">
        <v>502286</v>
      </c>
      <c r="B606" s="59" t="s">
        <v>631</v>
      </c>
      <c r="C606" s="25" t="s">
        <v>626</v>
      </c>
      <c r="D606" s="25" t="s">
        <v>691</v>
      </c>
      <c r="E606" s="60" t="s">
        <v>708</v>
      </c>
      <c r="F606" s="36">
        <f>VLOOKUP($A606,'CAF BLS Adjustment'!$B:$H,7,FALSE)</f>
        <v>3640663</v>
      </c>
      <c r="G606" s="5">
        <f>SUMIFS('HCLS Adjustment'!$F:$F,'HCLS Adjustment'!$B:$B,Main!$A606)</f>
        <v>2089020</v>
      </c>
      <c r="H606" s="31">
        <f>VLOOKUP(A606,'SVS Adjustment'!$B$3:$E$675,4,FALSE)</f>
        <v>0</v>
      </c>
      <c r="I606" s="31">
        <f t="shared" si="72"/>
        <v>5729683</v>
      </c>
      <c r="J606" s="31">
        <f>IFERROR(VLOOKUP($A606,'NECA 5 year Projections'!$A:$C,3,FALSE),0)</f>
        <v>3264278.5404203101</v>
      </c>
      <c r="K606" s="64">
        <f t="shared" si="73"/>
        <v>0.9963388589590193</v>
      </c>
      <c r="L606" s="31">
        <f t="shared" si="74"/>
        <v>5708705.8224168904</v>
      </c>
      <c r="M606" s="61">
        <v>149856</v>
      </c>
      <c r="N606" s="36">
        <f t="shared" si="75"/>
        <v>149307.35604816279</v>
      </c>
      <c r="O606" s="95">
        <f t="shared" si="76"/>
        <v>5858013.1784650534</v>
      </c>
      <c r="P606" s="36">
        <f t="shared" si="77"/>
        <v>3776641.3753224825</v>
      </c>
      <c r="Q606" s="101">
        <f t="shared" si="78"/>
        <v>2081371.8031425704</v>
      </c>
      <c r="R606" s="101">
        <f t="shared" si="79"/>
        <v>0</v>
      </c>
    </row>
    <row r="607" spans="1:18" ht="14.4" customHeight="1">
      <c r="A607" s="63">
        <v>502288</v>
      </c>
      <c r="B607" s="59" t="s">
        <v>632</v>
      </c>
      <c r="C607" s="25" t="s">
        <v>626</v>
      </c>
      <c r="D607" s="25" t="s">
        <v>691</v>
      </c>
      <c r="E607" s="60" t="s">
        <v>708</v>
      </c>
      <c r="F607" s="36">
        <f>VLOOKUP($A607,'CAF BLS Adjustment'!$B:$H,7,FALSE)</f>
        <v>2142797</v>
      </c>
      <c r="G607" s="5">
        <f>SUMIFS('HCLS Adjustment'!$F:$F,'HCLS Adjustment'!$B:$B,Main!$A607)</f>
        <v>963096</v>
      </c>
      <c r="H607" s="31">
        <f>VLOOKUP(A607,'SVS Adjustment'!$B$3:$E$675,4,FALSE)</f>
        <v>0</v>
      </c>
      <c r="I607" s="31">
        <f t="shared" si="72"/>
        <v>3105893</v>
      </c>
      <c r="J607" s="31">
        <f>IFERROR(VLOOKUP($A607,'NECA 5 year Projections'!$A:$C,3,FALSE),0)</f>
        <v>1932710.9498393901</v>
      </c>
      <c r="K607" s="64">
        <f t="shared" si="73"/>
        <v>0.9963388589590193</v>
      </c>
      <c r="L607" s="31">
        <f t="shared" si="74"/>
        <v>3094521.8876688052</v>
      </c>
      <c r="M607" s="61">
        <v>-145920</v>
      </c>
      <c r="N607" s="36">
        <f t="shared" si="75"/>
        <v>-145920</v>
      </c>
      <c r="O607" s="95">
        <f t="shared" si="76"/>
        <v>2948601.8876688052</v>
      </c>
      <c r="P607" s="36">
        <f t="shared" si="77"/>
        <v>1989031.9179608095</v>
      </c>
      <c r="Q607" s="101">
        <f t="shared" si="78"/>
        <v>959569.96970799565</v>
      </c>
      <c r="R607" s="101">
        <f t="shared" si="79"/>
        <v>0</v>
      </c>
    </row>
    <row r="608" spans="1:18" ht="14.4" customHeight="1">
      <c r="A608" s="63">
        <v>512251</v>
      </c>
      <c r="B608" s="59" t="s">
        <v>634</v>
      </c>
      <c r="C608" s="25" t="s">
        <v>633</v>
      </c>
      <c r="D608" s="25" t="s">
        <v>691</v>
      </c>
      <c r="E608" s="60" t="s">
        <v>708</v>
      </c>
      <c r="F608" s="36">
        <f>VLOOKUP($A608,'CAF BLS Adjustment'!$B:$H,7,FALSE)</f>
        <v>4584755</v>
      </c>
      <c r="G608" s="5">
        <f>SUMIFS('HCLS Adjustment'!$F:$F,'HCLS Adjustment'!$B:$B,Main!$A608)</f>
        <v>4195356</v>
      </c>
      <c r="H608" s="31">
        <f>VLOOKUP(A608,'SVS Adjustment'!$B$3:$E$675,4,FALSE)</f>
        <v>0</v>
      </c>
      <c r="I608" s="31">
        <f t="shared" si="72"/>
        <v>8780111</v>
      </c>
      <c r="J608" s="31">
        <f>IFERROR(VLOOKUP($A608,'NECA 5 year Projections'!$A:$C,3,FALSE),0)</f>
        <v>5601570.8336971002</v>
      </c>
      <c r="K608" s="64">
        <f t="shared" si="73"/>
        <v>0.9963388589590193</v>
      </c>
      <c r="L608" s="31">
        <f t="shared" si="74"/>
        <v>8747965.7752735335</v>
      </c>
      <c r="M608" s="61">
        <v>912492</v>
      </c>
      <c r="N608" s="36">
        <f t="shared" si="75"/>
        <v>909151.2380892334</v>
      </c>
      <c r="O608" s="95">
        <f t="shared" si="76"/>
        <v>9657117.0133627672</v>
      </c>
      <c r="P608" s="36">
        <f t="shared" si="77"/>
        <v>5477120.8033958916</v>
      </c>
      <c r="Q608" s="101">
        <f t="shared" si="78"/>
        <v>4179996.2099668751</v>
      </c>
      <c r="R608" s="101">
        <f t="shared" si="79"/>
        <v>0</v>
      </c>
    </row>
    <row r="609" spans="1:18" ht="14.4" customHeight="1">
      <c r="A609" s="63">
        <v>512290</v>
      </c>
      <c r="B609" s="59" t="s">
        <v>635</v>
      </c>
      <c r="C609" s="25" t="s">
        <v>633</v>
      </c>
      <c r="D609" s="25" t="s">
        <v>691</v>
      </c>
      <c r="E609" s="60" t="s">
        <v>708</v>
      </c>
      <c r="F609" s="36">
        <f>VLOOKUP($A609,'CAF BLS Adjustment'!$B:$H,7,FALSE)</f>
        <v>147689</v>
      </c>
      <c r="G609" s="5">
        <f>SUMIFS('HCLS Adjustment'!$F:$F,'HCLS Adjustment'!$B:$B,Main!$A609)</f>
        <v>147240</v>
      </c>
      <c r="H609" s="31">
        <f>VLOOKUP(A609,'SVS Adjustment'!$B$3:$E$675,4,FALSE)</f>
        <v>0</v>
      </c>
      <c r="I609" s="31">
        <f t="shared" si="72"/>
        <v>294929</v>
      </c>
      <c r="J609" s="31">
        <f>IFERROR(VLOOKUP($A609,'NECA 5 year Projections'!$A:$C,3,FALSE),0)</f>
        <v>147881.65011705999</v>
      </c>
      <c r="K609" s="64">
        <f t="shared" si="73"/>
        <v>0.9963388589590193</v>
      </c>
      <c r="L609" s="31">
        <f t="shared" si="74"/>
        <v>293849.2233339246</v>
      </c>
      <c r="M609" s="61">
        <v>15132</v>
      </c>
      <c r="N609" s="36">
        <f t="shared" si="75"/>
        <v>15076.599613767879</v>
      </c>
      <c r="O609" s="95">
        <f t="shared" si="76"/>
        <v>308925.82294769248</v>
      </c>
      <c r="P609" s="36">
        <f t="shared" si="77"/>
        <v>162224.88935456646</v>
      </c>
      <c r="Q609" s="101">
        <f t="shared" si="78"/>
        <v>146700.93359312601</v>
      </c>
      <c r="R609" s="101">
        <f t="shared" si="79"/>
        <v>0</v>
      </c>
    </row>
    <row r="610" spans="1:18" ht="14.4" customHeight="1">
      <c r="A610" s="63">
        <v>512291</v>
      </c>
      <c r="B610" s="59" t="s">
        <v>636</v>
      </c>
      <c r="C610" s="25" t="s">
        <v>633</v>
      </c>
      <c r="D610" s="25" t="s">
        <v>691</v>
      </c>
      <c r="E610" s="60" t="s">
        <v>708</v>
      </c>
      <c r="F610" s="36">
        <f>VLOOKUP($A610,'CAF BLS Adjustment'!$B:$H,7,FALSE)</f>
        <v>1175187</v>
      </c>
      <c r="G610" s="5">
        <f>SUMIFS('HCLS Adjustment'!$F:$F,'HCLS Adjustment'!$B:$B,Main!$A610)</f>
        <v>1482072</v>
      </c>
      <c r="H610" s="31">
        <f>VLOOKUP(A610,'SVS Adjustment'!$B$3:$E$675,4,FALSE)</f>
        <v>0</v>
      </c>
      <c r="I610" s="31">
        <f t="shared" si="72"/>
        <v>2657259</v>
      </c>
      <c r="J610" s="31">
        <f>IFERROR(VLOOKUP($A610,'NECA 5 year Projections'!$A:$C,3,FALSE),0)</f>
        <v>1436303.85429898</v>
      </c>
      <c r="K610" s="64">
        <f t="shared" si="73"/>
        <v>0.9963388589590193</v>
      </c>
      <c r="L610" s="31">
        <f t="shared" si="74"/>
        <v>2647530.4000185844</v>
      </c>
      <c r="M610" s="61">
        <v>245322</v>
      </c>
      <c r="N610" s="36">
        <f t="shared" si="75"/>
        <v>244423.84155754454</v>
      </c>
      <c r="O610" s="95">
        <f t="shared" si="76"/>
        <v>2891954.2415761291</v>
      </c>
      <c r="P610" s="36">
        <f t="shared" si="77"/>
        <v>1415308.3162010177</v>
      </c>
      <c r="Q610" s="101">
        <f t="shared" si="78"/>
        <v>1476645.9253751116</v>
      </c>
      <c r="R610" s="101">
        <f t="shared" si="79"/>
        <v>0</v>
      </c>
    </row>
    <row r="611" spans="1:18" ht="14.4" customHeight="1">
      <c r="A611" s="63">
        <v>512295</v>
      </c>
      <c r="B611" s="59" t="s">
        <v>637</v>
      </c>
      <c r="C611" s="25" t="s">
        <v>633</v>
      </c>
      <c r="D611" s="25" t="s">
        <v>691</v>
      </c>
      <c r="E611" s="60" t="s">
        <v>708</v>
      </c>
      <c r="F611" s="36">
        <f>VLOOKUP($A611,'CAF BLS Adjustment'!$B:$H,7,FALSE)</f>
        <v>1315425</v>
      </c>
      <c r="G611" s="5">
        <f>SUMIFS('HCLS Adjustment'!$F:$F,'HCLS Adjustment'!$B:$B,Main!$A611)</f>
        <v>601452</v>
      </c>
      <c r="H611" s="31">
        <f>VLOOKUP(A611,'SVS Adjustment'!$B$3:$E$675,4,FALSE)</f>
        <v>0</v>
      </c>
      <c r="I611" s="31">
        <f t="shared" si="72"/>
        <v>1916877</v>
      </c>
      <c r="J611" s="31">
        <f>IFERROR(VLOOKUP($A611,'NECA 5 year Projections'!$A:$C,3,FALSE),0)</f>
        <v>1429794.32575093</v>
      </c>
      <c r="K611" s="64">
        <f t="shared" si="73"/>
        <v>0.9963388589590193</v>
      </c>
      <c r="L611" s="31">
        <f t="shared" si="74"/>
        <v>1909859.042944788</v>
      </c>
      <c r="M611" s="61">
        <v>90288</v>
      </c>
      <c r="N611" s="36">
        <f t="shared" si="75"/>
        <v>89957.44289769193</v>
      </c>
      <c r="O611" s="95">
        <f t="shared" si="76"/>
        <v>1999816.4858424799</v>
      </c>
      <c r="P611" s="36">
        <f t="shared" si="77"/>
        <v>1400566.4864438598</v>
      </c>
      <c r="Q611" s="101">
        <f t="shared" si="78"/>
        <v>599249.9993986201</v>
      </c>
      <c r="R611" s="101">
        <f t="shared" si="79"/>
        <v>0</v>
      </c>
    </row>
    <row r="612" spans="1:18" ht="14.4" customHeight="1">
      <c r="A612" s="63">
        <v>512296</v>
      </c>
      <c r="B612" s="59" t="s">
        <v>638</v>
      </c>
      <c r="C612" s="25" t="s">
        <v>633</v>
      </c>
      <c r="D612" s="25" t="s">
        <v>691</v>
      </c>
      <c r="E612" s="60" t="s">
        <v>708</v>
      </c>
      <c r="F612" s="36">
        <f>VLOOKUP($A612,'CAF BLS Adjustment'!$B:$H,7,FALSE)</f>
        <v>2074789</v>
      </c>
      <c r="G612" s="5">
        <f>SUMIFS('HCLS Adjustment'!$F:$F,'HCLS Adjustment'!$B:$B,Main!$A612)</f>
        <v>2920128</v>
      </c>
      <c r="H612" s="31">
        <f>VLOOKUP(A612,'SVS Adjustment'!$B$3:$E$675,4,FALSE)</f>
        <v>0</v>
      </c>
      <c r="I612" s="31">
        <f t="shared" si="72"/>
        <v>4994917</v>
      </c>
      <c r="J612" s="31">
        <f>IFERROR(VLOOKUP($A612,'NECA 5 year Projections'!$A:$C,3,FALSE),0)</f>
        <v>2301921.2710176799</v>
      </c>
      <c r="K612" s="64">
        <f t="shared" si="73"/>
        <v>0.9963388589590193</v>
      </c>
      <c r="L612" s="31">
        <f t="shared" si="74"/>
        <v>4976629.9043750074</v>
      </c>
      <c r="M612" s="61">
        <v>-765444</v>
      </c>
      <c r="N612" s="36">
        <f t="shared" si="75"/>
        <v>-765444</v>
      </c>
      <c r="O612" s="95">
        <f t="shared" si="76"/>
        <v>4211185.9043750074</v>
      </c>
      <c r="P612" s="36">
        <f t="shared" si="77"/>
        <v>1301748.9048407245</v>
      </c>
      <c r="Q612" s="101">
        <f t="shared" si="78"/>
        <v>2909436.9995342828</v>
      </c>
      <c r="R612" s="101">
        <f t="shared" si="79"/>
        <v>0</v>
      </c>
    </row>
    <row r="613" spans="1:18" ht="14.4" customHeight="1">
      <c r="A613" s="63">
        <v>520580</v>
      </c>
      <c r="B613" s="59" t="s">
        <v>640</v>
      </c>
      <c r="C613" s="25" t="s">
        <v>639</v>
      </c>
      <c r="D613" s="25" t="s">
        <v>691</v>
      </c>
      <c r="E613" s="60" t="s">
        <v>708</v>
      </c>
      <c r="F613" s="36">
        <f>VLOOKUP($A613,'CAF BLS Adjustment'!$B:$H,7,FALSE)</f>
        <v>89295.014312329033</v>
      </c>
      <c r="G613" s="5">
        <f>SUMIFS('HCLS Adjustment'!$F:$F,'HCLS Adjustment'!$B:$B,Main!$A613)</f>
        <v>102588</v>
      </c>
      <c r="H613" s="31">
        <f>VLOOKUP(A613,'SVS Adjustment'!$B$3:$E$675,4,FALSE)</f>
        <v>0</v>
      </c>
      <c r="I613" s="31">
        <f t="shared" si="72"/>
        <v>191883.01431232903</v>
      </c>
      <c r="J613" s="31">
        <f>IFERROR(VLOOKUP($A613,'NECA 5 year Projections'!$A:$C,3,FALSE),0)</f>
        <v>95590.550833054396</v>
      </c>
      <c r="K613" s="64">
        <f t="shared" si="73"/>
        <v>0.9963388589590193</v>
      </c>
      <c r="L613" s="31">
        <f t="shared" si="74"/>
        <v>191180.50353356308</v>
      </c>
      <c r="M613" s="61">
        <v>-16170</v>
      </c>
      <c r="N613" s="36">
        <f t="shared" si="75"/>
        <v>-16170</v>
      </c>
      <c r="O613" s="95">
        <f t="shared" si="76"/>
        <v>175010.50353356308</v>
      </c>
      <c r="P613" s="36">
        <f t="shared" si="77"/>
        <v>72798.092670675207</v>
      </c>
      <c r="Q613" s="101">
        <f t="shared" si="78"/>
        <v>102212.41086288789</v>
      </c>
      <c r="R613" s="101">
        <f t="shared" si="79"/>
        <v>0</v>
      </c>
    </row>
    <row r="614" spans="1:18" ht="14.4" customHeight="1">
      <c r="A614" s="63">
        <v>520581</v>
      </c>
      <c r="B614" s="59" t="s">
        <v>641</v>
      </c>
      <c r="C614" s="25" t="s">
        <v>639</v>
      </c>
      <c r="D614" s="25" t="s">
        <v>691</v>
      </c>
      <c r="E614" s="60" t="s">
        <v>708</v>
      </c>
      <c r="F614" s="36">
        <f>VLOOKUP($A614,'CAF BLS Adjustment'!$B:$H,7,FALSE)</f>
        <v>95288</v>
      </c>
      <c r="G614" s="5">
        <f>SUMIFS('HCLS Adjustment'!$F:$F,'HCLS Adjustment'!$B:$B,Main!$A614)</f>
        <v>173292</v>
      </c>
      <c r="H614" s="31">
        <f>VLOOKUP(A614,'SVS Adjustment'!$B$3:$E$675,4,FALSE)</f>
        <v>0</v>
      </c>
      <c r="I614" s="31">
        <f t="shared" si="72"/>
        <v>268580</v>
      </c>
      <c r="J614" s="31">
        <f>IFERROR(VLOOKUP($A614,'NECA 5 year Projections'!$A:$C,3,FALSE),0)</f>
        <v>104697.503032195</v>
      </c>
      <c r="K614" s="64">
        <f t="shared" si="73"/>
        <v>0.9963388589590193</v>
      </c>
      <c r="L614" s="31">
        <f t="shared" si="74"/>
        <v>267596.69073921343</v>
      </c>
      <c r="M614" s="61">
        <v>-1886</v>
      </c>
      <c r="N614" s="36">
        <f t="shared" si="75"/>
        <v>-1886</v>
      </c>
      <c r="O614" s="95">
        <f t="shared" si="76"/>
        <v>265710.69073921343</v>
      </c>
      <c r="P614" s="36">
        <f t="shared" si="77"/>
        <v>93053.137192487033</v>
      </c>
      <c r="Q614" s="101">
        <f t="shared" si="78"/>
        <v>172657.55354672638</v>
      </c>
      <c r="R614" s="101">
        <f t="shared" si="79"/>
        <v>0</v>
      </c>
    </row>
    <row r="615" spans="1:18" ht="14.4" customHeight="1">
      <c r="A615" s="63">
        <v>522417</v>
      </c>
      <c r="B615" s="59" t="s">
        <v>642</v>
      </c>
      <c r="C615" s="25" t="s">
        <v>639</v>
      </c>
      <c r="D615" s="25" t="s">
        <v>691</v>
      </c>
      <c r="E615" s="60" t="s">
        <v>708</v>
      </c>
      <c r="F615" s="36">
        <f>VLOOKUP($A615,'CAF BLS Adjustment'!$B:$H,7,FALSE)</f>
        <v>40810</v>
      </c>
      <c r="G615" s="5">
        <f>SUMIFS('HCLS Adjustment'!$F:$F,'HCLS Adjustment'!$B:$B,Main!$A615)</f>
        <v>1560</v>
      </c>
      <c r="H615" s="31">
        <f>VLOOKUP(A615,'SVS Adjustment'!$B$3:$E$675,4,FALSE)</f>
        <v>0</v>
      </c>
      <c r="I615" s="31">
        <f t="shared" si="72"/>
        <v>42370</v>
      </c>
      <c r="J615" s="31">
        <f>IFERROR(VLOOKUP($A615,'NECA 5 year Projections'!$A:$C,3,FALSE),0)</f>
        <v>28775.904729418002</v>
      </c>
      <c r="K615" s="64">
        <f t="shared" si="73"/>
        <v>0.9963388589590193</v>
      </c>
      <c r="L615" s="31">
        <f t="shared" si="74"/>
        <v>42214.87745409365</v>
      </c>
      <c r="M615" s="61">
        <v>16722</v>
      </c>
      <c r="N615" s="36">
        <f t="shared" si="75"/>
        <v>16660.778399512721</v>
      </c>
      <c r="O615" s="95">
        <f t="shared" si="76"/>
        <v>58875.655853606368</v>
      </c>
      <c r="P615" s="36">
        <f t="shared" si="77"/>
        <v>57321.367233630299</v>
      </c>
      <c r="Q615" s="101">
        <f t="shared" si="78"/>
        <v>1554.2886199760703</v>
      </c>
      <c r="R615" s="101">
        <f t="shared" si="79"/>
        <v>0</v>
      </c>
    </row>
    <row r="616" spans="1:18" ht="14.4" customHeight="1">
      <c r="A616" s="63">
        <v>522419</v>
      </c>
      <c r="B616" s="59" t="s">
        <v>643</v>
      </c>
      <c r="C616" s="25" t="s">
        <v>639</v>
      </c>
      <c r="D616" s="25" t="s">
        <v>691</v>
      </c>
      <c r="E616" s="60" t="s">
        <v>708</v>
      </c>
      <c r="F616" s="36">
        <f>VLOOKUP($A616,'CAF BLS Adjustment'!$B:$H,7,FALSE)</f>
        <v>951720</v>
      </c>
      <c r="G616" s="5">
        <f>SUMIFS('HCLS Adjustment'!$F:$F,'HCLS Adjustment'!$B:$B,Main!$A616)</f>
        <v>311964</v>
      </c>
      <c r="H616" s="31">
        <f>VLOOKUP(A616,'SVS Adjustment'!$B$3:$E$675,4,FALSE)</f>
        <v>0</v>
      </c>
      <c r="I616" s="31">
        <f t="shared" si="72"/>
        <v>1263684</v>
      </c>
      <c r="J616" s="31">
        <f>IFERROR(VLOOKUP($A616,'NECA 5 year Projections'!$A:$C,3,FALSE),0)</f>
        <v>431484.06488824199</v>
      </c>
      <c r="K616" s="64">
        <f t="shared" si="73"/>
        <v>0.9963388589590193</v>
      </c>
      <c r="L616" s="31">
        <f t="shared" si="74"/>
        <v>1259057.4746447694</v>
      </c>
      <c r="M616" s="61">
        <v>29658</v>
      </c>
      <c r="N616" s="36">
        <f t="shared" si="75"/>
        <v>29549.417879006596</v>
      </c>
      <c r="O616" s="95">
        <f t="shared" si="76"/>
        <v>1288606.892523776</v>
      </c>
      <c r="P616" s="36">
        <f t="shared" si="77"/>
        <v>977785.03672748455</v>
      </c>
      <c r="Q616" s="101">
        <f t="shared" si="78"/>
        <v>310821.85579629155</v>
      </c>
      <c r="R616" s="101">
        <f t="shared" si="79"/>
        <v>0</v>
      </c>
    </row>
    <row r="617" spans="1:18" ht="14.4" customHeight="1">
      <c r="A617" s="63">
        <v>522423</v>
      </c>
      <c r="B617" s="59" t="s">
        <v>644</v>
      </c>
      <c r="C617" s="25" t="s">
        <v>639</v>
      </c>
      <c r="D617" s="25" t="s">
        <v>691</v>
      </c>
      <c r="E617" s="60" t="s">
        <v>708</v>
      </c>
      <c r="F617" s="36">
        <f>VLOOKUP($A617,'CAF BLS Adjustment'!$B:$H,7,FALSE)</f>
        <v>935784</v>
      </c>
      <c r="G617" s="5">
        <f>SUMIFS('HCLS Adjustment'!$F:$F,'HCLS Adjustment'!$B:$B,Main!$A617)</f>
        <v>822648</v>
      </c>
      <c r="H617" s="31">
        <f>VLOOKUP(A617,'SVS Adjustment'!$B$3:$E$675,4,FALSE)</f>
        <v>0</v>
      </c>
      <c r="I617" s="31">
        <f t="shared" si="72"/>
        <v>1758432</v>
      </c>
      <c r="J617" s="31">
        <f>IFERROR(VLOOKUP($A617,'NECA 5 year Projections'!$A:$C,3,FALSE),0)</f>
        <v>1100511.2984259599</v>
      </c>
      <c r="K617" s="64">
        <f t="shared" si="73"/>
        <v>0.9963388589590193</v>
      </c>
      <c r="L617" s="31">
        <f t="shared" si="74"/>
        <v>1751994.1324370261</v>
      </c>
      <c r="M617" s="61">
        <v>162522</v>
      </c>
      <c r="N617" s="36">
        <f t="shared" si="75"/>
        <v>161926.98403573773</v>
      </c>
      <c r="O617" s="95">
        <f t="shared" si="76"/>
        <v>1913921.1164727639</v>
      </c>
      <c r="P617" s="36">
        <f t="shared" si="77"/>
        <v>1094284.9468278445</v>
      </c>
      <c r="Q617" s="101">
        <f t="shared" si="78"/>
        <v>819636.16964491922</v>
      </c>
      <c r="R617" s="101">
        <f t="shared" si="79"/>
        <v>0</v>
      </c>
    </row>
    <row r="618" spans="1:18" ht="14.4" customHeight="1">
      <c r="A618" s="63">
        <v>522426</v>
      </c>
      <c r="B618" s="59" t="s">
        <v>645</v>
      </c>
      <c r="C618" s="25" t="s">
        <v>639</v>
      </c>
      <c r="D618" s="25" t="s">
        <v>691</v>
      </c>
      <c r="E618" s="60" t="s">
        <v>708</v>
      </c>
      <c r="F618" s="36">
        <f>VLOOKUP($A618,'CAF BLS Adjustment'!$B:$H,7,FALSE)</f>
        <v>530547</v>
      </c>
      <c r="G618" s="5">
        <f>SUMIFS('HCLS Adjustment'!$F:$F,'HCLS Adjustment'!$B:$B,Main!$A618)</f>
        <v>138672</v>
      </c>
      <c r="H618" s="31">
        <f>VLOOKUP(A618,'SVS Adjustment'!$B$3:$E$675,4,FALSE)</f>
        <v>0</v>
      </c>
      <c r="I618" s="31">
        <f t="shared" si="72"/>
        <v>669219</v>
      </c>
      <c r="J618" s="31">
        <f>IFERROR(VLOOKUP($A618,'NECA 5 year Projections'!$A:$C,3,FALSE),0)</f>
        <v>595216.66949578305</v>
      </c>
      <c r="K618" s="64">
        <f t="shared" si="73"/>
        <v>0.9963388589590193</v>
      </c>
      <c r="L618" s="31">
        <f t="shared" si="74"/>
        <v>666768.89485369599</v>
      </c>
      <c r="M618" s="61">
        <v>-15558</v>
      </c>
      <c r="N618" s="36">
        <f t="shared" si="75"/>
        <v>-15558</v>
      </c>
      <c r="O618" s="95">
        <f t="shared" si="76"/>
        <v>651210.89485369599</v>
      </c>
      <c r="P618" s="36">
        <f t="shared" si="77"/>
        <v>513046.59260413086</v>
      </c>
      <c r="Q618" s="101">
        <f t="shared" si="78"/>
        <v>138164.30224956514</v>
      </c>
      <c r="R618" s="101">
        <f t="shared" si="79"/>
        <v>0</v>
      </c>
    </row>
    <row r="619" spans="1:18" ht="14.4" customHeight="1">
      <c r="A619" s="63">
        <v>522431</v>
      </c>
      <c r="B619" s="59" t="s">
        <v>646</v>
      </c>
      <c r="C619" s="25" t="s">
        <v>639</v>
      </c>
      <c r="D619" s="25" t="s">
        <v>691</v>
      </c>
      <c r="E619" s="60" t="s">
        <v>708</v>
      </c>
      <c r="F619" s="36">
        <f>VLOOKUP($A619,'CAF BLS Adjustment'!$B:$H,7,FALSE)</f>
        <v>2815125</v>
      </c>
      <c r="G619" s="5">
        <f>SUMIFS('HCLS Adjustment'!$F:$F,'HCLS Adjustment'!$B:$B,Main!$A619)</f>
        <v>495144</v>
      </c>
      <c r="H619" s="31">
        <f>VLOOKUP(A619,'SVS Adjustment'!$B$3:$E$675,4,FALSE)</f>
        <v>0</v>
      </c>
      <c r="I619" s="31">
        <f t="shared" si="72"/>
        <v>3310269</v>
      </c>
      <c r="J619" s="31">
        <f>IFERROR(VLOOKUP($A619,'NECA 5 year Projections'!$A:$C,3,FALSE),0)</f>
        <v>2405289.2641167799</v>
      </c>
      <c r="K619" s="64">
        <f t="shared" si="73"/>
        <v>0.9963388589590193</v>
      </c>
      <c r="L619" s="31">
        <f t="shared" si="74"/>
        <v>3298149.638307414</v>
      </c>
      <c r="M619" s="61">
        <v>170532</v>
      </c>
      <c r="N619" s="36">
        <f t="shared" si="75"/>
        <v>169907.65829599948</v>
      </c>
      <c r="O619" s="95">
        <f t="shared" si="76"/>
        <v>3468057.2966034133</v>
      </c>
      <c r="P619" s="36">
        <f t="shared" si="77"/>
        <v>2974726.0886230087</v>
      </c>
      <c r="Q619" s="101">
        <f t="shared" si="78"/>
        <v>493331.20798040472</v>
      </c>
      <c r="R619" s="101">
        <f t="shared" si="79"/>
        <v>0</v>
      </c>
    </row>
    <row r="620" spans="1:18" ht="14.4" customHeight="1">
      <c r="A620" s="63">
        <v>522442</v>
      </c>
      <c r="B620" s="59" t="s">
        <v>647</v>
      </c>
      <c r="C620" s="25" t="s">
        <v>639</v>
      </c>
      <c r="D620" s="25" t="s">
        <v>691</v>
      </c>
      <c r="E620" s="60" t="s">
        <v>708</v>
      </c>
      <c r="F620" s="36">
        <f>VLOOKUP($A620,'CAF BLS Adjustment'!$B:$H,7,FALSE)</f>
        <v>595034</v>
      </c>
      <c r="G620" s="5">
        <f>SUMIFS('HCLS Adjustment'!$F:$F,'HCLS Adjustment'!$B:$B,Main!$A620)</f>
        <v>529872</v>
      </c>
      <c r="H620" s="31">
        <f>VLOOKUP(A620,'SVS Adjustment'!$B$3:$E$675,4,FALSE)</f>
        <v>0</v>
      </c>
      <c r="I620" s="31">
        <f t="shared" si="72"/>
        <v>1124906</v>
      </c>
      <c r="J620" s="31">
        <f>IFERROR(VLOOKUP($A620,'NECA 5 year Projections'!$A:$C,3,FALSE),0)</f>
        <v>667322.22522664501</v>
      </c>
      <c r="K620" s="64">
        <f t="shared" si="73"/>
        <v>0.9963388589590193</v>
      </c>
      <c r="L620" s="31">
        <f t="shared" si="74"/>
        <v>1120787.5604761546</v>
      </c>
      <c r="M620" s="61">
        <v>-5808</v>
      </c>
      <c r="N620" s="36">
        <f t="shared" si="75"/>
        <v>-5808</v>
      </c>
      <c r="O620" s="95">
        <f t="shared" si="76"/>
        <v>1114979.5604761546</v>
      </c>
      <c r="P620" s="36">
        <f t="shared" si="77"/>
        <v>587047.49660182104</v>
      </c>
      <c r="Q620" s="101">
        <f t="shared" si="78"/>
        <v>527932.0638743334</v>
      </c>
      <c r="R620" s="101">
        <f t="shared" si="79"/>
        <v>0</v>
      </c>
    </row>
    <row r="621" spans="1:18" ht="14.4" customHeight="1">
      <c r="A621" s="63">
        <v>522446</v>
      </c>
      <c r="B621" s="59" t="s">
        <v>648</v>
      </c>
      <c r="C621" s="25" t="s">
        <v>639</v>
      </c>
      <c r="D621" s="25" t="s">
        <v>691</v>
      </c>
      <c r="E621" s="60" t="s">
        <v>708</v>
      </c>
      <c r="F621" s="36">
        <f>VLOOKUP($A621,'CAF BLS Adjustment'!$B:$H,7,FALSE)</f>
        <v>670248</v>
      </c>
      <c r="G621" s="5">
        <f>SUMIFS('HCLS Adjustment'!$F:$F,'HCLS Adjustment'!$B:$B,Main!$A621)</f>
        <v>129684</v>
      </c>
      <c r="H621" s="31">
        <f>VLOOKUP(A621,'SVS Adjustment'!$B$3:$E$675,4,FALSE)</f>
        <v>0</v>
      </c>
      <c r="I621" s="31">
        <f t="shared" si="72"/>
        <v>799932</v>
      </c>
      <c r="J621" s="31">
        <f>IFERROR(VLOOKUP($A621,'NECA 5 year Projections'!$A:$C,3,FALSE),0)</f>
        <v>796592.88141867204</v>
      </c>
      <c r="K621" s="64">
        <f t="shared" si="73"/>
        <v>0.9963388589590193</v>
      </c>
      <c r="L621" s="31">
        <f t="shared" si="74"/>
        <v>797003.3361248062</v>
      </c>
      <c r="M621" s="61">
        <v>36642</v>
      </c>
      <c r="N621" s="36">
        <f t="shared" si="75"/>
        <v>36507.848469976387</v>
      </c>
      <c r="O621" s="95">
        <f t="shared" si="76"/>
        <v>833511.18459478253</v>
      </c>
      <c r="P621" s="36">
        <f t="shared" si="77"/>
        <v>704301.97600954107</v>
      </c>
      <c r="Q621" s="101">
        <f t="shared" si="78"/>
        <v>129209.20858524145</v>
      </c>
      <c r="R621" s="101">
        <f t="shared" si="79"/>
        <v>0</v>
      </c>
    </row>
    <row r="622" spans="1:18" ht="14.4" customHeight="1">
      <c r="A622" s="63">
        <v>522447</v>
      </c>
      <c r="B622" s="59" t="s">
        <v>649</v>
      </c>
      <c r="C622" s="25" t="s">
        <v>639</v>
      </c>
      <c r="D622" s="25" t="s">
        <v>691</v>
      </c>
      <c r="E622" s="60" t="s">
        <v>708</v>
      </c>
      <c r="F622" s="36">
        <f>VLOOKUP($A622,'CAF BLS Adjustment'!$B:$H,7,FALSE)</f>
        <v>3382034.3179063434</v>
      </c>
      <c r="G622" s="5">
        <f>SUMIFS('HCLS Adjustment'!$F:$F,'HCLS Adjustment'!$B:$B,Main!$A622)</f>
        <v>509256</v>
      </c>
      <c r="H622" s="31">
        <f>VLOOKUP(A622,'SVS Adjustment'!$B$3:$E$675,4,FALSE)</f>
        <v>0</v>
      </c>
      <c r="I622" s="31">
        <f t="shared" si="72"/>
        <v>3891290.3179063434</v>
      </c>
      <c r="J622" s="31">
        <f>IFERROR(VLOOKUP($A622,'NECA 5 year Projections'!$A:$C,3,FALSE),0)</f>
        <v>3916809.5161231998</v>
      </c>
      <c r="K622" s="64">
        <f t="shared" si="73"/>
        <v>0.9963388589590193</v>
      </c>
      <c r="L622" s="31">
        <f t="shared" si="74"/>
        <v>3891290.3179063434</v>
      </c>
      <c r="M622" s="61">
        <v>-952548</v>
      </c>
      <c r="N622" s="36">
        <f t="shared" si="75"/>
        <v>-952548</v>
      </c>
      <c r="O622" s="95">
        <f t="shared" si="76"/>
        <v>2938742.3179063434</v>
      </c>
      <c r="P622" s="36">
        <f t="shared" si="77"/>
        <v>2429486.3179063434</v>
      </c>
      <c r="Q622" s="101">
        <f t="shared" si="78"/>
        <v>509256.00000000006</v>
      </c>
      <c r="R622" s="101">
        <f t="shared" si="79"/>
        <v>0</v>
      </c>
    </row>
    <row r="623" spans="1:18" ht="14.4" customHeight="1">
      <c r="A623" s="63">
        <v>522451</v>
      </c>
      <c r="B623" s="59" t="s">
        <v>650</v>
      </c>
      <c r="C623" s="25" t="s">
        <v>639</v>
      </c>
      <c r="D623" s="25" t="s">
        <v>691</v>
      </c>
      <c r="E623" s="60" t="s">
        <v>708</v>
      </c>
      <c r="F623" s="36">
        <f>VLOOKUP($A623,'CAF BLS Adjustment'!$B:$H,7,FALSE)</f>
        <v>881856</v>
      </c>
      <c r="G623" s="5">
        <f>SUMIFS('HCLS Adjustment'!$F:$F,'HCLS Adjustment'!$B:$B,Main!$A623)</f>
        <v>1233396</v>
      </c>
      <c r="H623" s="31">
        <f>VLOOKUP(A623,'SVS Adjustment'!$B$3:$E$675,4,FALSE)</f>
        <v>0</v>
      </c>
      <c r="I623" s="31">
        <f t="shared" si="72"/>
        <v>2115252</v>
      </c>
      <c r="J623" s="31">
        <f>IFERROR(VLOOKUP($A623,'NECA 5 year Projections'!$A:$C,3,FALSE),0)</f>
        <v>899901.12684607506</v>
      </c>
      <c r="K623" s="64">
        <f t="shared" si="73"/>
        <v>0.9963388589590193</v>
      </c>
      <c r="L623" s="31">
        <f t="shared" si="74"/>
        <v>2107507.7640907834</v>
      </c>
      <c r="M623" s="61">
        <v>13254</v>
      </c>
      <c r="N623" s="36">
        <f t="shared" si="75"/>
        <v>13205.475236642842</v>
      </c>
      <c r="O623" s="95">
        <f t="shared" si="76"/>
        <v>2120713.2393274261</v>
      </c>
      <c r="P623" s="36">
        <f t="shared" si="77"/>
        <v>891832.87604280771</v>
      </c>
      <c r="Q623" s="101">
        <f t="shared" si="78"/>
        <v>1228880.3632846186</v>
      </c>
      <c r="R623" s="101">
        <f t="shared" si="79"/>
        <v>0</v>
      </c>
    </row>
    <row r="624" spans="1:18" ht="14.4" customHeight="1">
      <c r="A624" s="63">
        <v>522452</v>
      </c>
      <c r="B624" s="59" t="s">
        <v>651</v>
      </c>
      <c r="C624" s="25" t="s">
        <v>639</v>
      </c>
      <c r="D624" s="25" t="s">
        <v>691</v>
      </c>
      <c r="E624" s="60" t="s">
        <v>708</v>
      </c>
      <c r="F624" s="36">
        <f>VLOOKUP($A624,'CAF BLS Adjustment'!$B:$H,7,FALSE)</f>
        <v>4128473</v>
      </c>
      <c r="G624" s="5">
        <f>SUMIFS('HCLS Adjustment'!$F:$F,'HCLS Adjustment'!$B:$B,Main!$A624)</f>
        <v>0</v>
      </c>
      <c r="H624" s="31">
        <f>VLOOKUP(A624,'SVS Adjustment'!$B$3:$E$675,4,FALSE)</f>
        <v>0</v>
      </c>
      <c r="I624" s="31">
        <f t="shared" si="72"/>
        <v>4128473</v>
      </c>
      <c r="J624" s="31">
        <f>IFERROR(VLOOKUP($A624,'NECA 5 year Projections'!$A:$C,3,FALSE),0)</f>
        <v>2337953.8339207401</v>
      </c>
      <c r="K624" s="64">
        <f t="shared" si="73"/>
        <v>0.9963388589590193</v>
      </c>
      <c r="L624" s="31">
        <f t="shared" si="74"/>
        <v>4113358.0780631192</v>
      </c>
      <c r="M624" s="61">
        <v>-197370</v>
      </c>
      <c r="N624" s="36">
        <f t="shared" si="75"/>
        <v>-197370</v>
      </c>
      <c r="O624" s="95">
        <f t="shared" si="76"/>
        <v>3915988.0780631192</v>
      </c>
      <c r="P624" s="36">
        <f t="shared" si="77"/>
        <v>3915988.0780631192</v>
      </c>
      <c r="Q624" s="101">
        <f t="shared" si="78"/>
        <v>0</v>
      </c>
      <c r="R624" s="101">
        <f t="shared" si="79"/>
        <v>0</v>
      </c>
    </row>
    <row r="625" spans="1:18" ht="14.4" customHeight="1">
      <c r="A625" s="63">
        <v>532359</v>
      </c>
      <c r="B625" s="59" t="s">
        <v>653</v>
      </c>
      <c r="C625" s="25" t="s">
        <v>652</v>
      </c>
      <c r="D625" s="25" t="s">
        <v>691</v>
      </c>
      <c r="E625" s="60" t="s">
        <v>708</v>
      </c>
      <c r="F625" s="36">
        <f>VLOOKUP($A625,'CAF BLS Adjustment'!$B:$H,7,FALSE)</f>
        <v>1082527</v>
      </c>
      <c r="G625" s="5">
        <f>SUMIFS('HCLS Adjustment'!$F:$F,'HCLS Adjustment'!$B:$B,Main!$A625)</f>
        <v>0</v>
      </c>
      <c r="H625" s="31">
        <f>VLOOKUP(A625,'SVS Adjustment'!$B$3:$E$675,4,FALSE)</f>
        <v>0</v>
      </c>
      <c r="I625" s="31">
        <f t="shared" si="72"/>
        <v>1082527</v>
      </c>
      <c r="J625" s="31">
        <f>IFERROR(VLOOKUP($A625,'NECA 5 year Projections'!$A:$C,3,FALSE),0)</f>
        <v>627540.21875356894</v>
      </c>
      <c r="K625" s="64">
        <f t="shared" si="73"/>
        <v>0.9963388589590193</v>
      </c>
      <c r="L625" s="31">
        <f t="shared" si="74"/>
        <v>1078563.7159723302</v>
      </c>
      <c r="M625" s="61">
        <v>48792</v>
      </c>
      <c r="N625" s="36">
        <f t="shared" si="75"/>
        <v>48613.365606328472</v>
      </c>
      <c r="O625" s="95">
        <f t="shared" si="76"/>
        <v>1127177.0815786587</v>
      </c>
      <c r="P625" s="36">
        <f t="shared" si="77"/>
        <v>1127177.0815786587</v>
      </c>
      <c r="Q625" s="101">
        <f t="shared" si="78"/>
        <v>0</v>
      </c>
      <c r="R625" s="101">
        <f t="shared" si="79"/>
        <v>0</v>
      </c>
    </row>
    <row r="626" spans="1:18" ht="14.4" customHeight="1">
      <c r="A626" s="63">
        <v>532362</v>
      </c>
      <c r="B626" s="59" t="s">
        <v>654</v>
      </c>
      <c r="C626" s="25" t="s">
        <v>652</v>
      </c>
      <c r="D626" s="25" t="s">
        <v>691</v>
      </c>
      <c r="E626" s="60" t="s">
        <v>708</v>
      </c>
      <c r="F626" s="36">
        <f>VLOOKUP($A626,'CAF BLS Adjustment'!$B:$H,7,FALSE)</f>
        <v>3465882</v>
      </c>
      <c r="G626" s="5">
        <f>SUMIFS('HCLS Adjustment'!$F:$F,'HCLS Adjustment'!$B:$B,Main!$A626)</f>
        <v>433668</v>
      </c>
      <c r="H626" s="31">
        <f>VLOOKUP(A626,'SVS Adjustment'!$B$3:$E$675,4,FALSE)</f>
        <v>0</v>
      </c>
      <c r="I626" s="31">
        <f t="shared" si="72"/>
        <v>3899550</v>
      </c>
      <c r="J626" s="31">
        <f>IFERROR(VLOOKUP($A626,'NECA 5 year Projections'!$A:$C,3,FALSE),0)</f>
        <v>2595672.6568294</v>
      </c>
      <c r="K626" s="64">
        <f t="shared" si="73"/>
        <v>0.9963388589590193</v>
      </c>
      <c r="L626" s="31">
        <f t="shared" si="74"/>
        <v>3885273.1974536437</v>
      </c>
      <c r="M626" s="61">
        <v>80712</v>
      </c>
      <c r="N626" s="36">
        <f t="shared" si="75"/>
        <v>80416.501984300368</v>
      </c>
      <c r="O626" s="95">
        <f t="shared" si="76"/>
        <v>3965689.6994379442</v>
      </c>
      <c r="P626" s="36">
        <f t="shared" si="77"/>
        <v>3533609.4191509043</v>
      </c>
      <c r="Q626" s="101">
        <f t="shared" si="78"/>
        <v>432080.28028703999</v>
      </c>
      <c r="R626" s="101">
        <f t="shared" si="79"/>
        <v>0</v>
      </c>
    </row>
    <row r="627" spans="1:18" ht="14.4" customHeight="1">
      <c r="A627" s="63">
        <v>532363</v>
      </c>
      <c r="B627" s="59" t="s">
        <v>655</v>
      </c>
      <c r="C627" s="25" t="s">
        <v>652</v>
      </c>
      <c r="D627" s="25" t="s">
        <v>691</v>
      </c>
      <c r="E627" s="60" t="s">
        <v>708</v>
      </c>
      <c r="F627" s="36">
        <f>VLOOKUP($A627,'CAF BLS Adjustment'!$B:$H,7,FALSE)</f>
        <v>499485</v>
      </c>
      <c r="G627" s="5">
        <f>SUMIFS('HCLS Adjustment'!$F:$F,'HCLS Adjustment'!$B:$B,Main!$A627)</f>
        <v>90552</v>
      </c>
      <c r="H627" s="31">
        <f>VLOOKUP(A627,'SVS Adjustment'!$B$3:$E$675,4,FALSE)</f>
        <v>0</v>
      </c>
      <c r="I627" s="31">
        <f t="shared" si="72"/>
        <v>590037</v>
      </c>
      <c r="J627" s="31">
        <f>IFERROR(VLOOKUP($A627,'NECA 5 year Projections'!$A:$C,3,FALSE),0)</f>
        <v>515253.74853553699</v>
      </c>
      <c r="K627" s="64">
        <f t="shared" si="73"/>
        <v>0.9963388589590193</v>
      </c>
      <c r="L627" s="31">
        <f t="shared" si="74"/>
        <v>587876.7913236029</v>
      </c>
      <c r="M627" s="61">
        <v>92880</v>
      </c>
      <c r="N627" s="36">
        <f t="shared" si="75"/>
        <v>92539.953220113719</v>
      </c>
      <c r="O627" s="95">
        <f t="shared" si="76"/>
        <v>680416.74454371666</v>
      </c>
      <c r="P627" s="36">
        <f t="shared" si="77"/>
        <v>590196.26818725956</v>
      </c>
      <c r="Q627" s="101">
        <f t="shared" si="78"/>
        <v>90220.476356457119</v>
      </c>
      <c r="R627" s="101">
        <f t="shared" si="79"/>
        <v>0</v>
      </c>
    </row>
    <row r="628" spans="1:18" ht="14.4" customHeight="1">
      <c r="A628" s="63">
        <v>532364</v>
      </c>
      <c r="B628" s="59" t="s">
        <v>656</v>
      </c>
      <c r="C628" s="25" t="s">
        <v>652</v>
      </c>
      <c r="D628" s="25" t="s">
        <v>691</v>
      </c>
      <c r="E628" s="60" t="s">
        <v>708</v>
      </c>
      <c r="F628" s="36">
        <f>VLOOKUP($A628,'CAF BLS Adjustment'!$B:$H,7,FALSE)</f>
        <v>1046311</v>
      </c>
      <c r="G628" s="5">
        <f>SUMIFS('HCLS Adjustment'!$F:$F,'HCLS Adjustment'!$B:$B,Main!$A628)</f>
        <v>774900</v>
      </c>
      <c r="H628" s="31">
        <f>VLOOKUP(A628,'SVS Adjustment'!$B$3:$E$675,4,FALSE)</f>
        <v>0</v>
      </c>
      <c r="I628" s="31">
        <f t="shared" si="72"/>
        <v>1821211</v>
      </c>
      <c r="J628" s="31">
        <f>IFERROR(VLOOKUP($A628,'NECA 5 year Projections'!$A:$C,3,FALSE),0)</f>
        <v>1492053.9066876799</v>
      </c>
      <c r="K628" s="64">
        <f t="shared" si="73"/>
        <v>0.9963388589590193</v>
      </c>
      <c r="L628" s="31">
        <f t="shared" si="74"/>
        <v>1814543.2896636145</v>
      </c>
      <c r="M628" s="61">
        <v>25992</v>
      </c>
      <c r="N628" s="36">
        <f t="shared" si="75"/>
        <v>25896.839622062831</v>
      </c>
      <c r="O628" s="95">
        <f t="shared" si="76"/>
        <v>1840440.1292856773</v>
      </c>
      <c r="P628" s="36">
        <f t="shared" si="77"/>
        <v>1068377.1474783332</v>
      </c>
      <c r="Q628" s="101">
        <f t="shared" si="78"/>
        <v>772062.98180734401</v>
      </c>
      <c r="R628" s="101">
        <f t="shared" si="79"/>
        <v>0</v>
      </c>
    </row>
    <row r="629" spans="1:18" ht="14.4" customHeight="1">
      <c r="A629" s="63">
        <v>532369</v>
      </c>
      <c r="B629" s="59" t="s">
        <v>657</v>
      </c>
      <c r="C629" s="25" t="s">
        <v>652</v>
      </c>
      <c r="D629" s="25" t="s">
        <v>691</v>
      </c>
      <c r="E629" s="60" t="s">
        <v>708</v>
      </c>
      <c r="F629" s="36">
        <f>VLOOKUP($A629,'CAF BLS Adjustment'!$B:$H,7,FALSE)</f>
        <v>384598</v>
      </c>
      <c r="G629" s="5">
        <f>SUMIFS('HCLS Adjustment'!$F:$F,'HCLS Adjustment'!$B:$B,Main!$A629)</f>
        <v>414336</v>
      </c>
      <c r="H629" s="31">
        <f>VLOOKUP(A629,'SVS Adjustment'!$B$3:$E$675,4,FALSE)</f>
        <v>0</v>
      </c>
      <c r="I629" s="31">
        <f t="shared" si="72"/>
        <v>798934</v>
      </c>
      <c r="J629" s="31">
        <f>IFERROR(VLOOKUP($A629,'NECA 5 year Projections'!$A:$C,3,FALSE),0)</f>
        <v>381613.52984400903</v>
      </c>
      <c r="K629" s="64">
        <f t="shared" si="73"/>
        <v>0.9963388589590193</v>
      </c>
      <c r="L629" s="31">
        <f t="shared" si="74"/>
        <v>796008.9899435651</v>
      </c>
      <c r="M629" s="61">
        <v>-17034</v>
      </c>
      <c r="N629" s="36">
        <f t="shared" si="75"/>
        <v>-17034</v>
      </c>
      <c r="O629" s="95">
        <f t="shared" si="76"/>
        <v>778974.9899435651</v>
      </c>
      <c r="P629" s="36">
        <f t="shared" si="77"/>
        <v>366155.9324779209</v>
      </c>
      <c r="Q629" s="101">
        <f t="shared" si="78"/>
        <v>412819.0574656442</v>
      </c>
      <c r="R629" s="101">
        <f t="shared" si="79"/>
        <v>0</v>
      </c>
    </row>
    <row r="630" spans="1:18" ht="14.4" customHeight="1">
      <c r="A630" s="63">
        <v>532373</v>
      </c>
      <c r="B630" s="59" t="s">
        <v>658</v>
      </c>
      <c r="C630" s="25" t="s">
        <v>652</v>
      </c>
      <c r="D630" s="25" t="s">
        <v>691</v>
      </c>
      <c r="E630" s="60" t="s">
        <v>708</v>
      </c>
      <c r="F630" s="36">
        <f>VLOOKUP($A630,'CAF BLS Adjustment'!$B:$H,7,FALSE)</f>
        <v>606173</v>
      </c>
      <c r="G630" s="5">
        <f>SUMIFS('HCLS Adjustment'!$F:$F,'HCLS Adjustment'!$B:$B,Main!$A630)</f>
        <v>325356</v>
      </c>
      <c r="H630" s="31">
        <f>VLOOKUP(A630,'SVS Adjustment'!$B$3:$E$675,4,FALSE)</f>
        <v>0</v>
      </c>
      <c r="I630" s="31">
        <f t="shared" si="72"/>
        <v>931529</v>
      </c>
      <c r="J630" s="31">
        <f>IFERROR(VLOOKUP($A630,'NECA 5 year Projections'!$A:$C,3,FALSE),0)</f>
        <v>495820.530595196</v>
      </c>
      <c r="K630" s="64">
        <f t="shared" si="73"/>
        <v>0.9963388589590193</v>
      </c>
      <c r="L630" s="31">
        <f t="shared" si="74"/>
        <v>928118.54094723624</v>
      </c>
      <c r="M630" s="61">
        <v>41358</v>
      </c>
      <c r="N630" s="36">
        <f t="shared" si="75"/>
        <v>41206.582528827123</v>
      </c>
      <c r="O630" s="95">
        <f t="shared" si="76"/>
        <v>969325.12347606337</v>
      </c>
      <c r="P630" s="36">
        <f t="shared" si="77"/>
        <v>645160.29768059275</v>
      </c>
      <c r="Q630" s="101">
        <f t="shared" si="78"/>
        <v>324164.82579547062</v>
      </c>
      <c r="R630" s="101">
        <f t="shared" si="79"/>
        <v>0</v>
      </c>
    </row>
    <row r="631" spans="1:18" ht="14.4" customHeight="1">
      <c r="A631" s="63">
        <v>532377</v>
      </c>
      <c r="B631" s="59" t="s">
        <v>659</v>
      </c>
      <c r="C631" s="25" t="s">
        <v>652</v>
      </c>
      <c r="D631" s="25" t="s">
        <v>691</v>
      </c>
      <c r="E631" s="60" t="s">
        <v>708</v>
      </c>
      <c r="F631" s="36">
        <f>VLOOKUP($A631,'CAF BLS Adjustment'!$B:$H,7,FALSE)</f>
        <v>109177</v>
      </c>
      <c r="G631" s="5">
        <f>SUMIFS('HCLS Adjustment'!$F:$F,'HCLS Adjustment'!$B:$B,Main!$A631)</f>
        <v>0</v>
      </c>
      <c r="H631" s="31">
        <f>VLOOKUP(A631,'SVS Adjustment'!$B$3:$E$675,4,FALSE)</f>
        <v>0</v>
      </c>
      <c r="I631" s="31">
        <f t="shared" si="72"/>
        <v>109177</v>
      </c>
      <c r="J631" s="31">
        <f>IFERROR(VLOOKUP($A631,'NECA 5 year Projections'!$A:$C,3,FALSE),0)</f>
        <v>64244.480600761097</v>
      </c>
      <c r="K631" s="64">
        <f t="shared" si="73"/>
        <v>0.9963388589590193</v>
      </c>
      <c r="L631" s="31">
        <f t="shared" si="74"/>
        <v>108777.28760456885</v>
      </c>
      <c r="M631" s="61">
        <v>-30636</v>
      </c>
      <c r="N631" s="36">
        <f t="shared" si="75"/>
        <v>-30636</v>
      </c>
      <c r="O631" s="95">
        <f t="shared" si="76"/>
        <v>78141.287604568846</v>
      </c>
      <c r="P631" s="36">
        <f t="shared" si="77"/>
        <v>78141.287604568846</v>
      </c>
      <c r="Q631" s="101">
        <f t="shared" si="78"/>
        <v>0</v>
      </c>
      <c r="R631" s="101">
        <f t="shared" si="79"/>
        <v>0</v>
      </c>
    </row>
    <row r="632" spans="1:18" ht="14.4" customHeight="1">
      <c r="A632" s="63">
        <v>532383</v>
      </c>
      <c r="B632" s="59" t="s">
        <v>660</v>
      </c>
      <c r="C632" s="25" t="s">
        <v>652</v>
      </c>
      <c r="D632" s="25" t="s">
        <v>691</v>
      </c>
      <c r="E632" s="60" t="s">
        <v>708</v>
      </c>
      <c r="F632" s="36">
        <f>VLOOKUP($A632,'CAF BLS Adjustment'!$B:$H,7,FALSE)</f>
        <v>3601061</v>
      </c>
      <c r="G632" s="5">
        <f>SUMIFS('HCLS Adjustment'!$F:$F,'HCLS Adjustment'!$B:$B,Main!$A632)</f>
        <v>1390392</v>
      </c>
      <c r="H632" s="31">
        <f>VLOOKUP(A632,'SVS Adjustment'!$B$3:$E$675,4,FALSE)</f>
        <v>0</v>
      </c>
      <c r="I632" s="31">
        <f t="shared" si="72"/>
        <v>4991453</v>
      </c>
      <c r="J632" s="31">
        <f>IFERROR(VLOOKUP($A632,'NECA 5 year Projections'!$A:$C,3,FALSE),0)</f>
        <v>4673327.3879022198</v>
      </c>
      <c r="K632" s="64">
        <f t="shared" si="73"/>
        <v>0.9963388589590193</v>
      </c>
      <c r="L632" s="31">
        <f t="shared" si="74"/>
        <v>4973178.5865675742</v>
      </c>
      <c r="M632" s="61">
        <v>200388</v>
      </c>
      <c r="N632" s="36">
        <f t="shared" si="75"/>
        <v>199654.35126907995</v>
      </c>
      <c r="O632" s="95">
        <f t="shared" si="76"/>
        <v>5172832.9378366545</v>
      </c>
      <c r="P632" s="36">
        <f t="shared" si="77"/>
        <v>3787531.3590509053</v>
      </c>
      <c r="Q632" s="101">
        <f t="shared" si="78"/>
        <v>1385301.5787857489</v>
      </c>
      <c r="R632" s="101">
        <f t="shared" si="79"/>
        <v>0</v>
      </c>
    </row>
    <row r="633" spans="1:18" ht="14.4" customHeight="1">
      <c r="A633" s="63">
        <v>532384</v>
      </c>
      <c r="B633" s="59" t="s">
        <v>661</v>
      </c>
      <c r="C633" s="25" t="s">
        <v>652</v>
      </c>
      <c r="D633" s="25" t="s">
        <v>691</v>
      </c>
      <c r="E633" s="60" t="s">
        <v>708</v>
      </c>
      <c r="F633" s="36">
        <f>VLOOKUP($A633,'CAF BLS Adjustment'!$B:$H,7,FALSE)</f>
        <v>564190</v>
      </c>
      <c r="G633" s="5">
        <f>SUMIFS('HCLS Adjustment'!$F:$F,'HCLS Adjustment'!$B:$B,Main!$A633)</f>
        <v>436188</v>
      </c>
      <c r="H633" s="31">
        <f>VLOOKUP(A633,'SVS Adjustment'!$B$3:$E$675,4,FALSE)</f>
        <v>0</v>
      </c>
      <c r="I633" s="31">
        <f t="shared" si="72"/>
        <v>1000378</v>
      </c>
      <c r="J633" s="31">
        <f>IFERROR(VLOOKUP($A633,'NECA 5 year Projections'!$A:$C,3,FALSE),0)</f>
        <v>358975.716191741</v>
      </c>
      <c r="K633" s="64">
        <f t="shared" si="73"/>
        <v>0.9963388589590193</v>
      </c>
      <c r="L633" s="31">
        <f t="shared" si="74"/>
        <v>996715.47504770581</v>
      </c>
      <c r="M633" s="61">
        <v>192</v>
      </c>
      <c r="N633" s="36">
        <f t="shared" si="75"/>
        <v>191.29706092013171</v>
      </c>
      <c r="O633" s="95">
        <f t="shared" si="76"/>
        <v>996906.77210862597</v>
      </c>
      <c r="P633" s="36">
        <f t="shared" si="77"/>
        <v>562315.71789700922</v>
      </c>
      <c r="Q633" s="101">
        <f t="shared" si="78"/>
        <v>434591.05421161669</v>
      </c>
      <c r="R633" s="101">
        <f t="shared" si="79"/>
        <v>0</v>
      </c>
    </row>
    <row r="634" spans="1:18" ht="14.4" customHeight="1">
      <c r="A634" s="63">
        <v>532386</v>
      </c>
      <c r="B634" s="59" t="s">
        <v>662</v>
      </c>
      <c r="C634" s="25" t="s">
        <v>652</v>
      </c>
      <c r="D634" s="25" t="s">
        <v>691</v>
      </c>
      <c r="E634" s="60" t="s">
        <v>708</v>
      </c>
      <c r="F634" s="36">
        <f>VLOOKUP($A634,'CAF BLS Adjustment'!$B:$H,7,FALSE)</f>
        <v>382378</v>
      </c>
      <c r="G634" s="5">
        <f>SUMIFS('HCLS Adjustment'!$F:$F,'HCLS Adjustment'!$B:$B,Main!$A634)</f>
        <v>0</v>
      </c>
      <c r="H634" s="31">
        <f>VLOOKUP(A634,'SVS Adjustment'!$B$3:$E$675,4,FALSE)</f>
        <v>0</v>
      </c>
      <c r="I634" s="31">
        <f t="shared" si="72"/>
        <v>382378</v>
      </c>
      <c r="J634" s="31">
        <f>IFERROR(VLOOKUP($A634,'NECA 5 year Projections'!$A:$C,3,FALSE),0)</f>
        <v>294782.65425805299</v>
      </c>
      <c r="K634" s="64">
        <f t="shared" si="73"/>
        <v>0.9963388589590193</v>
      </c>
      <c r="L634" s="31">
        <f t="shared" si="74"/>
        <v>380978.06021103187</v>
      </c>
      <c r="M634" s="61">
        <v>12672</v>
      </c>
      <c r="N634" s="36">
        <f t="shared" si="75"/>
        <v>12625.606020728692</v>
      </c>
      <c r="O634" s="95">
        <f t="shared" si="76"/>
        <v>393603.66623176058</v>
      </c>
      <c r="P634" s="36">
        <f t="shared" si="77"/>
        <v>393603.66623176058</v>
      </c>
      <c r="Q634" s="101">
        <f t="shared" si="78"/>
        <v>0</v>
      </c>
      <c r="R634" s="101">
        <f t="shared" si="79"/>
        <v>0</v>
      </c>
    </row>
    <row r="635" spans="1:18" ht="14.4" customHeight="1">
      <c r="A635" s="63">
        <v>532387</v>
      </c>
      <c r="B635" s="59" t="s">
        <v>663</v>
      </c>
      <c r="C635" s="25" t="s">
        <v>652</v>
      </c>
      <c r="D635" s="25" t="s">
        <v>691</v>
      </c>
      <c r="E635" s="60" t="s">
        <v>708</v>
      </c>
      <c r="F635" s="36">
        <f>VLOOKUP($A635,'CAF BLS Adjustment'!$B:$H,7,FALSE)</f>
        <v>203725</v>
      </c>
      <c r="G635" s="5">
        <f>SUMIFS('HCLS Adjustment'!$F:$F,'HCLS Adjustment'!$B:$B,Main!$A635)</f>
        <v>0</v>
      </c>
      <c r="H635" s="31">
        <f>VLOOKUP(A635,'SVS Adjustment'!$B$3:$E$675,4,FALSE)</f>
        <v>0</v>
      </c>
      <c r="I635" s="31">
        <f t="shared" si="72"/>
        <v>203725</v>
      </c>
      <c r="J635" s="31">
        <f>IFERROR(VLOOKUP($A635,'NECA 5 year Projections'!$A:$C,3,FALSE),0)</f>
        <v>295553.49869828997</v>
      </c>
      <c r="K635" s="64">
        <f t="shared" si="73"/>
        <v>0.9963388589590193</v>
      </c>
      <c r="L635" s="31">
        <f t="shared" si="74"/>
        <v>203725</v>
      </c>
      <c r="M635" s="61">
        <v>-10554</v>
      </c>
      <c r="N635" s="36">
        <f t="shared" si="75"/>
        <v>-10554</v>
      </c>
      <c r="O635" s="95">
        <f t="shared" si="76"/>
        <v>193171</v>
      </c>
      <c r="P635" s="36">
        <f t="shared" si="77"/>
        <v>193171</v>
      </c>
      <c r="Q635" s="101">
        <f t="shared" si="78"/>
        <v>0</v>
      </c>
      <c r="R635" s="101">
        <f t="shared" si="79"/>
        <v>0</v>
      </c>
    </row>
    <row r="636" spans="1:18" ht="14.4" customHeight="1">
      <c r="A636" s="63">
        <v>532388</v>
      </c>
      <c r="B636" s="59" t="s">
        <v>664</v>
      </c>
      <c r="C636" s="25" t="s">
        <v>652</v>
      </c>
      <c r="D636" s="25" t="s">
        <v>691</v>
      </c>
      <c r="E636" s="60" t="s">
        <v>708</v>
      </c>
      <c r="F636" s="36">
        <f>VLOOKUP($A636,'CAF BLS Adjustment'!$B:$H,7,FALSE)</f>
        <v>367504</v>
      </c>
      <c r="G636" s="5">
        <f>SUMIFS('HCLS Adjustment'!$F:$F,'HCLS Adjustment'!$B:$B,Main!$A636)</f>
        <v>590844</v>
      </c>
      <c r="H636" s="31">
        <f>VLOOKUP(A636,'SVS Adjustment'!$B$3:$E$675,4,FALSE)</f>
        <v>0</v>
      </c>
      <c r="I636" s="31">
        <f t="shared" si="72"/>
        <v>958348</v>
      </c>
      <c r="J636" s="31">
        <f>IFERROR(VLOOKUP($A636,'NECA 5 year Projections'!$A:$C,3,FALSE),0)</f>
        <v>421975.62208308402</v>
      </c>
      <c r="K636" s="64">
        <f t="shared" si="73"/>
        <v>0.9963388589590193</v>
      </c>
      <c r="L636" s="31">
        <f t="shared" si="74"/>
        <v>954839.35280565824</v>
      </c>
      <c r="M636" s="61">
        <v>11197</v>
      </c>
      <c r="N636" s="36">
        <f t="shared" si="75"/>
        <v>11156.006203764138</v>
      </c>
      <c r="O636" s="95">
        <f t="shared" si="76"/>
        <v>965995.35900942236</v>
      </c>
      <c r="P636" s="36">
        <f t="shared" si="77"/>
        <v>377314.52222663956</v>
      </c>
      <c r="Q636" s="101">
        <f t="shared" si="78"/>
        <v>588680.8367827828</v>
      </c>
      <c r="R636" s="101">
        <f t="shared" si="79"/>
        <v>0</v>
      </c>
    </row>
    <row r="637" spans="1:18" ht="14.4" customHeight="1">
      <c r="A637" s="63">
        <v>532389</v>
      </c>
      <c r="B637" s="59" t="s">
        <v>665</v>
      </c>
      <c r="C637" s="25" t="s">
        <v>652</v>
      </c>
      <c r="D637" s="25" t="s">
        <v>691</v>
      </c>
      <c r="E637" s="60" t="s">
        <v>708</v>
      </c>
      <c r="F637" s="36">
        <f>VLOOKUP($A637,'CAF BLS Adjustment'!$B:$H,7,FALSE)</f>
        <v>902219</v>
      </c>
      <c r="G637" s="5">
        <f>SUMIFS('HCLS Adjustment'!$F:$F,'HCLS Adjustment'!$B:$B,Main!$A637)</f>
        <v>1219968</v>
      </c>
      <c r="H637" s="31">
        <f>VLOOKUP(A637,'SVS Adjustment'!$B$3:$E$675,4,FALSE)</f>
        <v>0</v>
      </c>
      <c r="I637" s="31">
        <f t="shared" si="72"/>
        <v>2122187</v>
      </c>
      <c r="J637" s="31">
        <f>IFERROR(VLOOKUP($A637,'NECA 5 year Projections'!$A:$C,3,FALSE),0)</f>
        <v>1054137.5647442599</v>
      </c>
      <c r="K637" s="64">
        <f t="shared" si="73"/>
        <v>0.9963388589590193</v>
      </c>
      <c r="L637" s="31">
        <f t="shared" si="74"/>
        <v>2114417.3740776642</v>
      </c>
      <c r="M637" s="61">
        <v>-13002</v>
      </c>
      <c r="N637" s="36">
        <f t="shared" si="75"/>
        <v>-13002</v>
      </c>
      <c r="O637" s="95">
        <f t="shared" si="76"/>
        <v>2101415.3740776642</v>
      </c>
      <c r="P637" s="36">
        <f t="shared" si="77"/>
        <v>885913.84899114748</v>
      </c>
      <c r="Q637" s="101">
        <f t="shared" si="78"/>
        <v>1215501.5250865167</v>
      </c>
      <c r="R637" s="101">
        <f t="shared" si="79"/>
        <v>0</v>
      </c>
    </row>
    <row r="638" spans="1:18" ht="14.4" customHeight="1">
      <c r="A638" s="63">
        <v>532390</v>
      </c>
      <c r="B638" s="59" t="s">
        <v>666</v>
      </c>
      <c r="C638" s="25" t="s">
        <v>652</v>
      </c>
      <c r="D638" s="25" t="s">
        <v>691</v>
      </c>
      <c r="E638" s="60" t="s">
        <v>708</v>
      </c>
      <c r="F638" s="36">
        <f>VLOOKUP($A638,'CAF BLS Adjustment'!$B:$H,7,FALSE)</f>
        <v>548151</v>
      </c>
      <c r="G638" s="5">
        <f>SUMIFS('HCLS Adjustment'!$F:$F,'HCLS Adjustment'!$B:$B,Main!$A638)</f>
        <v>785724</v>
      </c>
      <c r="H638" s="31">
        <f>VLOOKUP(A638,'SVS Adjustment'!$B$3:$E$675,4,FALSE)</f>
        <v>0</v>
      </c>
      <c r="I638" s="31">
        <f t="shared" si="72"/>
        <v>1333875</v>
      </c>
      <c r="J638" s="31">
        <f>IFERROR(VLOOKUP($A638,'NECA 5 year Projections'!$A:$C,3,FALSE),0)</f>
        <v>636283.69568173902</v>
      </c>
      <c r="K638" s="64">
        <f t="shared" si="73"/>
        <v>0.9963388589590193</v>
      </c>
      <c r="L638" s="31">
        <f t="shared" si="74"/>
        <v>1328991.495493962</v>
      </c>
      <c r="M638" s="61">
        <v>-12716</v>
      </c>
      <c r="N638" s="36">
        <f t="shared" si="75"/>
        <v>-12716</v>
      </c>
      <c r="O638" s="95">
        <f t="shared" si="76"/>
        <v>1316275.495493962</v>
      </c>
      <c r="P638" s="36">
        <f t="shared" si="77"/>
        <v>533428.14187724539</v>
      </c>
      <c r="Q638" s="101">
        <f t="shared" si="78"/>
        <v>782847.35361671657</v>
      </c>
      <c r="R638" s="101">
        <f t="shared" si="79"/>
        <v>0</v>
      </c>
    </row>
    <row r="639" spans="1:18" ht="14.4" customHeight="1">
      <c r="A639" s="63">
        <v>532391</v>
      </c>
      <c r="B639" s="59" t="s">
        <v>667</v>
      </c>
      <c r="C639" s="25" t="s">
        <v>652</v>
      </c>
      <c r="D639" s="25" t="s">
        <v>691</v>
      </c>
      <c r="E639" s="60" t="s">
        <v>708</v>
      </c>
      <c r="F639" s="36">
        <f>VLOOKUP($A639,'CAF BLS Adjustment'!$B:$H,7,FALSE)</f>
        <v>827201</v>
      </c>
      <c r="G639" s="5">
        <f>SUMIFS('HCLS Adjustment'!$F:$F,'HCLS Adjustment'!$B:$B,Main!$A639)</f>
        <v>749796</v>
      </c>
      <c r="H639" s="31">
        <f>VLOOKUP(A639,'SVS Adjustment'!$B$3:$E$675,4,FALSE)</f>
        <v>0</v>
      </c>
      <c r="I639" s="31">
        <f t="shared" si="72"/>
        <v>1576997</v>
      </c>
      <c r="J639" s="31">
        <f>IFERROR(VLOOKUP($A639,'NECA 5 year Projections'!$A:$C,3,FALSE),0)</f>
        <v>731315.58044455806</v>
      </c>
      <c r="K639" s="64">
        <f t="shared" si="73"/>
        <v>0.9963388589590193</v>
      </c>
      <c r="L639" s="31">
        <f t="shared" si="74"/>
        <v>1571223.3915617967</v>
      </c>
      <c r="M639" s="61">
        <v>-20586</v>
      </c>
      <c r="N639" s="36">
        <f t="shared" si="75"/>
        <v>-20586</v>
      </c>
      <c r="O639" s="95">
        <f t="shared" si="76"/>
        <v>1550637.3915617967</v>
      </c>
      <c r="P639" s="36">
        <f t="shared" si="77"/>
        <v>803586.50046975981</v>
      </c>
      <c r="Q639" s="101">
        <f t="shared" si="78"/>
        <v>747050.89109203697</v>
      </c>
      <c r="R639" s="101">
        <f t="shared" si="79"/>
        <v>0</v>
      </c>
    </row>
    <row r="640" spans="1:18" ht="14.4" customHeight="1">
      <c r="A640" s="63">
        <v>532392</v>
      </c>
      <c r="B640" s="59" t="s">
        <v>668</v>
      </c>
      <c r="C640" s="25" t="s">
        <v>652</v>
      </c>
      <c r="D640" s="25" t="s">
        <v>691</v>
      </c>
      <c r="E640" s="60" t="s">
        <v>708</v>
      </c>
      <c r="F640" s="36">
        <f>VLOOKUP($A640,'CAF BLS Adjustment'!$B:$H,7,FALSE)</f>
        <v>756816.60067564365</v>
      </c>
      <c r="G640" s="5">
        <f>SUMIFS('HCLS Adjustment'!$F:$F,'HCLS Adjustment'!$B:$B,Main!$A640)</f>
        <v>1479792</v>
      </c>
      <c r="H640" s="31">
        <f>VLOOKUP(A640,'SVS Adjustment'!$B$3:$E$675,4,FALSE)</f>
        <v>0</v>
      </c>
      <c r="I640" s="31">
        <f t="shared" si="72"/>
        <v>2236608.6006756434</v>
      </c>
      <c r="J640" s="31">
        <f>IFERROR(VLOOKUP($A640,'NECA 5 year Projections'!$A:$C,3,FALSE),0)</f>
        <v>837933.37256811105</v>
      </c>
      <c r="K640" s="64">
        <f t="shared" si="73"/>
        <v>0.9963388589590193</v>
      </c>
      <c r="L640" s="31">
        <f t="shared" si="74"/>
        <v>2228420.0611350993</v>
      </c>
      <c r="M640" s="61">
        <v>1434</v>
      </c>
      <c r="N640" s="36">
        <f t="shared" si="75"/>
        <v>1428.7499237472337</v>
      </c>
      <c r="O640" s="95">
        <f t="shared" si="76"/>
        <v>2229848.8110588463</v>
      </c>
      <c r="P640" s="36">
        <f t="shared" si="77"/>
        <v>755474.53828216181</v>
      </c>
      <c r="Q640" s="101">
        <f t="shared" si="78"/>
        <v>1474374.272776685</v>
      </c>
      <c r="R640" s="101">
        <f t="shared" si="79"/>
        <v>0</v>
      </c>
    </row>
    <row r="641" spans="1:18" ht="14.4" customHeight="1">
      <c r="A641" s="63">
        <v>532396</v>
      </c>
      <c r="B641" s="59" t="s">
        <v>669</v>
      </c>
      <c r="C641" s="25" t="s">
        <v>652</v>
      </c>
      <c r="D641" s="25" t="s">
        <v>691</v>
      </c>
      <c r="E641" s="60" t="s">
        <v>708</v>
      </c>
      <c r="F641" s="36">
        <f>VLOOKUP($A641,'CAF BLS Adjustment'!$B:$H,7,FALSE)</f>
        <v>140444</v>
      </c>
      <c r="G641" s="5">
        <f>SUMIFS('HCLS Adjustment'!$F:$F,'HCLS Adjustment'!$B:$B,Main!$A641)</f>
        <v>36780</v>
      </c>
      <c r="H641" s="31">
        <f>VLOOKUP(A641,'SVS Adjustment'!$B$3:$E$675,4,FALSE)</f>
        <v>0</v>
      </c>
      <c r="I641" s="31">
        <f t="shared" si="72"/>
        <v>177224</v>
      </c>
      <c r="J641" s="31">
        <f>IFERROR(VLOOKUP($A641,'NECA 5 year Projections'!$A:$C,3,FALSE),0)</f>
        <v>150658.57104682</v>
      </c>
      <c r="K641" s="64">
        <f t="shared" si="73"/>
        <v>0.9963388589590193</v>
      </c>
      <c r="L641" s="31">
        <f t="shared" si="74"/>
        <v>176575.15794015324</v>
      </c>
      <c r="M641" s="61">
        <v>7662</v>
      </c>
      <c r="N641" s="36">
        <f t="shared" si="75"/>
        <v>7633.9483373440062</v>
      </c>
      <c r="O641" s="95">
        <f t="shared" si="76"/>
        <v>184209.10627749725</v>
      </c>
      <c r="P641" s="36">
        <f t="shared" si="77"/>
        <v>147563.76304498452</v>
      </c>
      <c r="Q641" s="101">
        <f t="shared" si="78"/>
        <v>36645.343232512729</v>
      </c>
      <c r="R641" s="101">
        <f t="shared" si="79"/>
        <v>0</v>
      </c>
    </row>
    <row r="642" spans="1:18" ht="14.4" customHeight="1">
      <c r="A642" s="63">
        <v>532397</v>
      </c>
      <c r="B642" s="59" t="s">
        <v>670</v>
      </c>
      <c r="C642" s="25" t="s">
        <v>652</v>
      </c>
      <c r="D642" s="25" t="s">
        <v>691</v>
      </c>
      <c r="E642" s="60" t="s">
        <v>708</v>
      </c>
      <c r="F642" s="36">
        <f>VLOOKUP($A642,'CAF BLS Adjustment'!$B:$H,7,FALSE)</f>
        <v>2780972</v>
      </c>
      <c r="G642" s="5">
        <f>SUMIFS('HCLS Adjustment'!$F:$F,'HCLS Adjustment'!$B:$B,Main!$A642)</f>
        <v>144132</v>
      </c>
      <c r="H642" s="31">
        <f>VLOOKUP(A642,'SVS Adjustment'!$B$3:$E$675,4,FALSE)</f>
        <v>0</v>
      </c>
      <c r="I642" s="31">
        <f t="shared" si="72"/>
        <v>2925104</v>
      </c>
      <c r="J642" s="31">
        <f>IFERROR(VLOOKUP($A642,'NECA 5 year Projections'!$A:$C,3,FALSE),0)</f>
        <v>3571473.9637080799</v>
      </c>
      <c r="K642" s="64">
        <f t="shared" si="73"/>
        <v>0.9963388589590193</v>
      </c>
      <c r="L642" s="31">
        <f t="shared" si="74"/>
        <v>2925104</v>
      </c>
      <c r="M642" s="61">
        <v>322884</v>
      </c>
      <c r="N642" s="36">
        <f t="shared" si="75"/>
        <v>321701.87613612396</v>
      </c>
      <c r="O642" s="95">
        <f t="shared" si="76"/>
        <v>3246805.8761361241</v>
      </c>
      <c r="P642" s="36">
        <f t="shared" si="77"/>
        <v>3102673.8761361241</v>
      </c>
      <c r="Q642" s="101">
        <f t="shared" si="78"/>
        <v>144132</v>
      </c>
      <c r="R642" s="101">
        <f t="shared" si="79"/>
        <v>0</v>
      </c>
    </row>
    <row r="643" spans="1:18" ht="14.4" customHeight="1">
      <c r="A643" s="63">
        <v>532399</v>
      </c>
      <c r="B643" s="59" t="s">
        <v>671</v>
      </c>
      <c r="C643" s="25" t="s">
        <v>652</v>
      </c>
      <c r="D643" s="25" t="s">
        <v>691</v>
      </c>
      <c r="E643" s="60" t="s">
        <v>708</v>
      </c>
      <c r="F643" s="36">
        <f>VLOOKUP($A643,'CAF BLS Adjustment'!$B:$H,7,FALSE)</f>
        <v>2195396</v>
      </c>
      <c r="G643" s="5">
        <f>SUMIFS('HCLS Adjustment'!$F:$F,'HCLS Adjustment'!$B:$B,Main!$A643)</f>
        <v>1225572</v>
      </c>
      <c r="H643" s="31">
        <f>VLOOKUP(A643,'SVS Adjustment'!$B$3:$E$675,4,FALSE)</f>
        <v>0</v>
      </c>
      <c r="I643" s="31">
        <f t="shared" si="72"/>
        <v>3420968</v>
      </c>
      <c r="J643" s="31">
        <f>IFERROR(VLOOKUP($A643,'NECA 5 year Projections'!$A:$C,3,FALSE),0)</f>
        <v>1932266.9848950501</v>
      </c>
      <c r="K643" s="64">
        <f t="shared" si="73"/>
        <v>0.9963388589590193</v>
      </c>
      <c r="L643" s="31">
        <f t="shared" si="74"/>
        <v>3408443.3536553183</v>
      </c>
      <c r="M643" s="61">
        <v>76548</v>
      </c>
      <c r="N643" s="36">
        <f t="shared" si="75"/>
        <v>76267.746975595015</v>
      </c>
      <c r="O643" s="95">
        <f t="shared" si="76"/>
        <v>3484711.1006309134</v>
      </c>
      <c r="P643" s="36">
        <f t="shared" si="77"/>
        <v>2263626.0925787902</v>
      </c>
      <c r="Q643" s="101">
        <f t="shared" si="78"/>
        <v>1221085.0080521232</v>
      </c>
      <c r="R643" s="101">
        <f t="shared" si="79"/>
        <v>0</v>
      </c>
    </row>
    <row r="644" spans="1:18" ht="14.4" customHeight="1">
      <c r="A644" s="63">
        <v>533336</v>
      </c>
      <c r="B644" s="59" t="s">
        <v>672</v>
      </c>
      <c r="C644" s="25" t="s">
        <v>652</v>
      </c>
      <c r="D644" s="25" t="s">
        <v>691</v>
      </c>
      <c r="E644" s="60" t="s">
        <v>708</v>
      </c>
      <c r="F644" s="36">
        <f>VLOOKUP($A644,'CAF BLS Adjustment'!$B:$H,7,FALSE)</f>
        <v>74369</v>
      </c>
      <c r="G644" s="5">
        <f>SUMIFS('HCLS Adjustment'!$F:$F,'HCLS Adjustment'!$B:$B,Main!$A644)</f>
        <v>30264</v>
      </c>
      <c r="H644" s="31">
        <f>VLOOKUP(A644,'SVS Adjustment'!$B$3:$E$675,4,FALSE)</f>
        <v>0</v>
      </c>
      <c r="I644" s="31">
        <f t="shared" si="72"/>
        <v>104633</v>
      </c>
      <c r="J644" s="31">
        <f>IFERROR(VLOOKUP($A644,'NECA 5 year Projections'!$A:$C,3,FALSE),0)</f>
        <v>61695.134037033997</v>
      </c>
      <c r="K644" s="64">
        <f t="shared" si="73"/>
        <v>0.9963388589590193</v>
      </c>
      <c r="L644" s="31">
        <f t="shared" si="74"/>
        <v>104249.92382945906</v>
      </c>
      <c r="M644" s="61">
        <v>7320</v>
      </c>
      <c r="N644" s="36">
        <f t="shared" si="75"/>
        <v>7293.2004475800213</v>
      </c>
      <c r="O644" s="95">
        <f t="shared" si="76"/>
        <v>111543.12427703908</v>
      </c>
      <c r="P644" s="36">
        <f t="shared" si="77"/>
        <v>81389.925049503319</v>
      </c>
      <c r="Q644" s="101">
        <f t="shared" si="78"/>
        <v>30153.199227535759</v>
      </c>
      <c r="R644" s="101">
        <f t="shared" si="79"/>
        <v>0</v>
      </c>
    </row>
    <row r="645" spans="1:18" ht="14.4" customHeight="1">
      <c r="A645" s="63">
        <v>542301</v>
      </c>
      <c r="B645" s="59" t="s">
        <v>674</v>
      </c>
      <c r="C645" s="25" t="s">
        <v>673</v>
      </c>
      <c r="D645" s="25" t="s">
        <v>691</v>
      </c>
      <c r="E645" s="60" t="s">
        <v>708</v>
      </c>
      <c r="F645" s="36">
        <f>VLOOKUP($A645,'CAF BLS Adjustment'!$B:$H,7,FALSE)</f>
        <v>1471418</v>
      </c>
      <c r="G645" s="5">
        <f>SUMIFS('HCLS Adjustment'!$F:$F,'HCLS Adjustment'!$B:$B,Main!$A645)</f>
        <v>1556844</v>
      </c>
      <c r="H645" s="31">
        <f>VLOOKUP(A645,'SVS Adjustment'!$B$3:$E$675,4,FALSE)</f>
        <v>0</v>
      </c>
      <c r="I645" s="31">
        <f t="shared" ref="I645:I657" si="80">SUM(F645:H645)</f>
        <v>3028262</v>
      </c>
      <c r="J645" s="31">
        <f>IFERROR(VLOOKUP($A645,'NECA 5 year Projections'!$A:$C,3,FALSE),0)</f>
        <v>1724582.34192652</v>
      </c>
      <c r="K645" s="64">
        <f t="shared" ref="K645:K657" si="81">G$663</f>
        <v>0.9963388589590193</v>
      </c>
      <c r="L645" s="31">
        <f t="shared" ref="L645:L657" si="82">IF(I645&lt;J645,I645,MAX(I645*K645,J645))</f>
        <v>3017175.1057089576</v>
      </c>
      <c r="M645" s="61">
        <v>47442</v>
      </c>
      <c r="N645" s="36">
        <f t="shared" ref="N645:N657" si="83">IF(M645&lt;0,M645,M645*K645)</f>
        <v>47268.308146733791</v>
      </c>
      <c r="O645" s="95">
        <f t="shared" ref="O645:O657" si="84">IF(M645&lt;0,L645+M645,L645+M645*K645)</f>
        <v>3064443.4138556914</v>
      </c>
      <c r="P645" s="36">
        <f t="shared" ref="P645:P657" si="85">(F645/I645)*L645+N645</f>
        <v>1513299.2393184958</v>
      </c>
      <c r="Q645" s="101">
        <f t="shared" ref="Q645:Q657" si="86">((G645)/I645)*L645</f>
        <v>1551144.1745371956</v>
      </c>
      <c r="R645" s="101">
        <f t="shared" ref="R645:R657" si="87">((H645)/I645)*L645</f>
        <v>0</v>
      </c>
    </row>
    <row r="646" spans="1:18" ht="14.4" customHeight="1">
      <c r="A646" s="63">
        <v>542313</v>
      </c>
      <c r="B646" s="59" t="s">
        <v>675</v>
      </c>
      <c r="C646" s="25" t="s">
        <v>673</v>
      </c>
      <c r="D646" s="25" t="s">
        <v>691</v>
      </c>
      <c r="E646" s="60" t="s">
        <v>708</v>
      </c>
      <c r="F646" s="36">
        <f>VLOOKUP($A646,'CAF BLS Adjustment'!$B:$H,7,FALSE)</f>
        <v>524157</v>
      </c>
      <c r="G646" s="5">
        <f>SUMIFS('HCLS Adjustment'!$F:$F,'HCLS Adjustment'!$B:$B,Main!$A646)</f>
        <v>378480</v>
      </c>
      <c r="H646" s="31">
        <f>VLOOKUP(A646,'SVS Adjustment'!$B$3:$E$675,4,FALSE)</f>
        <v>0</v>
      </c>
      <c r="I646" s="31">
        <f t="shared" si="80"/>
        <v>902637</v>
      </c>
      <c r="J646" s="31">
        <f>IFERROR(VLOOKUP($A646,'NECA 5 year Projections'!$A:$C,3,FALSE),0)</f>
        <v>452084.86448589398</v>
      </c>
      <c r="K646" s="64">
        <f t="shared" si="81"/>
        <v>0.9963388589590193</v>
      </c>
      <c r="L646" s="31">
        <f t="shared" si="82"/>
        <v>899332.31863419234</v>
      </c>
      <c r="M646" s="61">
        <v>-17370</v>
      </c>
      <c r="N646" s="36">
        <f t="shared" si="83"/>
        <v>-17370</v>
      </c>
      <c r="O646" s="95">
        <f t="shared" si="84"/>
        <v>881962.31863419234</v>
      </c>
      <c r="P646" s="36">
        <f t="shared" si="85"/>
        <v>504867.98729538266</v>
      </c>
      <c r="Q646" s="101">
        <f t="shared" si="86"/>
        <v>377094.33133880963</v>
      </c>
      <c r="R646" s="101">
        <f t="shared" si="87"/>
        <v>0</v>
      </c>
    </row>
    <row r="647" spans="1:18" ht="14.4" customHeight="1">
      <c r="A647" s="63">
        <v>542318</v>
      </c>
      <c r="B647" s="59" t="s">
        <v>676</v>
      </c>
      <c r="C647" s="25" t="s">
        <v>673</v>
      </c>
      <c r="D647" s="25" t="s">
        <v>691</v>
      </c>
      <c r="E647" s="60" t="s">
        <v>708</v>
      </c>
      <c r="F647" s="36">
        <f>VLOOKUP($A647,'CAF BLS Adjustment'!$B:$H,7,FALSE)</f>
        <v>1141033</v>
      </c>
      <c r="G647" s="5">
        <f>SUMIFS('HCLS Adjustment'!$F:$F,'HCLS Adjustment'!$B:$B,Main!$A647)</f>
        <v>1780680</v>
      </c>
      <c r="H647" s="31">
        <f>VLOOKUP(A647,'SVS Adjustment'!$B$3:$E$675,4,FALSE)</f>
        <v>0</v>
      </c>
      <c r="I647" s="31">
        <f t="shared" si="80"/>
        <v>2921713</v>
      </c>
      <c r="J647" s="31">
        <f>IFERROR(VLOOKUP($A647,'NECA 5 year Projections'!$A:$C,3,FALSE),0)</f>
        <v>1338138.0566701901</v>
      </c>
      <c r="K647" s="64">
        <f t="shared" si="81"/>
        <v>0.9963388589590193</v>
      </c>
      <c r="L647" s="31">
        <f t="shared" si="82"/>
        <v>2911016.1966257333</v>
      </c>
      <c r="M647" s="61">
        <v>47874</v>
      </c>
      <c r="N647" s="36">
        <f t="shared" si="83"/>
        <v>47698.726533804089</v>
      </c>
      <c r="O647" s="95">
        <f t="shared" si="84"/>
        <v>2958714.9231595374</v>
      </c>
      <c r="P647" s="36">
        <f t="shared" si="85"/>
        <v>1184554.2437883907</v>
      </c>
      <c r="Q647" s="101">
        <f t="shared" si="86"/>
        <v>1774160.6793711467</v>
      </c>
      <c r="R647" s="101">
        <f t="shared" si="87"/>
        <v>0</v>
      </c>
    </row>
    <row r="648" spans="1:18" ht="14.4" customHeight="1">
      <c r="A648" s="63">
        <v>542324</v>
      </c>
      <c r="B648" s="59" t="s">
        <v>677</v>
      </c>
      <c r="C648" s="25" t="s">
        <v>673</v>
      </c>
      <c r="D648" s="25" t="s">
        <v>691</v>
      </c>
      <c r="E648" s="60" t="s">
        <v>708</v>
      </c>
      <c r="F648" s="36">
        <f>VLOOKUP($A648,'CAF BLS Adjustment'!$B:$H,7,FALSE)</f>
        <v>2004696</v>
      </c>
      <c r="G648" s="5">
        <f>SUMIFS('HCLS Adjustment'!$F:$F,'HCLS Adjustment'!$B:$B,Main!$A648)</f>
        <v>2232168</v>
      </c>
      <c r="H648" s="31">
        <f>VLOOKUP(A648,'SVS Adjustment'!$B$3:$E$675,4,FALSE)</f>
        <v>0</v>
      </c>
      <c r="I648" s="31">
        <f t="shared" si="80"/>
        <v>4236864</v>
      </c>
      <c r="J648" s="31">
        <f>IFERROR(VLOOKUP($A648,'NECA 5 year Projections'!$A:$C,3,FALSE),0)</f>
        <v>2242906.4069742099</v>
      </c>
      <c r="K648" s="64">
        <f t="shared" si="81"/>
        <v>0.9963388589590193</v>
      </c>
      <c r="L648" s="31">
        <f t="shared" si="82"/>
        <v>4221352.2433245461</v>
      </c>
      <c r="M648" s="61">
        <v>91116</v>
      </c>
      <c r="N648" s="36">
        <f t="shared" si="83"/>
        <v>90782.411472909997</v>
      </c>
      <c r="O648" s="95">
        <f t="shared" si="84"/>
        <v>4312134.6547974562</v>
      </c>
      <c r="P648" s="36">
        <f t="shared" si="85"/>
        <v>2088138.9366726202</v>
      </c>
      <c r="Q648" s="101">
        <f t="shared" si="86"/>
        <v>2223995.7181248362</v>
      </c>
      <c r="R648" s="101">
        <f t="shared" si="87"/>
        <v>0</v>
      </c>
    </row>
    <row r="649" spans="1:18" ht="14.4" customHeight="1">
      <c r="A649" s="63">
        <v>542332</v>
      </c>
      <c r="B649" s="59" t="s">
        <v>678</v>
      </c>
      <c r="C649" s="25" t="s">
        <v>673</v>
      </c>
      <c r="D649" s="25" t="s">
        <v>691</v>
      </c>
      <c r="E649" s="60" t="s">
        <v>708</v>
      </c>
      <c r="F649" s="36">
        <f>VLOOKUP($A649,'CAF BLS Adjustment'!$B:$H,7,FALSE)</f>
        <v>3358306</v>
      </c>
      <c r="G649" s="5">
        <f>SUMIFS('HCLS Adjustment'!$F:$F,'HCLS Adjustment'!$B:$B,Main!$A649)</f>
        <v>3555264</v>
      </c>
      <c r="H649" s="31">
        <f>VLOOKUP(A649,'SVS Adjustment'!$B$3:$E$675,4,FALSE)</f>
        <v>0</v>
      </c>
      <c r="I649" s="31">
        <f t="shared" si="80"/>
        <v>6913570</v>
      </c>
      <c r="J649" s="31">
        <f>IFERROR(VLOOKUP($A649,'NECA 5 year Projections'!$A:$C,3,FALSE),0)</f>
        <v>3678421.1237667501</v>
      </c>
      <c r="K649" s="64">
        <f t="shared" si="81"/>
        <v>0.9963388589590193</v>
      </c>
      <c r="L649" s="31">
        <f t="shared" si="82"/>
        <v>6888258.445133307</v>
      </c>
      <c r="M649" s="61">
        <v>-15564</v>
      </c>
      <c r="N649" s="36">
        <f t="shared" si="83"/>
        <v>-15564</v>
      </c>
      <c r="O649" s="95">
        <f t="shared" si="84"/>
        <v>6872694.445133307</v>
      </c>
      <c r="P649" s="36">
        <f t="shared" si="85"/>
        <v>3330446.7680752287</v>
      </c>
      <c r="Q649" s="101">
        <f t="shared" si="86"/>
        <v>3542247.6770580788</v>
      </c>
      <c r="R649" s="101">
        <f t="shared" si="87"/>
        <v>0</v>
      </c>
    </row>
    <row r="650" spans="1:18" ht="14.4" customHeight="1">
      <c r="A650" s="63">
        <v>542338</v>
      </c>
      <c r="B650" s="59" t="s">
        <v>679</v>
      </c>
      <c r="C650" s="25" t="s">
        <v>673</v>
      </c>
      <c r="D650" s="25" t="s">
        <v>691</v>
      </c>
      <c r="E650" s="60" t="s">
        <v>708</v>
      </c>
      <c r="F650" s="36">
        <f>VLOOKUP($A650,'CAF BLS Adjustment'!$B:$H,7,FALSE)</f>
        <v>4728620</v>
      </c>
      <c r="G650" s="5">
        <f>SUMIFS('HCLS Adjustment'!$F:$F,'HCLS Adjustment'!$B:$B,Main!$A650)</f>
        <v>2467212</v>
      </c>
      <c r="H650" s="31">
        <f>VLOOKUP(A650,'SVS Adjustment'!$B$3:$E$675,4,FALSE)</f>
        <v>0</v>
      </c>
      <c r="I650" s="31">
        <f t="shared" si="80"/>
        <v>7195832</v>
      </c>
      <c r="J650" s="31">
        <f>IFERROR(VLOOKUP($A650,'NECA 5 year Projections'!$A:$C,3,FALSE),0)</f>
        <v>4727925.5363921802</v>
      </c>
      <c r="K650" s="64">
        <f t="shared" si="81"/>
        <v>0.9963388589590193</v>
      </c>
      <c r="L650" s="31">
        <f t="shared" si="82"/>
        <v>7169487.044140798</v>
      </c>
      <c r="M650" s="61">
        <v>188022</v>
      </c>
      <c r="N650" s="36">
        <f t="shared" si="83"/>
        <v>187333.62493919273</v>
      </c>
      <c r="O650" s="95">
        <f t="shared" si="84"/>
        <v>7356820.6690799911</v>
      </c>
      <c r="P650" s="36">
        <f t="shared" si="85"/>
        <v>4898641.4801899912</v>
      </c>
      <c r="Q650" s="101">
        <f t="shared" si="86"/>
        <v>2458179.1888899999</v>
      </c>
      <c r="R650" s="101">
        <f t="shared" si="87"/>
        <v>0</v>
      </c>
    </row>
    <row r="651" spans="1:18" ht="14.4" customHeight="1">
      <c r="A651" s="63">
        <v>542339</v>
      </c>
      <c r="B651" s="59" t="s">
        <v>680</v>
      </c>
      <c r="C651" s="25" t="s">
        <v>673</v>
      </c>
      <c r="D651" s="25" t="s">
        <v>691</v>
      </c>
      <c r="E651" s="60" t="s">
        <v>708</v>
      </c>
      <c r="F651" s="36">
        <f>VLOOKUP($A651,'CAF BLS Adjustment'!$B:$H,7,FALSE)</f>
        <v>4055593</v>
      </c>
      <c r="G651" s="5">
        <f>SUMIFS('HCLS Adjustment'!$F:$F,'HCLS Adjustment'!$B:$B,Main!$A651)</f>
        <v>5567568</v>
      </c>
      <c r="H651" s="31">
        <f>VLOOKUP(A651,'SVS Adjustment'!$B$3:$E$675,4,FALSE)</f>
        <v>0</v>
      </c>
      <c r="I651" s="31">
        <f t="shared" si="80"/>
        <v>9623161</v>
      </c>
      <c r="J651" s="31">
        <f>IFERROR(VLOOKUP($A651,'NECA 5 year Projections'!$A:$C,3,FALSE),0)</f>
        <v>4209728.0246796096</v>
      </c>
      <c r="K651" s="64">
        <f t="shared" si="81"/>
        <v>0.9963388589590193</v>
      </c>
      <c r="L651" s="31">
        <f t="shared" si="82"/>
        <v>9587929.2503189351</v>
      </c>
      <c r="M651" s="61">
        <v>157824</v>
      </c>
      <c r="N651" s="36">
        <f t="shared" si="83"/>
        <v>157246.18407634826</v>
      </c>
      <c r="O651" s="95">
        <f t="shared" si="84"/>
        <v>9745175.4343952835</v>
      </c>
      <c r="P651" s="36">
        <f t="shared" si="85"/>
        <v>4197991.0860985341</v>
      </c>
      <c r="Q651" s="101">
        <f t="shared" si="86"/>
        <v>5547184.3482967494</v>
      </c>
      <c r="R651" s="101">
        <f t="shared" si="87"/>
        <v>0</v>
      </c>
    </row>
    <row r="652" spans="1:18" ht="14.4" customHeight="1">
      <c r="A652" s="63">
        <v>542343</v>
      </c>
      <c r="B652" s="59" t="s">
        <v>681</v>
      </c>
      <c r="C652" s="25" t="s">
        <v>673</v>
      </c>
      <c r="D652" s="25" t="s">
        <v>691</v>
      </c>
      <c r="E652" s="60" t="s">
        <v>708</v>
      </c>
      <c r="F652" s="36">
        <f>VLOOKUP($A652,'CAF BLS Adjustment'!$B:$H,7,FALSE)</f>
        <v>2591079</v>
      </c>
      <c r="G652" s="5">
        <f>SUMIFS('HCLS Adjustment'!$F:$F,'HCLS Adjustment'!$B:$B,Main!$A652)</f>
        <v>1314564</v>
      </c>
      <c r="H652" s="31">
        <f>VLOOKUP(A652,'SVS Adjustment'!$B$3:$E$675,4,FALSE)</f>
        <v>0</v>
      </c>
      <c r="I652" s="31">
        <f t="shared" si="80"/>
        <v>3905643</v>
      </c>
      <c r="J652" s="31">
        <f>IFERROR(VLOOKUP($A652,'NECA 5 year Projections'!$A:$C,3,FALSE),0)</f>
        <v>2638808.0952584902</v>
      </c>
      <c r="K652" s="64">
        <f t="shared" si="81"/>
        <v>0.9963388589590193</v>
      </c>
      <c r="L652" s="31">
        <f t="shared" si="82"/>
        <v>3891343.8901212811</v>
      </c>
      <c r="M652" s="61">
        <v>26292</v>
      </c>
      <c r="N652" s="36">
        <f t="shared" si="83"/>
        <v>26195.741279750535</v>
      </c>
      <c r="O652" s="95">
        <f t="shared" si="84"/>
        <v>3917539.6314010317</v>
      </c>
      <c r="P652" s="36">
        <f t="shared" si="85"/>
        <v>2607788.4356124275</v>
      </c>
      <c r="Q652" s="101">
        <f t="shared" si="86"/>
        <v>1309751.1957886044</v>
      </c>
      <c r="R652" s="101">
        <f t="shared" si="87"/>
        <v>0</v>
      </c>
    </row>
    <row r="653" spans="1:18" ht="14.4" customHeight="1">
      <c r="A653" s="63">
        <v>552220</v>
      </c>
      <c r="B653" s="59" t="s">
        <v>683</v>
      </c>
      <c r="C653" s="25" t="s">
        <v>682</v>
      </c>
      <c r="D653" s="25" t="s">
        <v>691</v>
      </c>
      <c r="E653" s="60" t="s">
        <v>708</v>
      </c>
      <c r="F653" s="36">
        <f>VLOOKUP($A653,'CAF BLS Adjustment'!$B:$H,7,FALSE)</f>
        <v>113517</v>
      </c>
      <c r="G653" s="5">
        <f>SUMIFS('HCLS Adjustment'!$F:$F,'HCLS Adjustment'!$B:$B,Main!$A653)</f>
        <v>0</v>
      </c>
      <c r="H653" s="31">
        <f>VLOOKUP(A653,'SVS Adjustment'!$B$3:$E$675,4,FALSE)</f>
        <v>0</v>
      </c>
      <c r="I653" s="31">
        <f t="shared" si="80"/>
        <v>113517</v>
      </c>
      <c r="J653" s="31">
        <f>IFERROR(VLOOKUP($A653,'NECA 5 year Projections'!$A:$C,3,FALSE),0)</f>
        <v>147099.68709985801</v>
      </c>
      <c r="K653" s="64">
        <f t="shared" si="81"/>
        <v>0.9963388589590193</v>
      </c>
      <c r="L653" s="31">
        <f t="shared" si="82"/>
        <v>113517</v>
      </c>
      <c r="M653" s="61">
        <v>8298</v>
      </c>
      <c r="N653" s="36">
        <f t="shared" si="83"/>
        <v>8267.6198516419427</v>
      </c>
      <c r="O653" s="95">
        <f t="shared" si="84"/>
        <v>121784.61985164194</v>
      </c>
      <c r="P653" s="36">
        <f t="shared" si="85"/>
        <v>121784.61985164194</v>
      </c>
      <c r="Q653" s="101">
        <f t="shared" si="86"/>
        <v>0</v>
      </c>
      <c r="R653" s="101">
        <f t="shared" si="87"/>
        <v>0</v>
      </c>
    </row>
    <row r="654" spans="1:18" ht="14.4" customHeight="1">
      <c r="A654" s="63">
        <v>552349</v>
      </c>
      <c r="B654" s="59" t="s">
        <v>684</v>
      </c>
      <c r="C654" s="25" t="s">
        <v>682</v>
      </c>
      <c r="D654" s="25" t="s">
        <v>691</v>
      </c>
      <c r="E654" s="60" t="s">
        <v>708</v>
      </c>
      <c r="F654" s="36">
        <f>VLOOKUP($A654,'CAF BLS Adjustment'!$B:$H,7,FALSE)</f>
        <v>3140222</v>
      </c>
      <c r="G654" s="5">
        <f>SUMIFS('HCLS Adjustment'!$F:$F,'HCLS Adjustment'!$B:$B,Main!$A654)</f>
        <v>1804068</v>
      </c>
      <c r="H654" s="31">
        <f>VLOOKUP(A654,'SVS Adjustment'!$B$3:$E$675,4,FALSE)</f>
        <v>0</v>
      </c>
      <c r="I654" s="31">
        <f t="shared" si="80"/>
        <v>4944290</v>
      </c>
      <c r="J654" s="31">
        <f>IFERROR(VLOOKUP($A654,'NECA 5 year Projections'!$A:$C,3,FALSE),0)</f>
        <v>2404574.69717866</v>
      </c>
      <c r="K654" s="64">
        <f t="shared" si="81"/>
        <v>0.9963388589590193</v>
      </c>
      <c r="L654" s="31">
        <f t="shared" si="82"/>
        <v>4926188.2569624893</v>
      </c>
      <c r="M654" s="61">
        <v>292476</v>
      </c>
      <c r="N654" s="36">
        <f t="shared" si="83"/>
        <v>291405.20411289815</v>
      </c>
      <c r="O654" s="95">
        <f t="shared" si="84"/>
        <v>5217593.4610753879</v>
      </c>
      <c r="P654" s="36">
        <f t="shared" si="85"/>
        <v>3420130.4084709077</v>
      </c>
      <c r="Q654" s="101">
        <f t="shared" si="86"/>
        <v>1797463.0526044799</v>
      </c>
      <c r="R654" s="101">
        <f t="shared" si="87"/>
        <v>0</v>
      </c>
    </row>
    <row r="655" spans="1:18" ht="14.4" customHeight="1">
      <c r="A655" s="63">
        <v>553304</v>
      </c>
      <c r="B655" s="59" t="s">
        <v>685</v>
      </c>
      <c r="C655" s="25" t="s">
        <v>682</v>
      </c>
      <c r="D655" s="25" t="s">
        <v>691</v>
      </c>
      <c r="E655" s="60" t="s">
        <v>708</v>
      </c>
      <c r="F655" s="36">
        <f>VLOOKUP($A655,'CAF BLS Adjustment'!$B:$H,7,FALSE)</f>
        <v>497274</v>
      </c>
      <c r="G655" s="5">
        <f>SUMIFS('HCLS Adjustment'!$F:$F,'HCLS Adjustment'!$B:$B,Main!$A655)</f>
        <v>711828</v>
      </c>
      <c r="H655" s="31">
        <f>VLOOKUP(A655,'SVS Adjustment'!$B$3:$E$675,4,FALSE)</f>
        <v>0</v>
      </c>
      <c r="I655" s="31">
        <f t="shared" si="80"/>
        <v>1209102</v>
      </c>
      <c r="J655" s="31">
        <f>IFERROR(VLOOKUP($A655,'NECA 5 year Projections'!$A:$C,3,FALSE),0)</f>
        <v>575764.21499972197</v>
      </c>
      <c r="K655" s="64">
        <f t="shared" si="81"/>
        <v>0.9963388589590193</v>
      </c>
      <c r="L655" s="31">
        <f t="shared" si="82"/>
        <v>1204675.3070450681</v>
      </c>
      <c r="M655" s="61">
        <v>-9132</v>
      </c>
      <c r="N655" s="36">
        <f t="shared" si="83"/>
        <v>-9132</v>
      </c>
      <c r="O655" s="95">
        <f t="shared" si="84"/>
        <v>1195543.3070450681</v>
      </c>
      <c r="P655" s="36">
        <f t="shared" si="85"/>
        <v>486321.40974998736</v>
      </c>
      <c r="Q655" s="101">
        <f t="shared" si="86"/>
        <v>709221.89729508071</v>
      </c>
      <c r="R655" s="101">
        <f t="shared" si="87"/>
        <v>0</v>
      </c>
    </row>
    <row r="656" spans="1:18" ht="14.4" customHeight="1">
      <c r="A656" s="63">
        <v>663800</v>
      </c>
      <c r="B656" s="59" t="s">
        <v>687</v>
      </c>
      <c r="C656" s="25" t="s">
        <v>686</v>
      </c>
      <c r="D656" s="25" t="s">
        <v>691</v>
      </c>
      <c r="E656" s="60" t="s">
        <v>708</v>
      </c>
      <c r="F656" s="36">
        <f>VLOOKUP($A656,'CAF BLS Adjustment'!$B:$H,7,FALSE)</f>
        <v>6528121</v>
      </c>
      <c r="G656" s="5">
        <f>SUMIFS('HCLS Adjustment'!$F:$F,'HCLS Adjustment'!$B:$B,Main!$A656)</f>
        <v>0</v>
      </c>
      <c r="H656" s="31">
        <f>VLOOKUP(A656,'SVS Adjustment'!$B$3:$E$675,4,FALSE)</f>
        <v>0</v>
      </c>
      <c r="I656" s="31">
        <f t="shared" si="80"/>
        <v>6528121</v>
      </c>
      <c r="J656" s="31">
        <f>IFERROR(VLOOKUP($A656,'NECA 5 year Projections'!$A:$C,3,FALSE),0)</f>
        <v>7136912.2682565404</v>
      </c>
      <c r="K656" s="64">
        <f t="shared" si="81"/>
        <v>0.9963388589590193</v>
      </c>
      <c r="L656" s="31">
        <f t="shared" si="82"/>
        <v>6528121</v>
      </c>
      <c r="M656" s="61">
        <v>1507296</v>
      </c>
      <c r="N656" s="36">
        <f t="shared" si="83"/>
        <v>1501777.5767534939</v>
      </c>
      <c r="O656" s="95">
        <f t="shared" si="84"/>
        <v>8029898.5767534934</v>
      </c>
      <c r="P656" s="36">
        <f t="shared" si="85"/>
        <v>8029898.5767534934</v>
      </c>
      <c r="Q656" s="101">
        <f t="shared" si="86"/>
        <v>0</v>
      </c>
      <c r="R656" s="101">
        <f t="shared" si="87"/>
        <v>0</v>
      </c>
    </row>
    <row r="657" spans="1:18" ht="14.4" customHeight="1">
      <c r="A657" s="66">
        <v>673900</v>
      </c>
      <c r="B657" s="67" t="s">
        <v>689</v>
      </c>
      <c r="C657" s="68" t="s">
        <v>688</v>
      </c>
      <c r="D657" s="68" t="s">
        <v>691</v>
      </c>
      <c r="E657" s="69" t="s">
        <v>708</v>
      </c>
      <c r="F657" s="80">
        <f>VLOOKUP($A657,'CAF BLS Adjustment'!$B:$H,7,FALSE)</f>
        <v>1148392</v>
      </c>
      <c r="G657" s="79">
        <f>SUMIFS('HCLS Adjustment'!$F:$F,'HCLS Adjustment'!$B:$B,Main!$A657)</f>
        <v>0</v>
      </c>
      <c r="H657" s="71">
        <f>VLOOKUP(A657,'SVS Adjustment'!$B$3:$E$675,4,FALSE)</f>
        <v>0</v>
      </c>
      <c r="I657" s="71">
        <f t="shared" si="80"/>
        <v>1148392</v>
      </c>
      <c r="J657" s="71">
        <f>IFERROR(VLOOKUP($A657,'NECA 5 year Projections'!$A:$C,3,FALSE),0)</f>
        <v>1276231.6063878101</v>
      </c>
      <c r="K657" s="73">
        <f t="shared" si="81"/>
        <v>0.9963388589590193</v>
      </c>
      <c r="L657" s="71">
        <f t="shared" si="82"/>
        <v>1148392</v>
      </c>
      <c r="M657" s="72">
        <v>81744</v>
      </c>
      <c r="N657" s="70">
        <f t="shared" si="83"/>
        <v>81444.723686746074</v>
      </c>
      <c r="O657" s="96">
        <f t="shared" si="84"/>
        <v>1229836.7236867461</v>
      </c>
      <c r="P657" s="70">
        <f t="shared" si="85"/>
        <v>1229836.7236867461</v>
      </c>
      <c r="Q657" s="104">
        <f t="shared" si="86"/>
        <v>0</v>
      </c>
      <c r="R657" s="104">
        <f t="shared" si="87"/>
        <v>0</v>
      </c>
    </row>
    <row r="658" spans="1:18" ht="14.4" customHeight="1">
      <c r="B658" s="32"/>
      <c r="D658" s="45"/>
      <c r="E658" s="21"/>
      <c r="F658" s="47"/>
      <c r="G658" s="48"/>
      <c r="H658" s="48"/>
      <c r="I658" s="48"/>
      <c r="K658" s="49"/>
      <c r="M658" s="48"/>
      <c r="N658" s="48"/>
      <c r="O658" s="97"/>
      <c r="P658" s="98"/>
    </row>
    <row r="659" spans="1:18">
      <c r="C659" s="29" t="s">
        <v>693</v>
      </c>
      <c r="F659" s="48">
        <f>SUM(F4:F657)</f>
        <v>948427535.91434753</v>
      </c>
      <c r="G659" s="48">
        <f t="shared" ref="G659:I659" si="88">SUM(G4:G657)</f>
        <v>562966428</v>
      </c>
      <c r="H659" s="48">
        <f t="shared" si="88"/>
        <v>4326888</v>
      </c>
      <c r="I659" s="48">
        <f t="shared" si="88"/>
        <v>1515720851.9143467</v>
      </c>
      <c r="J659" s="48">
        <f>SUM(J4:J657)</f>
        <v>905703549.40110314</v>
      </c>
      <c r="L659" s="48">
        <f>SUM(L4:L657)</f>
        <v>1510568188.9912837</v>
      </c>
      <c r="M659" s="48">
        <f>SUM(M4:M657)</f>
        <v>41783610</v>
      </c>
      <c r="N659" s="48">
        <f>SUM(N4:N657)</f>
        <v>41560320.800852701</v>
      </c>
      <c r="O659" s="36">
        <f t="shared" ref="O659:R659" si="89">SUM(O4:O657)</f>
        <v>1552128509.7921386</v>
      </c>
      <c r="P659" s="36">
        <f t="shared" si="89"/>
        <v>986880505.09007668</v>
      </c>
      <c r="Q659" s="65">
        <f t="shared" si="89"/>
        <v>560936958.04929709</v>
      </c>
      <c r="R659" s="65">
        <f t="shared" si="89"/>
        <v>4311046.6527634729</v>
      </c>
    </row>
    <row r="660" spans="1:18">
      <c r="F660" s="48"/>
      <c r="G660" s="48"/>
      <c r="H660" s="48"/>
      <c r="I660" s="48"/>
      <c r="M660" s="48"/>
      <c r="N660" s="48"/>
      <c r="O660" s="47"/>
      <c r="P660" s="47"/>
      <c r="R660" s="65" t="s">
        <v>823</v>
      </c>
    </row>
    <row r="661" spans="1:18" ht="46.2" customHeight="1">
      <c r="B661" s="43"/>
      <c r="D661" s="44"/>
      <c r="E661" s="44"/>
      <c r="F661" s="44" t="s">
        <v>806</v>
      </c>
      <c r="G661" s="53">
        <f>I659+M659</f>
        <v>1557504461.9143467</v>
      </c>
      <c r="H661" s="44"/>
      <c r="I661" s="44"/>
      <c r="J661" s="29"/>
      <c r="K661" s="44"/>
      <c r="L661" s="29"/>
      <c r="M661" s="44"/>
      <c r="N661" s="74"/>
      <c r="P661" s="50" t="s">
        <v>823</v>
      </c>
    </row>
    <row r="662" spans="1:18">
      <c r="F662" s="29" t="s">
        <v>807</v>
      </c>
      <c r="G662" s="53">
        <f>1422964377*1.019198*1.07</f>
        <v>1551802218.4073215</v>
      </c>
      <c r="P662" s="120"/>
      <c r="R662" s="119"/>
    </row>
    <row r="663" spans="1:18">
      <c r="F663" s="29" t="s">
        <v>808</v>
      </c>
      <c r="G663" s="29">
        <f>G662/G661</f>
        <v>0.9963388589590193</v>
      </c>
      <c r="Q663" s="119"/>
    </row>
    <row r="670" spans="1:18">
      <c r="M670" s="52"/>
      <c r="N670" s="52"/>
    </row>
  </sheetData>
  <mergeCells count="1">
    <mergeCell ref="A1:R1"/>
  </mergeCells>
  <pageMargins left="0.7" right="0.7" top="0.75" bottom="0.75" header="0.3" footer="0.3"/>
  <pageSetup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1"/>
  <sheetViews>
    <sheetView workbookViewId="0">
      <pane ySplit="2" topLeftCell="A3" activePane="bottomLeft" state="frozen"/>
      <selection pane="bottomLeft" sqref="A1:I1"/>
    </sheetView>
  </sheetViews>
  <sheetFormatPr defaultColWidth="9.109375" defaultRowHeight="14.4"/>
  <cols>
    <col min="1" max="1" width="9.109375" style="12"/>
    <col min="2" max="2" width="26" style="12" bestFit="1" customWidth="1"/>
    <col min="3" max="3" width="18" style="12" customWidth="1"/>
    <col min="4" max="4" width="16" style="12" customWidth="1"/>
    <col min="5" max="5" width="18.33203125" style="12" customWidth="1"/>
    <col min="6" max="6" width="17.88671875" style="12" customWidth="1"/>
    <col min="7" max="7" width="13.88671875" style="12" customWidth="1"/>
    <col min="8" max="8" width="19.44140625" style="12" customWidth="1"/>
    <col min="9" max="9" width="17.6640625" style="12" customWidth="1"/>
    <col min="10" max="10" width="18" style="12" bestFit="1" customWidth="1"/>
    <col min="11" max="16384" width="9.109375" style="12"/>
  </cols>
  <sheetData>
    <row r="1" spans="1:11" s="14" customFormat="1" ht="27" customHeight="1">
      <c r="A1" s="125" t="s">
        <v>824</v>
      </c>
      <c r="B1" s="125"/>
      <c r="C1" s="125"/>
      <c r="D1" s="125"/>
      <c r="E1" s="125"/>
      <c r="F1" s="125"/>
      <c r="G1" s="125"/>
      <c r="H1" s="125"/>
      <c r="I1" s="125"/>
    </row>
    <row r="2" spans="1:11" ht="86.4">
      <c r="A2" s="16" t="s">
        <v>1</v>
      </c>
      <c r="B2" s="16" t="s">
        <v>2</v>
      </c>
      <c r="C2" s="16" t="s">
        <v>829</v>
      </c>
      <c r="D2" s="16" t="s">
        <v>695</v>
      </c>
      <c r="E2" s="17" t="s">
        <v>701</v>
      </c>
      <c r="F2" s="17" t="s">
        <v>702</v>
      </c>
      <c r="G2" s="105" t="s">
        <v>696</v>
      </c>
      <c r="H2" s="17" t="s">
        <v>700</v>
      </c>
      <c r="I2" s="106" t="s">
        <v>703</v>
      </c>
    </row>
    <row r="3" spans="1:11">
      <c r="A3" s="107">
        <v>100002</v>
      </c>
      <c r="B3" s="15" t="s">
        <v>4</v>
      </c>
      <c r="C3" s="88">
        <f>VLOOKUP(A3,Main!_xlnm.Print_Area,16,FALSE)</f>
        <v>-33545.840021110314</v>
      </c>
      <c r="D3" s="1">
        <f>VLOOKUP(A3,Main!_xlnm.Print_Area,13,FALSE)</f>
        <v>-534510</v>
      </c>
      <c r="E3" s="88">
        <f>VLOOKUP(A3,'CAF BLS Adjustment'!B3:J658,5)</f>
        <v>405291</v>
      </c>
      <c r="F3" s="88">
        <f>VLOOKUP(A3,'CAF BLS Adjustment'!$B$3:$J$658,6)</f>
        <v>97514</v>
      </c>
      <c r="G3" s="1">
        <f>MIN(D3,C3)</f>
        <v>-534510</v>
      </c>
      <c r="H3" s="1">
        <f>MAX(MIN(C3-G3,E3),0)</f>
        <v>405291</v>
      </c>
      <c r="I3" s="1">
        <f>MIN(MAX(C3-G3-H3,0),F3)</f>
        <v>95673.159978889686</v>
      </c>
      <c r="K3" s="3"/>
    </row>
    <row r="4" spans="1:11">
      <c r="A4" s="107">
        <v>100003</v>
      </c>
      <c r="B4" s="15" t="s">
        <v>5</v>
      </c>
      <c r="C4" s="1">
        <f>VLOOKUP(A4,Main!_xlnm.Print_Area,16,FALSE)</f>
        <v>908759.12061589805</v>
      </c>
      <c r="D4" s="1">
        <f>VLOOKUP(A4,Main!_xlnm.Print_Area,13,FALSE)</f>
        <v>111954</v>
      </c>
      <c r="E4" s="1">
        <f>VLOOKUP(A4,'CAF BLS Adjustment'!B4:J659,5)</f>
        <v>797215</v>
      </c>
      <c r="F4" s="1">
        <f>VLOOKUP(A4,'CAF BLS Adjustment'!$B$3:$J$658,6)</f>
        <v>0</v>
      </c>
      <c r="G4" s="1">
        <f t="shared" ref="G4:G67" si="0">MIN(D4,C4)</f>
        <v>111954</v>
      </c>
      <c r="H4" s="1">
        <f t="shared" ref="H4:H67" si="1">MAX(MIN(C4-G4,E4),0)</f>
        <v>796805.12061589805</v>
      </c>
      <c r="I4" s="1">
        <f t="shared" ref="I4:I67" si="2">MIN(MAX(C4-G4-H4,0),F4)</f>
        <v>0</v>
      </c>
    </row>
    <row r="5" spans="1:11">
      <c r="A5" s="107">
        <v>100019</v>
      </c>
      <c r="B5" s="15" t="s">
        <v>6</v>
      </c>
      <c r="C5" s="1">
        <f>VLOOKUP(A5,Main!_xlnm.Print_Area,16,FALSE)</f>
        <v>1417072.5007659846</v>
      </c>
      <c r="D5" s="1">
        <f>VLOOKUP(A5,Main!_xlnm.Print_Area,13,FALSE)</f>
        <v>221652</v>
      </c>
      <c r="E5" s="1">
        <f>VLOOKUP(A5,'CAF BLS Adjustment'!B5:J660,5)</f>
        <v>634257</v>
      </c>
      <c r="F5" s="1">
        <f>VLOOKUP(A5,'CAF BLS Adjustment'!$B$3:$J$658,6)</f>
        <v>561975</v>
      </c>
      <c r="G5" s="1">
        <f t="shared" si="0"/>
        <v>221652</v>
      </c>
      <c r="H5" s="1">
        <f t="shared" si="1"/>
        <v>634257</v>
      </c>
      <c r="I5" s="1">
        <f t="shared" si="2"/>
        <v>561163.50076598465</v>
      </c>
    </row>
    <row r="6" spans="1:11">
      <c r="A6" s="107">
        <v>100027</v>
      </c>
      <c r="B6" s="15" t="s">
        <v>7</v>
      </c>
      <c r="C6" s="1">
        <f>VLOOKUP(A6,Main!_xlnm.Print_Area,16,FALSE)</f>
        <v>426043.46314060735</v>
      </c>
      <c r="D6" s="1">
        <f>VLOOKUP(A6,Main!_xlnm.Print_Area,13,FALSE)</f>
        <v>24252</v>
      </c>
      <c r="E6" s="1">
        <f>VLOOKUP(A6,'CAF BLS Adjustment'!B6:J661,5)</f>
        <v>403357</v>
      </c>
      <c r="F6" s="1">
        <f>VLOOKUP(A6,'CAF BLS Adjustment'!$B$3:$J$658,6)</f>
        <v>0</v>
      </c>
      <c r="G6" s="1">
        <f t="shared" si="0"/>
        <v>24252</v>
      </c>
      <c r="H6" s="1">
        <f t="shared" si="1"/>
        <v>401791.46314060735</v>
      </c>
      <c r="I6" s="1">
        <f t="shared" si="2"/>
        <v>0</v>
      </c>
    </row>
    <row r="7" spans="1:11">
      <c r="A7" s="107">
        <v>100029</v>
      </c>
      <c r="B7" s="15" t="s">
        <v>8</v>
      </c>
      <c r="C7" s="1">
        <f>VLOOKUP(A7,Main!_xlnm.Print_Area,16,FALSE)</f>
        <v>1006381.9546573262</v>
      </c>
      <c r="D7" s="1">
        <f>VLOOKUP(A7,Main!_xlnm.Print_Area,13,FALSE)</f>
        <v>194976</v>
      </c>
      <c r="E7" s="1">
        <f>VLOOKUP(A7,'CAF BLS Adjustment'!B7:J662,5)</f>
        <v>815104</v>
      </c>
      <c r="F7" s="1">
        <f>VLOOKUP(A7,'CAF BLS Adjustment'!$B$3:$J$658,6)</f>
        <v>0</v>
      </c>
      <c r="G7" s="1">
        <f t="shared" si="0"/>
        <v>194976</v>
      </c>
      <c r="H7" s="1">
        <f t="shared" si="1"/>
        <v>811405.95465732622</v>
      </c>
      <c r="I7" s="1">
        <f t="shared" si="2"/>
        <v>0</v>
      </c>
    </row>
    <row r="8" spans="1:11">
      <c r="A8" s="107">
        <v>120038</v>
      </c>
      <c r="B8" s="15" t="s">
        <v>10</v>
      </c>
      <c r="C8" s="1">
        <f>VLOOKUP(A8,Main!_xlnm.Print_Area,16,FALSE)</f>
        <v>219421.94630652957</v>
      </c>
      <c r="D8" s="1">
        <f>VLOOKUP(A8,Main!_xlnm.Print_Area,13,FALSE)</f>
        <v>-2658</v>
      </c>
      <c r="E8" s="1">
        <f>VLOOKUP(A8,'CAF BLS Adjustment'!B8:J663,5)</f>
        <v>222896</v>
      </c>
      <c r="F8" s="1">
        <f>VLOOKUP(A8,'CAF BLS Adjustment'!$B$3:$J$658,6)</f>
        <v>0</v>
      </c>
      <c r="G8" s="1">
        <f t="shared" si="0"/>
        <v>-2658</v>
      </c>
      <c r="H8" s="1">
        <f t="shared" si="1"/>
        <v>222079.94630652957</v>
      </c>
      <c r="I8" s="1">
        <f t="shared" si="2"/>
        <v>0</v>
      </c>
    </row>
    <row r="9" spans="1:11">
      <c r="A9" s="107">
        <v>120039</v>
      </c>
      <c r="B9" s="15" t="s">
        <v>11</v>
      </c>
      <c r="C9" s="1">
        <f>VLOOKUP(A9,Main!_xlnm.Print_Area,16,FALSE)</f>
        <v>1295925.9977816888</v>
      </c>
      <c r="D9" s="1">
        <f>VLOOKUP(A9,Main!_xlnm.Print_Area,13,FALSE)</f>
        <v>78654</v>
      </c>
      <c r="E9" s="1">
        <f>VLOOKUP(A9,'CAF BLS Adjustment'!B9:J664,5)</f>
        <v>940090</v>
      </c>
      <c r="F9" s="1">
        <f>VLOOKUP(A9,'CAF BLS Adjustment'!$B$3:$J$658,6)</f>
        <v>281944</v>
      </c>
      <c r="G9" s="1">
        <f t="shared" si="0"/>
        <v>78654</v>
      </c>
      <c r="H9" s="1">
        <f t="shared" si="1"/>
        <v>940090</v>
      </c>
      <c r="I9" s="1">
        <f t="shared" si="2"/>
        <v>277181.99778168881</v>
      </c>
    </row>
    <row r="10" spans="1:11">
      <c r="A10" s="107">
        <v>120042</v>
      </c>
      <c r="B10" s="15" t="s">
        <v>12</v>
      </c>
      <c r="C10" s="1">
        <f>VLOOKUP(A10,Main!_xlnm.Print_Area,16,FALSE)</f>
        <v>19457.501576610688</v>
      </c>
      <c r="D10" s="1">
        <f>VLOOKUP(A10,Main!_xlnm.Print_Area,13,FALSE)</f>
        <v>494</v>
      </c>
      <c r="E10" s="1">
        <f>VLOOKUP(A10,'CAF BLS Adjustment'!B10:J665,5)</f>
        <v>19035</v>
      </c>
      <c r="F10" s="1">
        <f>VLOOKUP(A10,'CAF BLS Adjustment'!$B$3:$J$658,6)</f>
        <v>0</v>
      </c>
      <c r="G10" s="1">
        <f t="shared" si="0"/>
        <v>494</v>
      </c>
      <c r="H10" s="1">
        <f t="shared" si="1"/>
        <v>18963.501576610688</v>
      </c>
      <c r="I10" s="1">
        <f t="shared" si="2"/>
        <v>0</v>
      </c>
    </row>
    <row r="11" spans="1:11">
      <c r="A11" s="107">
        <v>120043</v>
      </c>
      <c r="B11" s="15" t="s">
        <v>13</v>
      </c>
      <c r="C11" s="1">
        <f>VLOOKUP(A11,Main!_xlnm.Print_Area,16,FALSE)</f>
        <v>347495.70202404668</v>
      </c>
      <c r="D11" s="1">
        <f>VLOOKUP(A11,Main!_xlnm.Print_Area,13,FALSE)</f>
        <v>17016</v>
      </c>
      <c r="E11" s="1">
        <f>VLOOKUP(A11,'CAF BLS Adjustment'!B11:J666,5)</f>
        <v>330542</v>
      </c>
      <c r="F11" s="1">
        <f>VLOOKUP(A11,'CAF BLS Adjustment'!$B$3:$J$658,6)</f>
        <v>0</v>
      </c>
      <c r="G11" s="1">
        <f t="shared" si="0"/>
        <v>17016</v>
      </c>
      <c r="H11" s="1">
        <f t="shared" si="1"/>
        <v>330479.70202404668</v>
      </c>
      <c r="I11" s="1">
        <f t="shared" si="2"/>
        <v>0</v>
      </c>
    </row>
    <row r="12" spans="1:11">
      <c r="A12" s="107">
        <v>140053</v>
      </c>
      <c r="B12" s="15" t="s">
        <v>15</v>
      </c>
      <c r="C12" s="1">
        <f>VLOOKUP(A12,Main!_xlnm.Print_Area,16,FALSE)</f>
        <v>211452.5924948265</v>
      </c>
      <c r="D12" s="1">
        <f>VLOOKUP(A12,Main!_xlnm.Print_Area,13,FALSE)</f>
        <v>11310</v>
      </c>
      <c r="E12" s="1">
        <f>VLOOKUP(A12,'CAF BLS Adjustment'!B12:J667,5)</f>
        <v>200184</v>
      </c>
      <c r="F12" s="1">
        <f>VLOOKUP(A12,'CAF BLS Adjustment'!$B$3:$J$658,6)</f>
        <v>0</v>
      </c>
      <c r="G12" s="1">
        <f t="shared" si="0"/>
        <v>11310</v>
      </c>
      <c r="H12" s="1">
        <f t="shared" si="1"/>
        <v>200142.5924948265</v>
      </c>
      <c r="I12" s="1">
        <f t="shared" si="2"/>
        <v>0</v>
      </c>
    </row>
    <row r="13" spans="1:11">
      <c r="A13" s="107">
        <v>140064</v>
      </c>
      <c r="B13" s="15" t="s">
        <v>16</v>
      </c>
      <c r="C13" s="1">
        <f>VLOOKUP(A13,Main!_xlnm.Print_Area,16,FALSE)</f>
        <v>1087951.2207014421</v>
      </c>
      <c r="D13" s="1">
        <f>VLOOKUP(A13,Main!_xlnm.Print_Area,13,FALSE)</f>
        <v>65532</v>
      </c>
      <c r="E13" s="1">
        <f>VLOOKUP(A13,'CAF BLS Adjustment'!B13:J668,5)</f>
        <v>647521</v>
      </c>
      <c r="F13" s="1">
        <f>VLOOKUP(A13,'CAF BLS Adjustment'!$B$3:$J$658,6)</f>
        <v>378896</v>
      </c>
      <c r="G13" s="1">
        <f t="shared" si="0"/>
        <v>65532</v>
      </c>
      <c r="H13" s="1">
        <f t="shared" si="1"/>
        <v>647521</v>
      </c>
      <c r="I13" s="1">
        <f t="shared" si="2"/>
        <v>374898.2207014421</v>
      </c>
    </row>
    <row r="14" spans="1:11">
      <c r="A14" s="107">
        <v>140068</v>
      </c>
      <c r="B14" s="15" t="s">
        <v>17</v>
      </c>
      <c r="C14" s="1">
        <f>VLOOKUP(A14,Main!_xlnm.Print_Area,16,FALSE)</f>
        <v>517960.70457387157</v>
      </c>
      <c r="D14" s="1">
        <f>VLOOKUP(A14,Main!_xlnm.Print_Area,13,FALSE)</f>
        <v>64086</v>
      </c>
      <c r="E14" s="1">
        <f>VLOOKUP(A14,'CAF BLS Adjustment'!B14:J669,5)</f>
        <v>455778</v>
      </c>
      <c r="F14" s="1">
        <f>VLOOKUP(A14,'CAF BLS Adjustment'!$B$3:$J$658,6)</f>
        <v>0</v>
      </c>
      <c r="G14" s="1">
        <f t="shared" si="0"/>
        <v>64086</v>
      </c>
      <c r="H14" s="1">
        <f t="shared" si="1"/>
        <v>453874.70457387157</v>
      </c>
      <c r="I14" s="1">
        <f t="shared" si="2"/>
        <v>0</v>
      </c>
    </row>
    <row r="15" spans="1:11">
      <c r="A15" s="107">
        <v>140069</v>
      </c>
      <c r="B15" s="15" t="s">
        <v>18</v>
      </c>
      <c r="C15" s="1">
        <f>VLOOKUP(A15,Main!_xlnm.Print_Area,16,FALSE)</f>
        <v>2886296.0331961005</v>
      </c>
      <c r="D15" s="1">
        <f>VLOOKUP(A15,Main!_xlnm.Print_Area,13,FALSE)</f>
        <v>5561</v>
      </c>
      <c r="E15" s="1">
        <f>VLOOKUP(A15,'CAF BLS Adjustment'!B15:J670,5)</f>
        <v>2295333</v>
      </c>
      <c r="F15" s="1">
        <f>VLOOKUP(A15,'CAF BLS Adjustment'!$B$3:$J$658,6)</f>
        <v>596008</v>
      </c>
      <c r="G15" s="1">
        <f t="shared" si="0"/>
        <v>5561</v>
      </c>
      <c r="H15" s="1">
        <f t="shared" si="1"/>
        <v>2295333</v>
      </c>
      <c r="I15" s="1">
        <f t="shared" si="2"/>
        <v>585402.0331961005</v>
      </c>
    </row>
    <row r="16" spans="1:11">
      <c r="A16" s="107">
        <v>147332</v>
      </c>
      <c r="B16" s="15" t="s">
        <v>19</v>
      </c>
      <c r="C16" s="1">
        <f>VLOOKUP(A16,Main!_xlnm.Print_Area,16,FALSE)</f>
        <v>2775057.0678386129</v>
      </c>
      <c r="D16" s="1">
        <f>VLOOKUP(A16,Main!_xlnm.Print_Area,13,FALSE)</f>
        <v>396306</v>
      </c>
      <c r="E16" s="1">
        <f>VLOOKUP(A16,'CAF BLS Adjustment'!B16:J671,5)</f>
        <v>2380202</v>
      </c>
      <c r="F16" s="1">
        <f>VLOOKUP(A16,'CAF BLS Adjustment'!$B$3:$J$658,6)</f>
        <v>0</v>
      </c>
      <c r="G16" s="1">
        <f t="shared" si="0"/>
        <v>396306</v>
      </c>
      <c r="H16" s="1">
        <f t="shared" si="1"/>
        <v>2378751.0678386129</v>
      </c>
      <c r="I16" s="1">
        <f t="shared" si="2"/>
        <v>0</v>
      </c>
    </row>
    <row r="17" spans="1:9">
      <c r="A17" s="107">
        <v>150076</v>
      </c>
      <c r="B17" s="15" t="s">
        <v>21</v>
      </c>
      <c r="C17" s="1">
        <f>VLOOKUP(A17,Main!_xlnm.Print_Area,16,FALSE)</f>
        <v>176677.84969002064</v>
      </c>
      <c r="D17" s="1">
        <f>VLOOKUP(A17,Main!_xlnm.Print_Area,13,FALSE)</f>
        <v>13698</v>
      </c>
      <c r="E17" s="1">
        <f>VLOOKUP(A17,'CAF BLS Adjustment'!B17:J672,5)</f>
        <v>163030</v>
      </c>
      <c r="F17" s="1">
        <f>VLOOKUP(A17,'CAF BLS Adjustment'!$B$3:$J$658,6)</f>
        <v>0</v>
      </c>
      <c r="G17" s="1">
        <f t="shared" si="0"/>
        <v>13698</v>
      </c>
      <c r="H17" s="1">
        <f t="shared" si="1"/>
        <v>162979.84969002064</v>
      </c>
      <c r="I17" s="1">
        <f t="shared" si="2"/>
        <v>0</v>
      </c>
    </row>
    <row r="18" spans="1:9">
      <c r="A18" s="107">
        <v>150077</v>
      </c>
      <c r="B18" s="15" t="s">
        <v>22</v>
      </c>
      <c r="C18" s="1">
        <f>VLOOKUP(A18,Main!_xlnm.Print_Area,16,FALSE)</f>
        <v>513413.64996248728</v>
      </c>
      <c r="D18" s="1">
        <f>VLOOKUP(A18,Main!_xlnm.Print_Area,13,FALSE)</f>
        <v>-47832</v>
      </c>
      <c r="E18" s="1">
        <f>VLOOKUP(A18,'CAF BLS Adjustment'!B18:J673,5)</f>
        <v>563308</v>
      </c>
      <c r="F18" s="1">
        <f>VLOOKUP(A18,'CAF BLS Adjustment'!$B$3:$J$658,6)</f>
        <v>0</v>
      </c>
      <c r="G18" s="1">
        <f t="shared" si="0"/>
        <v>-47832</v>
      </c>
      <c r="H18" s="1">
        <f t="shared" si="1"/>
        <v>561245.64996248728</v>
      </c>
      <c r="I18" s="1">
        <f t="shared" si="2"/>
        <v>0</v>
      </c>
    </row>
    <row r="19" spans="1:9">
      <c r="A19" s="107">
        <v>150085</v>
      </c>
      <c r="B19" s="15" t="s">
        <v>23</v>
      </c>
      <c r="C19" s="1">
        <f>VLOOKUP(A19,Main!_xlnm.Print_Area,16,FALSE)</f>
        <v>163663.7700629757</v>
      </c>
      <c r="D19" s="1">
        <f>VLOOKUP(A19,Main!_xlnm.Print_Area,13,FALSE)</f>
        <v>-38598</v>
      </c>
      <c r="E19" s="1">
        <f>VLOOKUP(A19,'CAF BLS Adjustment'!B19:J674,5)</f>
        <v>203005</v>
      </c>
      <c r="F19" s="1">
        <f>VLOOKUP(A19,'CAF BLS Adjustment'!$B$3:$J$658,6)</f>
        <v>0</v>
      </c>
      <c r="G19" s="1">
        <f t="shared" si="0"/>
        <v>-38598</v>
      </c>
      <c r="H19" s="1">
        <f t="shared" si="1"/>
        <v>202261.7700629757</v>
      </c>
      <c r="I19" s="1">
        <f t="shared" si="2"/>
        <v>0</v>
      </c>
    </row>
    <row r="20" spans="1:9">
      <c r="A20" s="107">
        <v>150091</v>
      </c>
      <c r="B20" s="15" t="s">
        <v>24</v>
      </c>
      <c r="C20" s="1">
        <f>VLOOKUP(A20,Main!_xlnm.Print_Area,16,FALSE)</f>
        <v>533655.26360301918</v>
      </c>
      <c r="D20" s="1">
        <f>VLOOKUP(A20,Main!_xlnm.Print_Area,13,FALSE)</f>
        <v>58926</v>
      </c>
      <c r="E20" s="1">
        <f>VLOOKUP(A20,'CAF BLS Adjustment'!B20:J675,5)</f>
        <v>361302</v>
      </c>
      <c r="F20" s="1">
        <f>VLOOKUP(A20,'CAF BLS Adjustment'!$B$3:$J$658,6)</f>
        <v>113643</v>
      </c>
      <c r="G20" s="1">
        <f t="shared" si="0"/>
        <v>58926</v>
      </c>
      <c r="H20" s="1">
        <f t="shared" si="1"/>
        <v>361302</v>
      </c>
      <c r="I20" s="1">
        <f t="shared" si="2"/>
        <v>113427.26360301918</v>
      </c>
    </row>
    <row r="21" spans="1:9">
      <c r="A21" s="107">
        <v>150097</v>
      </c>
      <c r="B21" s="15" t="s">
        <v>25</v>
      </c>
      <c r="C21" s="1">
        <f>VLOOKUP(A21,Main!_xlnm.Print_Area,16,FALSE)</f>
        <v>564456.85010491218</v>
      </c>
      <c r="D21" s="1">
        <f>VLOOKUP(A21,Main!_xlnm.Print_Area,13,FALSE)</f>
        <v>46236</v>
      </c>
      <c r="E21" s="1">
        <f>VLOOKUP(A21,'CAF BLS Adjustment'!B21:J676,5)</f>
        <v>520295</v>
      </c>
      <c r="F21" s="1">
        <f>VLOOKUP(A21,'CAF BLS Adjustment'!$B$3:$J$658,6)</f>
        <v>0</v>
      </c>
      <c r="G21" s="1">
        <f t="shared" si="0"/>
        <v>46236</v>
      </c>
      <c r="H21" s="1">
        <f t="shared" si="1"/>
        <v>518220.85010491218</v>
      </c>
      <c r="I21" s="1">
        <f t="shared" si="2"/>
        <v>0</v>
      </c>
    </row>
    <row r="22" spans="1:9">
      <c r="A22" s="107">
        <v>150099</v>
      </c>
      <c r="B22" s="15" t="s">
        <v>26</v>
      </c>
      <c r="C22" s="1">
        <f>VLOOKUP(A22,Main!_xlnm.Print_Area,16,FALSE)</f>
        <v>229189.82040406112</v>
      </c>
      <c r="D22" s="1">
        <f>VLOOKUP(A22,Main!_xlnm.Print_Area,13,FALSE)</f>
        <v>6138</v>
      </c>
      <c r="E22" s="1">
        <f>VLOOKUP(A22,'CAF BLS Adjustment'!B22:J677,5)</f>
        <v>223894</v>
      </c>
      <c r="F22" s="1">
        <f>VLOOKUP(A22,'CAF BLS Adjustment'!$B$3:$J$658,6)</f>
        <v>0</v>
      </c>
      <c r="G22" s="1">
        <f t="shared" si="0"/>
        <v>6138</v>
      </c>
      <c r="H22" s="1">
        <f t="shared" si="1"/>
        <v>223051.82040406112</v>
      </c>
      <c r="I22" s="1">
        <f t="shared" si="2"/>
        <v>0</v>
      </c>
    </row>
    <row r="23" spans="1:9">
      <c r="A23" s="107">
        <v>150111</v>
      </c>
      <c r="B23" s="15" t="s">
        <v>27</v>
      </c>
      <c r="C23" s="1">
        <f>VLOOKUP(A23,Main!_xlnm.Print_Area,16,FALSE)</f>
        <v>582484.58029179124</v>
      </c>
      <c r="D23" s="1">
        <f>VLOOKUP(A23,Main!_xlnm.Print_Area,13,FALSE)</f>
        <v>63756</v>
      </c>
      <c r="E23" s="1">
        <f>VLOOKUP(A23,'CAF BLS Adjustment'!B23:J678,5)</f>
        <v>422487</v>
      </c>
      <c r="F23" s="1">
        <f>VLOOKUP(A23,'CAF BLS Adjustment'!$B$3:$J$658,6)</f>
        <v>96475</v>
      </c>
      <c r="G23" s="1">
        <f t="shared" si="0"/>
        <v>63756</v>
      </c>
      <c r="H23" s="1">
        <f t="shared" si="1"/>
        <v>422487</v>
      </c>
      <c r="I23" s="1">
        <f t="shared" si="2"/>
        <v>96241.580291791237</v>
      </c>
    </row>
    <row r="24" spans="1:9">
      <c r="A24" s="107">
        <v>150112</v>
      </c>
      <c r="B24" s="15" t="s">
        <v>28</v>
      </c>
      <c r="C24" s="1">
        <f>VLOOKUP(A24,Main!_xlnm.Print_Area,16,FALSE)</f>
        <v>914174.77861610486</v>
      </c>
      <c r="D24" s="1">
        <f>VLOOKUP(A24,Main!_xlnm.Print_Area,13,FALSE)</f>
        <v>65256</v>
      </c>
      <c r="E24" s="1">
        <f>VLOOKUP(A24,'CAF BLS Adjustment'!B24:J679,5)</f>
        <v>580778</v>
      </c>
      <c r="F24" s="1">
        <f>VLOOKUP(A24,'CAF BLS Adjustment'!$B$3:$J$658,6)</f>
        <v>271500</v>
      </c>
      <c r="G24" s="1">
        <f t="shared" si="0"/>
        <v>65256</v>
      </c>
      <c r="H24" s="1">
        <f t="shared" si="1"/>
        <v>580778</v>
      </c>
      <c r="I24" s="1">
        <f t="shared" si="2"/>
        <v>268140.77861610486</v>
      </c>
    </row>
    <row r="25" spans="1:9">
      <c r="A25" s="107">
        <v>150125</v>
      </c>
      <c r="B25" s="15" t="s">
        <v>29</v>
      </c>
      <c r="C25" s="1">
        <f>VLOOKUP(A25,Main!_xlnm.Print_Area,16,FALSE)</f>
        <v>1582461.0975519952</v>
      </c>
      <c r="D25" s="1">
        <f>VLOOKUP(A25,Main!_xlnm.Print_Area,13,FALSE)</f>
        <v>154278</v>
      </c>
      <c r="E25" s="1">
        <f>VLOOKUP(A25,'CAF BLS Adjustment'!B25:J680,5)</f>
        <v>741579</v>
      </c>
      <c r="F25" s="1">
        <f>VLOOKUP(A25,'CAF BLS Adjustment'!$B$3:$J$658,6)</f>
        <v>692419</v>
      </c>
      <c r="G25" s="1">
        <f t="shared" si="0"/>
        <v>154278</v>
      </c>
      <c r="H25" s="1">
        <f t="shared" si="1"/>
        <v>741579</v>
      </c>
      <c r="I25" s="1">
        <f t="shared" si="2"/>
        <v>686604.09755199519</v>
      </c>
    </row>
    <row r="26" spans="1:9">
      <c r="A26" s="107">
        <v>150131</v>
      </c>
      <c r="B26" s="15" t="s">
        <v>30</v>
      </c>
      <c r="C26" s="1">
        <f>VLOOKUP(A26,Main!_xlnm.Print_Area,16,FALSE)</f>
        <v>1364314.6970606358</v>
      </c>
      <c r="D26" s="1">
        <f>VLOOKUP(A26,Main!_xlnm.Print_Area,13,FALSE)</f>
        <v>187872</v>
      </c>
      <c r="E26" s="1">
        <f>VLOOKUP(A26,'CAF BLS Adjustment'!B26:J681,5)</f>
        <v>803788</v>
      </c>
      <c r="F26" s="1">
        <f>VLOOKUP(A26,'CAF BLS Adjustment'!$B$3:$J$658,6)</f>
        <v>377668</v>
      </c>
      <c r="G26" s="1">
        <f t="shared" si="0"/>
        <v>187872</v>
      </c>
      <c r="H26" s="1">
        <f t="shared" si="1"/>
        <v>803788</v>
      </c>
      <c r="I26" s="1">
        <f t="shared" si="2"/>
        <v>372654.69706063578</v>
      </c>
    </row>
    <row r="27" spans="1:9">
      <c r="A27" s="107">
        <v>160135</v>
      </c>
      <c r="B27" s="15" t="s">
        <v>32</v>
      </c>
      <c r="C27" s="1">
        <f>VLOOKUP(A27,Main!_xlnm.Print_Area,16,FALSE)</f>
        <v>190089.90786159589</v>
      </c>
      <c r="D27" s="1">
        <f>VLOOKUP(A27,Main!_xlnm.Print_Area,13,FALSE)</f>
        <v>21330</v>
      </c>
      <c r="E27" s="1">
        <f>VLOOKUP(A27,'CAF BLS Adjustment'!B27:J682,5)</f>
        <v>168838</v>
      </c>
      <c r="F27" s="1">
        <f>VLOOKUP(A27,'CAF BLS Adjustment'!$B$3:$J$658,6)</f>
        <v>0</v>
      </c>
      <c r="G27" s="1">
        <f t="shared" si="0"/>
        <v>21330</v>
      </c>
      <c r="H27" s="1">
        <f t="shared" si="1"/>
        <v>168759.90786159589</v>
      </c>
      <c r="I27" s="1">
        <f t="shared" si="2"/>
        <v>0</v>
      </c>
    </row>
    <row r="28" spans="1:9">
      <c r="A28" s="107">
        <v>170156</v>
      </c>
      <c r="B28" s="15" t="s">
        <v>34</v>
      </c>
      <c r="C28" s="1">
        <f>VLOOKUP(A28,Main!_xlnm.Print_Area,16,FALSE)</f>
        <v>573833.39510657557</v>
      </c>
      <c r="D28" s="1">
        <f>VLOOKUP(A28,Main!_xlnm.Print_Area,13,FALSE)</f>
        <v>41550</v>
      </c>
      <c r="E28" s="1">
        <f>VLOOKUP(A28,'CAF BLS Adjustment'!B28:J683,5)</f>
        <v>480076</v>
      </c>
      <c r="F28" s="1">
        <f>VLOOKUP(A28,'CAF BLS Adjustment'!$B$3:$J$658,6)</f>
        <v>54316</v>
      </c>
      <c r="G28" s="1">
        <f t="shared" si="0"/>
        <v>41550</v>
      </c>
      <c r="H28" s="1">
        <f t="shared" si="1"/>
        <v>480076</v>
      </c>
      <c r="I28" s="1">
        <f t="shared" si="2"/>
        <v>52207.395106575568</v>
      </c>
    </row>
    <row r="29" spans="1:9">
      <c r="A29" s="107">
        <v>170171</v>
      </c>
      <c r="B29" s="15" t="s">
        <v>35</v>
      </c>
      <c r="C29" s="1">
        <f>VLOOKUP(A29,Main!_xlnm.Print_Area,16,FALSE)</f>
        <v>204629</v>
      </c>
      <c r="D29" s="1">
        <f>VLOOKUP(A29,Main!_xlnm.Print_Area,13,FALSE)</f>
        <v>-11928</v>
      </c>
      <c r="E29" s="1">
        <f>VLOOKUP(A29,'CAF BLS Adjustment'!B29:J684,5)</f>
        <v>216557</v>
      </c>
      <c r="F29" s="1">
        <f>VLOOKUP(A29,'CAF BLS Adjustment'!$B$3:$J$658,6)</f>
        <v>0</v>
      </c>
      <c r="G29" s="1">
        <f t="shared" si="0"/>
        <v>-11928</v>
      </c>
      <c r="H29" s="1">
        <f t="shared" si="1"/>
        <v>216557</v>
      </c>
      <c r="I29" s="1">
        <f t="shared" si="2"/>
        <v>0</v>
      </c>
    </row>
    <row r="30" spans="1:9">
      <c r="A30" s="107">
        <v>170175</v>
      </c>
      <c r="B30" s="15" t="s">
        <v>36</v>
      </c>
      <c r="C30" s="1">
        <f>VLOOKUP(A30,Main!_xlnm.Print_Area,16,FALSE)</f>
        <v>621891.86230088968</v>
      </c>
      <c r="D30" s="1">
        <f>VLOOKUP(A30,Main!_xlnm.Print_Area,13,FALSE)</f>
        <v>32268</v>
      </c>
      <c r="E30" s="1">
        <f>VLOOKUP(A30,'CAF BLS Adjustment'!B30:J685,5)</f>
        <v>506765</v>
      </c>
      <c r="F30" s="1">
        <f>VLOOKUP(A30,'CAF BLS Adjustment'!$B$3:$J$658,6)</f>
        <v>82977</v>
      </c>
      <c r="G30" s="1">
        <f t="shared" si="0"/>
        <v>32268</v>
      </c>
      <c r="H30" s="1">
        <f t="shared" si="1"/>
        <v>506765</v>
      </c>
      <c r="I30" s="1">
        <f t="shared" si="2"/>
        <v>82858.862300889683</v>
      </c>
    </row>
    <row r="31" spans="1:9">
      <c r="A31" s="107">
        <v>170177</v>
      </c>
      <c r="B31" s="15" t="s">
        <v>37</v>
      </c>
      <c r="C31" s="1">
        <f>VLOOKUP(A31,Main!_xlnm.Print_Area,16,FALSE)</f>
        <v>359650.92911732581</v>
      </c>
      <c r="D31" s="1">
        <f>VLOOKUP(A31,Main!_xlnm.Print_Area,13,FALSE)</f>
        <v>74040</v>
      </c>
      <c r="E31" s="1">
        <f>VLOOKUP(A31,'CAF BLS Adjustment'!B31:J686,5)</f>
        <v>285882</v>
      </c>
      <c r="F31" s="1">
        <f>VLOOKUP(A31,'CAF BLS Adjustment'!$B$3:$J$658,6)</f>
        <v>0</v>
      </c>
      <c r="G31" s="1">
        <f t="shared" si="0"/>
        <v>74040</v>
      </c>
      <c r="H31" s="1">
        <f t="shared" si="1"/>
        <v>285610.92911732581</v>
      </c>
      <c r="I31" s="1">
        <f t="shared" si="2"/>
        <v>0</v>
      </c>
    </row>
    <row r="32" spans="1:9">
      <c r="A32" s="107">
        <v>170179</v>
      </c>
      <c r="B32" s="15" t="s">
        <v>38</v>
      </c>
      <c r="C32" s="1">
        <f>VLOOKUP(A32,Main!_xlnm.Print_Area,16,FALSE)</f>
        <v>732993</v>
      </c>
      <c r="D32" s="1">
        <f>VLOOKUP(A32,Main!_xlnm.Print_Area,13,FALSE)</f>
        <v>-51198</v>
      </c>
      <c r="E32" s="1">
        <f>VLOOKUP(A32,'CAF BLS Adjustment'!B32:J687,5)</f>
        <v>769598</v>
      </c>
      <c r="F32" s="1">
        <f>VLOOKUP(A32,'CAF BLS Adjustment'!$B$3:$J$658,6)</f>
        <v>14593</v>
      </c>
      <c r="G32" s="1">
        <f t="shared" si="0"/>
        <v>-51198</v>
      </c>
      <c r="H32" s="1">
        <f t="shared" si="1"/>
        <v>769598</v>
      </c>
      <c r="I32" s="1">
        <f t="shared" si="2"/>
        <v>14593</v>
      </c>
    </row>
    <row r="33" spans="1:9">
      <c r="A33" s="107">
        <v>170189</v>
      </c>
      <c r="B33" s="15" t="s">
        <v>39</v>
      </c>
      <c r="C33" s="1">
        <f>VLOOKUP(A33,Main!_xlnm.Print_Area,16,FALSE)</f>
        <v>761118.19944167929</v>
      </c>
      <c r="D33" s="1">
        <f>VLOOKUP(A33,Main!_xlnm.Print_Area,13,FALSE)</f>
        <v>110490</v>
      </c>
      <c r="E33" s="1">
        <f>VLOOKUP(A33,'CAF BLS Adjustment'!B33:J688,5)</f>
        <v>472303</v>
      </c>
      <c r="F33" s="1">
        <f>VLOOKUP(A33,'CAF BLS Adjustment'!$B$3:$J$658,6)</f>
        <v>181122</v>
      </c>
      <c r="G33" s="1">
        <f t="shared" si="0"/>
        <v>110490</v>
      </c>
      <c r="H33" s="1">
        <f t="shared" si="1"/>
        <v>472303</v>
      </c>
      <c r="I33" s="1">
        <f t="shared" si="2"/>
        <v>178325.19944167929</v>
      </c>
    </row>
    <row r="34" spans="1:9">
      <c r="A34" s="107">
        <v>170195</v>
      </c>
      <c r="B34" s="15" t="s">
        <v>40</v>
      </c>
      <c r="C34" s="1">
        <f>VLOOKUP(A34,Main!_xlnm.Print_Area,16,FALSE)</f>
        <v>119743.98942513077</v>
      </c>
      <c r="D34" s="1">
        <f>VLOOKUP(A34,Main!_xlnm.Print_Area,13,FALSE)</f>
        <v>4698</v>
      </c>
      <c r="E34" s="1">
        <f>VLOOKUP(A34,'CAF BLS Adjustment'!B34:J689,5)</f>
        <v>115486</v>
      </c>
      <c r="F34" s="1">
        <f>VLOOKUP(A34,'CAF BLS Adjustment'!$B$3:$J$658,6)</f>
        <v>0</v>
      </c>
      <c r="G34" s="1">
        <f t="shared" si="0"/>
        <v>4698</v>
      </c>
      <c r="H34" s="1">
        <f t="shared" si="1"/>
        <v>115045.98942513077</v>
      </c>
      <c r="I34" s="1">
        <f t="shared" si="2"/>
        <v>0</v>
      </c>
    </row>
    <row r="35" spans="1:9">
      <c r="A35" s="107">
        <v>170196</v>
      </c>
      <c r="B35" s="15" t="s">
        <v>41</v>
      </c>
      <c r="C35" s="1">
        <f>VLOOKUP(A35,Main!_xlnm.Print_Area,16,FALSE)</f>
        <v>924869.88558973861</v>
      </c>
      <c r="D35" s="1">
        <f>VLOOKUP(A35,Main!_xlnm.Print_Area,13,FALSE)</f>
        <v>27072</v>
      </c>
      <c r="E35" s="1">
        <f>VLOOKUP(A35,'CAF BLS Adjustment'!B35:J690,5)</f>
        <v>850150</v>
      </c>
      <c r="F35" s="1">
        <f>VLOOKUP(A35,'CAF BLS Adjustment'!$B$3:$J$658,6)</f>
        <v>47747</v>
      </c>
      <c r="G35" s="1">
        <f t="shared" si="0"/>
        <v>27072</v>
      </c>
      <c r="H35" s="1">
        <f t="shared" si="1"/>
        <v>850150</v>
      </c>
      <c r="I35" s="1">
        <f t="shared" si="2"/>
        <v>47647.885589738609</v>
      </c>
    </row>
    <row r="36" spans="1:9">
      <c r="A36" s="107">
        <v>170197</v>
      </c>
      <c r="B36" s="15" t="s">
        <v>42</v>
      </c>
      <c r="C36" s="1">
        <f>VLOOKUP(A36,Main!_xlnm.Print_Area,16,FALSE)</f>
        <v>291601.65514133772</v>
      </c>
      <c r="D36" s="1">
        <f>VLOOKUP(A36,Main!_xlnm.Print_Area,13,FALSE)</f>
        <v>33144</v>
      </c>
      <c r="E36" s="1">
        <f>VLOOKUP(A36,'CAF BLS Adjustment'!B36:J691,5)</f>
        <v>214015</v>
      </c>
      <c r="F36" s="1">
        <f>VLOOKUP(A36,'CAF BLS Adjustment'!$B$3:$J$658,6)</f>
        <v>44564</v>
      </c>
      <c r="G36" s="1">
        <f t="shared" si="0"/>
        <v>33144</v>
      </c>
      <c r="H36" s="1">
        <f t="shared" si="1"/>
        <v>214015</v>
      </c>
      <c r="I36" s="1">
        <f t="shared" si="2"/>
        <v>44442.655141337716</v>
      </c>
    </row>
    <row r="37" spans="1:9">
      <c r="A37" s="107">
        <v>170205</v>
      </c>
      <c r="B37" s="15" t="s">
        <v>43</v>
      </c>
      <c r="C37" s="1">
        <f>VLOOKUP(A37,Main!_xlnm.Print_Area,16,FALSE)</f>
        <v>400689.23594032845</v>
      </c>
      <c r="D37" s="1">
        <f>VLOOKUP(A37,Main!_xlnm.Print_Area,13,FALSE)</f>
        <v>8676</v>
      </c>
      <c r="E37" s="1">
        <f>VLOOKUP(A37,'CAF BLS Adjustment'!B37:J692,5)</f>
        <v>392045</v>
      </c>
      <c r="F37" s="1">
        <f>VLOOKUP(A37,'CAF BLS Adjustment'!$B$3:$J$658,6)</f>
        <v>0</v>
      </c>
      <c r="G37" s="1">
        <f t="shared" si="0"/>
        <v>8676</v>
      </c>
      <c r="H37" s="1">
        <f t="shared" si="1"/>
        <v>392013.23594032845</v>
      </c>
      <c r="I37" s="1">
        <f t="shared" si="2"/>
        <v>0</v>
      </c>
    </row>
    <row r="38" spans="1:9">
      <c r="A38" s="107">
        <v>170210</v>
      </c>
      <c r="B38" s="15" t="s">
        <v>44</v>
      </c>
      <c r="C38" s="1">
        <f>VLOOKUP(A38,Main!_xlnm.Print_Area,16,FALSE)</f>
        <v>311320.577447902</v>
      </c>
      <c r="D38" s="1">
        <f>VLOOKUP(A38,Main!_xlnm.Print_Area,13,FALSE)</f>
        <v>-1482</v>
      </c>
      <c r="E38" s="1">
        <f>VLOOKUP(A38,'CAF BLS Adjustment'!B38:J693,5)</f>
        <v>240995</v>
      </c>
      <c r="F38" s="1">
        <f>VLOOKUP(A38,'CAF BLS Adjustment'!$B$3:$J$658,6)</f>
        <v>72957</v>
      </c>
      <c r="G38" s="1">
        <f t="shared" si="0"/>
        <v>-1482</v>
      </c>
      <c r="H38" s="1">
        <f t="shared" si="1"/>
        <v>240995</v>
      </c>
      <c r="I38" s="1">
        <f t="shared" si="2"/>
        <v>71807.577447902004</v>
      </c>
    </row>
    <row r="39" spans="1:9">
      <c r="A39" s="107">
        <v>170215</v>
      </c>
      <c r="B39" s="15" t="s">
        <v>45</v>
      </c>
      <c r="C39" s="1">
        <f>VLOOKUP(A39,Main!_xlnm.Print_Area,16,FALSE)</f>
        <v>230010.80362384336</v>
      </c>
      <c r="D39" s="1">
        <f>VLOOKUP(A39,Main!_xlnm.Print_Area,13,FALSE)</f>
        <v>57276</v>
      </c>
      <c r="E39" s="1">
        <f>VLOOKUP(A39,'CAF BLS Adjustment'!B39:J694,5)</f>
        <v>159382</v>
      </c>
      <c r="F39" s="1">
        <f>VLOOKUP(A39,'CAF BLS Adjustment'!$B$3:$J$658,6)</f>
        <v>14198</v>
      </c>
      <c r="G39" s="1">
        <f t="shared" si="0"/>
        <v>57276</v>
      </c>
      <c r="H39" s="1">
        <f t="shared" si="1"/>
        <v>159382</v>
      </c>
      <c r="I39" s="1">
        <f t="shared" si="2"/>
        <v>13352.803623843356</v>
      </c>
    </row>
    <row r="40" spans="1:9">
      <c r="A40" s="107">
        <v>180216</v>
      </c>
      <c r="B40" s="15" t="s">
        <v>47</v>
      </c>
      <c r="C40" s="1">
        <f>VLOOKUP(A40,Main!_xlnm.Print_Area,16,FALSE)</f>
        <v>968370.36052137031</v>
      </c>
      <c r="D40" s="1">
        <f>VLOOKUP(A40,Main!_xlnm.Print_Area,13,FALSE)</f>
        <v>46062</v>
      </c>
      <c r="E40" s="1">
        <f>VLOOKUP(A40,'CAF BLS Adjustment'!B40:J695,5)</f>
        <v>922477</v>
      </c>
      <c r="F40" s="1">
        <f>VLOOKUP(A40,'CAF BLS Adjustment'!$B$3:$J$658,6)</f>
        <v>0</v>
      </c>
      <c r="G40" s="1">
        <f t="shared" si="0"/>
        <v>46062</v>
      </c>
      <c r="H40" s="1">
        <f t="shared" si="1"/>
        <v>922308.36052137031</v>
      </c>
      <c r="I40" s="1">
        <f t="shared" si="2"/>
        <v>0</v>
      </c>
    </row>
    <row r="41" spans="1:9">
      <c r="A41" s="107">
        <v>190219</v>
      </c>
      <c r="B41" s="15" t="s">
        <v>49</v>
      </c>
      <c r="C41" s="1">
        <f>VLOOKUP(A41,Main!_xlnm.Print_Area,16,FALSE)</f>
        <v>238784.23258434251</v>
      </c>
      <c r="D41" s="1">
        <f>VLOOKUP(A41,Main!_xlnm.Print_Area,13,FALSE)</f>
        <v>12774</v>
      </c>
      <c r="E41" s="1">
        <f>VLOOKUP(A41,'CAF BLS Adjustment'!B41:J696,5)</f>
        <v>226057</v>
      </c>
      <c r="F41" s="1">
        <f>VLOOKUP(A41,'CAF BLS Adjustment'!$B$3:$J$658,6)</f>
        <v>0</v>
      </c>
      <c r="G41" s="1">
        <f t="shared" si="0"/>
        <v>12774</v>
      </c>
      <c r="H41" s="1">
        <f t="shared" si="1"/>
        <v>226010.23258434251</v>
      </c>
      <c r="I41" s="1">
        <f t="shared" si="2"/>
        <v>0</v>
      </c>
    </row>
    <row r="42" spans="1:9">
      <c r="A42" s="107">
        <v>190220</v>
      </c>
      <c r="B42" s="15" t="s">
        <v>50</v>
      </c>
      <c r="C42" s="1">
        <f>VLOOKUP(A42,Main!_xlnm.Print_Area,16,FALSE)</f>
        <v>67184.125598465631</v>
      </c>
      <c r="D42" s="1">
        <f>VLOOKUP(A42,Main!_xlnm.Print_Area,13,FALSE)</f>
        <v>3108</v>
      </c>
      <c r="E42" s="1">
        <f>VLOOKUP(A42,'CAF BLS Adjustment'!B42:J697,5)</f>
        <v>64323</v>
      </c>
      <c r="F42" s="1">
        <f>VLOOKUP(A42,'CAF BLS Adjustment'!$B$3:$J$658,6)</f>
        <v>0</v>
      </c>
      <c r="G42" s="1">
        <f t="shared" si="0"/>
        <v>3108</v>
      </c>
      <c r="H42" s="1">
        <f t="shared" si="1"/>
        <v>64076.125598465631</v>
      </c>
      <c r="I42" s="1">
        <f t="shared" si="2"/>
        <v>0</v>
      </c>
    </row>
    <row r="43" spans="1:9">
      <c r="A43" s="107">
        <v>190239</v>
      </c>
      <c r="B43" s="15" t="s">
        <v>51</v>
      </c>
      <c r="C43" s="1">
        <f>VLOOKUP(A43,Main!_xlnm.Print_Area,16,FALSE)</f>
        <v>269631.21468920773</v>
      </c>
      <c r="D43" s="1">
        <f>VLOOKUP(A43,Main!_xlnm.Print_Area,13,FALSE)</f>
        <v>6852</v>
      </c>
      <c r="E43" s="1">
        <f>VLOOKUP(A43,'CAF BLS Adjustment'!B43:J698,5)</f>
        <v>151045</v>
      </c>
      <c r="F43" s="1">
        <f>VLOOKUP(A43,'CAF BLS Adjustment'!$B$3:$J$658,6)</f>
        <v>112725</v>
      </c>
      <c r="G43" s="1">
        <f t="shared" si="0"/>
        <v>6852</v>
      </c>
      <c r="H43" s="1">
        <f t="shared" si="1"/>
        <v>151045</v>
      </c>
      <c r="I43" s="1">
        <f t="shared" si="2"/>
        <v>111734.21468920773</v>
      </c>
    </row>
    <row r="44" spans="1:9">
      <c r="A44" s="107">
        <v>190243</v>
      </c>
      <c r="B44" s="15" t="s">
        <v>52</v>
      </c>
      <c r="C44" s="1">
        <f>VLOOKUP(A44,Main!_xlnm.Print_Area,16,FALSE)</f>
        <v>487541.78216246818</v>
      </c>
      <c r="D44" s="1">
        <f>VLOOKUP(A44,Main!_xlnm.Print_Area,13,FALSE)</f>
        <v>24642</v>
      </c>
      <c r="E44" s="1">
        <f>VLOOKUP(A44,'CAF BLS Adjustment'!B44:J699,5)</f>
        <v>462990</v>
      </c>
      <c r="F44" s="1">
        <f>VLOOKUP(A44,'CAF BLS Adjustment'!$B$3:$J$658,6)</f>
        <v>0</v>
      </c>
      <c r="G44" s="1">
        <f t="shared" si="0"/>
        <v>24642</v>
      </c>
      <c r="H44" s="1">
        <f t="shared" si="1"/>
        <v>462899.78216246818</v>
      </c>
      <c r="I44" s="1">
        <f t="shared" si="2"/>
        <v>0</v>
      </c>
    </row>
    <row r="45" spans="1:9">
      <c r="A45" s="107">
        <v>190248</v>
      </c>
      <c r="B45" s="15" t="s">
        <v>53</v>
      </c>
      <c r="C45" s="1">
        <f>VLOOKUP(A45,Main!_xlnm.Print_Area,16,FALSE)</f>
        <v>949259.91702834808</v>
      </c>
      <c r="D45" s="1">
        <f>VLOOKUP(A45,Main!_xlnm.Print_Area,13,FALSE)</f>
        <v>-17400</v>
      </c>
      <c r="E45" s="1">
        <f>VLOOKUP(A45,'CAF BLS Adjustment'!B45:J700,5)</f>
        <v>964217</v>
      </c>
      <c r="F45" s="1">
        <f>VLOOKUP(A45,'CAF BLS Adjustment'!$B$3:$J$658,6)</f>
        <v>5995</v>
      </c>
      <c r="G45" s="1">
        <f t="shared" si="0"/>
        <v>-17400</v>
      </c>
      <c r="H45" s="1">
        <f t="shared" si="1"/>
        <v>964217</v>
      </c>
      <c r="I45" s="1">
        <f t="shared" si="2"/>
        <v>2442.917028348078</v>
      </c>
    </row>
    <row r="46" spans="1:9">
      <c r="A46" s="107">
        <v>190250</v>
      </c>
      <c r="B46" s="15" t="s">
        <v>54</v>
      </c>
      <c r="C46" s="1">
        <f>VLOOKUP(A46,Main!_xlnm.Print_Area,16,FALSE)</f>
        <v>3825324.2362453397</v>
      </c>
      <c r="D46" s="1">
        <f>VLOOKUP(A46,Main!_xlnm.Print_Area,13,FALSE)</f>
        <v>2940</v>
      </c>
      <c r="E46" s="1">
        <f>VLOOKUP(A46,'CAF BLS Adjustment'!B46:J701,5)</f>
        <v>2832737</v>
      </c>
      <c r="F46" s="1">
        <f>VLOOKUP(A46,'CAF BLS Adjustment'!$B$3:$J$658,6)</f>
        <v>989658</v>
      </c>
      <c r="G46" s="1">
        <f t="shared" si="0"/>
        <v>2940</v>
      </c>
      <c r="H46" s="1">
        <f t="shared" si="1"/>
        <v>2832737</v>
      </c>
      <c r="I46" s="1">
        <f t="shared" si="2"/>
        <v>989647.23624533974</v>
      </c>
    </row>
    <row r="47" spans="1:9">
      <c r="A47" s="107">
        <v>197251</v>
      </c>
      <c r="B47" s="15" t="s">
        <v>55</v>
      </c>
      <c r="C47" s="1">
        <f>VLOOKUP(A47,Main!_xlnm.Print_Area,16,FALSE)</f>
        <v>226593.42530598381</v>
      </c>
      <c r="D47" s="1">
        <f>VLOOKUP(A47,Main!_xlnm.Print_Area,13,FALSE)</f>
        <v>-6786</v>
      </c>
      <c r="E47" s="1">
        <f>VLOOKUP(A47,'CAF BLS Adjustment'!B47:J702,5)</f>
        <v>132723</v>
      </c>
      <c r="F47" s="1">
        <f>VLOOKUP(A47,'CAF BLS Adjustment'!$B$3:$J$658,6)</f>
        <v>101514</v>
      </c>
      <c r="G47" s="1">
        <f t="shared" si="0"/>
        <v>-6786</v>
      </c>
      <c r="H47" s="1">
        <f t="shared" si="1"/>
        <v>132723</v>
      </c>
      <c r="I47" s="1">
        <f t="shared" si="2"/>
        <v>100656.42530598381</v>
      </c>
    </row>
    <row r="48" spans="1:9">
      <c r="A48" s="107">
        <v>200257</v>
      </c>
      <c r="B48" s="15" t="s">
        <v>57</v>
      </c>
      <c r="C48" s="1">
        <f>VLOOKUP(A48,Main!_xlnm.Print_Area,16,FALSE)</f>
        <v>451462.29818678397</v>
      </c>
      <c r="D48" s="1">
        <f>VLOOKUP(A48,Main!_xlnm.Print_Area,13,FALSE)</f>
        <v>-37218</v>
      </c>
      <c r="E48" s="1">
        <f>VLOOKUP(A48,'CAF BLS Adjustment'!B48:J703,5)</f>
        <v>490476</v>
      </c>
      <c r="F48" s="1">
        <f>VLOOKUP(A48,'CAF BLS Adjustment'!$B$3:$J$658,6)</f>
        <v>0</v>
      </c>
      <c r="G48" s="1">
        <f t="shared" si="0"/>
        <v>-37218</v>
      </c>
      <c r="H48" s="1">
        <f t="shared" si="1"/>
        <v>488680.29818678397</v>
      </c>
      <c r="I48" s="1">
        <f t="shared" si="2"/>
        <v>0</v>
      </c>
    </row>
    <row r="49" spans="1:9">
      <c r="A49" s="107">
        <v>200259</v>
      </c>
      <c r="B49" s="15" t="s">
        <v>58</v>
      </c>
      <c r="C49" s="1">
        <f>VLOOKUP(A49,Main!_xlnm.Print_Area,16,FALSE)</f>
        <v>1853725.3116310372</v>
      </c>
      <c r="D49" s="1">
        <f>VLOOKUP(A49,Main!_xlnm.Print_Area,13,FALSE)</f>
        <v>318228</v>
      </c>
      <c r="E49" s="1">
        <f>VLOOKUP(A49,'CAF BLS Adjustment'!B49:J704,5)</f>
        <v>1542309</v>
      </c>
      <c r="F49" s="1">
        <f>VLOOKUP(A49,'CAF BLS Adjustment'!$B$3:$J$658,6)</f>
        <v>0</v>
      </c>
      <c r="G49" s="1">
        <f t="shared" si="0"/>
        <v>318228</v>
      </c>
      <c r="H49" s="1">
        <f t="shared" si="1"/>
        <v>1535497.3116310372</v>
      </c>
      <c r="I49" s="1">
        <f t="shared" si="2"/>
        <v>0</v>
      </c>
    </row>
    <row r="50" spans="1:9">
      <c r="A50" s="107">
        <v>210331</v>
      </c>
      <c r="B50" s="15" t="s">
        <v>60</v>
      </c>
      <c r="C50" s="1">
        <f>VLOOKUP(A50,Main!_xlnm.Print_Area,16,FALSE)</f>
        <v>1050611.429284235</v>
      </c>
      <c r="D50" s="1">
        <f>VLOOKUP(A50,Main!_xlnm.Print_Area,13,FALSE)</f>
        <v>52410</v>
      </c>
      <c r="E50" s="1">
        <f>VLOOKUP(A50,'CAF BLS Adjustment'!B50:J705,5)</f>
        <v>784563</v>
      </c>
      <c r="F50" s="1">
        <f>VLOOKUP(A50,'CAF BLS Adjustment'!$B$3:$J$658,6)</f>
        <v>217499</v>
      </c>
      <c r="G50" s="1">
        <f t="shared" si="0"/>
        <v>52410</v>
      </c>
      <c r="H50" s="1">
        <f t="shared" si="1"/>
        <v>784563</v>
      </c>
      <c r="I50" s="1">
        <f t="shared" si="2"/>
        <v>213638.429284235</v>
      </c>
    </row>
    <row r="51" spans="1:9">
      <c r="A51" s="107">
        <v>210335</v>
      </c>
      <c r="B51" s="15" t="s">
        <v>61</v>
      </c>
      <c r="C51" s="1">
        <f>VLOOKUP(A51,Main!_xlnm.Print_Area,16,FALSE)</f>
        <v>469600.04139164556</v>
      </c>
      <c r="D51" s="1">
        <f>VLOOKUP(A51,Main!_xlnm.Print_Area,13,FALSE)</f>
        <v>28122</v>
      </c>
      <c r="E51" s="1">
        <f>VLOOKUP(A51,'CAF BLS Adjustment'!B51:J706,5)</f>
        <v>441581</v>
      </c>
      <c r="F51" s="1">
        <f>VLOOKUP(A51,'CAF BLS Adjustment'!$B$3:$J$658,6)</f>
        <v>0</v>
      </c>
      <c r="G51" s="1">
        <f t="shared" si="0"/>
        <v>28122</v>
      </c>
      <c r="H51" s="1">
        <f t="shared" si="1"/>
        <v>441478.04139164556</v>
      </c>
      <c r="I51" s="1">
        <f t="shared" si="2"/>
        <v>0</v>
      </c>
    </row>
    <row r="52" spans="1:9">
      <c r="A52" s="107">
        <v>220324</v>
      </c>
      <c r="B52" s="15" t="s">
        <v>63</v>
      </c>
      <c r="C52" s="1">
        <f>VLOOKUP(A52,Main!_xlnm.Print_Area,16,FALSE)</f>
        <v>209551</v>
      </c>
      <c r="D52" s="1">
        <f>VLOOKUP(A52,Main!_xlnm.Print_Area,13,FALSE)</f>
        <v>-19812</v>
      </c>
      <c r="E52" s="1">
        <f>VLOOKUP(A52,'CAF BLS Adjustment'!B52:J707,5)</f>
        <v>220027</v>
      </c>
      <c r="F52" s="1">
        <f>VLOOKUP(A52,'CAF BLS Adjustment'!$B$3:$J$658,6)</f>
        <v>9336</v>
      </c>
      <c r="G52" s="1">
        <f t="shared" si="0"/>
        <v>-19812</v>
      </c>
      <c r="H52" s="1">
        <f t="shared" si="1"/>
        <v>220027</v>
      </c>
      <c r="I52" s="1">
        <f t="shared" si="2"/>
        <v>9336</v>
      </c>
    </row>
    <row r="53" spans="1:9">
      <c r="A53" s="107">
        <v>220347</v>
      </c>
      <c r="B53" s="15" t="s">
        <v>64</v>
      </c>
      <c r="C53" s="1">
        <f>VLOOKUP(A53,Main!_xlnm.Print_Area,16,FALSE)</f>
        <v>2518419.8289803802</v>
      </c>
      <c r="D53" s="1">
        <f>VLOOKUP(A53,Main!_xlnm.Print_Area,13,FALSE)</f>
        <v>296376</v>
      </c>
      <c r="E53" s="1">
        <f>VLOOKUP(A53,'CAF BLS Adjustment'!B53:J708,5)</f>
        <v>1397783</v>
      </c>
      <c r="F53" s="1">
        <f>VLOOKUP(A53,'CAF BLS Adjustment'!$B$3:$J$658,6)</f>
        <v>833515</v>
      </c>
      <c r="G53" s="1">
        <f t="shared" si="0"/>
        <v>296376</v>
      </c>
      <c r="H53" s="1">
        <f t="shared" si="1"/>
        <v>1397783</v>
      </c>
      <c r="I53" s="1">
        <f t="shared" si="2"/>
        <v>824260.8289803802</v>
      </c>
    </row>
    <row r="54" spans="1:9">
      <c r="A54" s="107">
        <v>220348</v>
      </c>
      <c r="B54" s="15" t="s">
        <v>65</v>
      </c>
      <c r="C54" s="1">
        <f>VLOOKUP(A54,Main!_xlnm.Print_Area,16,FALSE)</f>
        <v>3155296.5653875875</v>
      </c>
      <c r="D54" s="1">
        <f>VLOOKUP(A54,Main!_xlnm.Print_Area,13,FALSE)</f>
        <v>269850</v>
      </c>
      <c r="E54" s="1">
        <f>VLOOKUP(A54,'CAF BLS Adjustment'!B54:J709,5)</f>
        <v>1525288</v>
      </c>
      <c r="F54" s="1">
        <f>VLOOKUP(A54,'CAF BLS Adjustment'!$B$3:$J$658,6)</f>
        <v>1371753</v>
      </c>
      <c r="G54" s="1">
        <f t="shared" si="0"/>
        <v>269850</v>
      </c>
      <c r="H54" s="1">
        <f t="shared" si="1"/>
        <v>1525288</v>
      </c>
      <c r="I54" s="1">
        <f t="shared" si="2"/>
        <v>1360158.5653875875</v>
      </c>
    </row>
    <row r="55" spans="1:9">
      <c r="A55" s="107">
        <v>220358</v>
      </c>
      <c r="B55" s="15" t="s">
        <v>66</v>
      </c>
      <c r="C55" s="1">
        <f>VLOOKUP(A55,Main!_xlnm.Print_Area,16,FALSE)</f>
        <v>1559079.0172099448</v>
      </c>
      <c r="D55" s="1">
        <f>VLOOKUP(A55,Main!_xlnm.Print_Area,13,FALSE)</f>
        <v>33432</v>
      </c>
      <c r="E55" s="1">
        <f>VLOOKUP(A55,'CAF BLS Adjustment'!B55:J710,5)</f>
        <v>1240741</v>
      </c>
      <c r="F55" s="1">
        <f>VLOOKUP(A55,'CAF BLS Adjustment'!$B$3:$J$658,6)</f>
        <v>290635</v>
      </c>
      <c r="G55" s="1">
        <f t="shared" si="0"/>
        <v>33432</v>
      </c>
      <c r="H55" s="1">
        <f t="shared" si="1"/>
        <v>1240741</v>
      </c>
      <c r="I55" s="1">
        <f t="shared" si="2"/>
        <v>284906.01720994478</v>
      </c>
    </row>
    <row r="56" spans="1:9">
      <c r="A56" s="107">
        <v>220360</v>
      </c>
      <c r="B56" s="15" t="s">
        <v>67</v>
      </c>
      <c r="C56" s="1">
        <f>VLOOKUP(A56,Main!_xlnm.Print_Area,16,FALSE)</f>
        <v>2586766.6820272505</v>
      </c>
      <c r="D56" s="1">
        <f>VLOOKUP(A56,Main!_xlnm.Print_Area,13,FALSE)</f>
        <v>326910</v>
      </c>
      <c r="E56" s="1">
        <f>VLOOKUP(A56,'CAF BLS Adjustment'!B56:J711,5)</f>
        <v>1707754</v>
      </c>
      <c r="F56" s="1">
        <f>VLOOKUP(A56,'CAF BLS Adjustment'!$B$3:$J$658,6)</f>
        <v>561608</v>
      </c>
      <c r="G56" s="1">
        <f t="shared" si="0"/>
        <v>326910</v>
      </c>
      <c r="H56" s="1">
        <f t="shared" si="1"/>
        <v>1707754</v>
      </c>
      <c r="I56" s="1">
        <f t="shared" si="2"/>
        <v>552102.68202725053</v>
      </c>
    </row>
    <row r="57" spans="1:9">
      <c r="A57" s="107">
        <v>220365</v>
      </c>
      <c r="B57" s="15" t="s">
        <v>68</v>
      </c>
      <c r="C57" s="1">
        <f>VLOOKUP(A57,Main!_xlnm.Print_Area,16,FALSE)</f>
        <v>196187.34557453182</v>
      </c>
      <c r="D57" s="1">
        <f>VLOOKUP(A57,Main!_xlnm.Print_Area,13,FALSE)</f>
        <v>-41568</v>
      </c>
      <c r="E57" s="1">
        <f>VLOOKUP(A57,'CAF BLS Adjustment'!B57:J712,5)</f>
        <v>238629</v>
      </c>
      <c r="F57" s="1">
        <f>VLOOKUP(A57,'CAF BLS Adjustment'!$B$3:$J$658,6)</f>
        <v>0</v>
      </c>
      <c r="G57" s="1">
        <f t="shared" si="0"/>
        <v>-41568</v>
      </c>
      <c r="H57" s="1">
        <f t="shared" si="1"/>
        <v>237755.34557453182</v>
      </c>
      <c r="I57" s="1">
        <f t="shared" si="2"/>
        <v>0</v>
      </c>
    </row>
    <row r="58" spans="1:9">
      <c r="A58" s="107">
        <v>220368</v>
      </c>
      <c r="B58" s="15" t="s">
        <v>69</v>
      </c>
      <c r="C58" s="1">
        <f>VLOOKUP(A58,Main!_xlnm.Print_Area,16,FALSE)</f>
        <v>1444210.787370702</v>
      </c>
      <c r="D58" s="1">
        <f>VLOOKUP(A58,Main!_xlnm.Print_Area,13,FALSE)</f>
        <v>-50706</v>
      </c>
      <c r="E58" s="1">
        <f>VLOOKUP(A58,'CAF BLS Adjustment'!B58:J713,5)</f>
        <v>1337623</v>
      </c>
      <c r="F58" s="1">
        <f>VLOOKUP(A58,'CAF BLS Adjustment'!$B$3:$J$658,6)</f>
        <v>162787</v>
      </c>
      <c r="G58" s="1">
        <f t="shared" si="0"/>
        <v>-50706</v>
      </c>
      <c r="H58" s="1">
        <f t="shared" si="1"/>
        <v>1337623</v>
      </c>
      <c r="I58" s="1">
        <f t="shared" si="2"/>
        <v>157293.78737070202</v>
      </c>
    </row>
    <row r="59" spans="1:9">
      <c r="A59" s="107">
        <v>220371</v>
      </c>
      <c r="B59" s="15" t="s">
        <v>70</v>
      </c>
      <c r="C59" s="1">
        <f>VLOOKUP(A59,Main!_xlnm.Print_Area,16,FALSE)</f>
        <v>563778</v>
      </c>
      <c r="D59" s="1">
        <f>VLOOKUP(A59,Main!_xlnm.Print_Area,13,FALSE)</f>
        <v>-52014</v>
      </c>
      <c r="E59" s="1">
        <f>VLOOKUP(A59,'CAF BLS Adjustment'!B59:J714,5)</f>
        <v>614215</v>
      </c>
      <c r="F59" s="1">
        <f>VLOOKUP(A59,'CAF BLS Adjustment'!$B$3:$J$658,6)</f>
        <v>1577</v>
      </c>
      <c r="G59" s="1">
        <f t="shared" si="0"/>
        <v>-52014</v>
      </c>
      <c r="H59" s="1">
        <f t="shared" si="1"/>
        <v>614215</v>
      </c>
      <c r="I59" s="1">
        <f t="shared" si="2"/>
        <v>1577</v>
      </c>
    </row>
    <row r="60" spans="1:9">
      <c r="A60" s="107">
        <v>220376</v>
      </c>
      <c r="B60" s="15" t="s">
        <v>71</v>
      </c>
      <c r="C60" s="1">
        <f>VLOOKUP(A60,Main!_xlnm.Print_Area,16,FALSE)</f>
        <v>1229302.8109608172</v>
      </c>
      <c r="D60" s="1">
        <f>VLOOKUP(A60,Main!_xlnm.Print_Area,13,FALSE)</f>
        <v>82668</v>
      </c>
      <c r="E60" s="1">
        <f>VLOOKUP(A60,'CAF BLS Adjustment'!B60:J715,5)</f>
        <v>726370</v>
      </c>
      <c r="F60" s="1">
        <f>VLOOKUP(A60,'CAF BLS Adjustment'!$B$3:$J$658,6)</f>
        <v>424782</v>
      </c>
      <c r="G60" s="1">
        <f t="shared" si="0"/>
        <v>82668</v>
      </c>
      <c r="H60" s="1">
        <f t="shared" si="1"/>
        <v>726370</v>
      </c>
      <c r="I60" s="1">
        <f t="shared" si="2"/>
        <v>420264.81096081715</v>
      </c>
    </row>
    <row r="61" spans="1:9">
      <c r="A61" s="107">
        <v>220378</v>
      </c>
      <c r="B61" s="15" t="s">
        <v>72</v>
      </c>
      <c r="C61" s="1">
        <f>VLOOKUP(A61,Main!_xlnm.Print_Area,16,FALSE)</f>
        <v>3491567.9046582696</v>
      </c>
      <c r="D61" s="1">
        <f>VLOOKUP(A61,Main!_xlnm.Print_Area,13,FALSE)</f>
        <v>152040</v>
      </c>
      <c r="E61" s="1">
        <f>VLOOKUP(A61,'CAF BLS Adjustment'!B61:J716,5)</f>
        <v>2212234</v>
      </c>
      <c r="F61" s="1">
        <f>VLOOKUP(A61,'CAF BLS Adjustment'!$B$3:$J$658,6)</f>
        <v>1140124</v>
      </c>
      <c r="G61" s="1">
        <f t="shared" si="0"/>
        <v>152040</v>
      </c>
      <c r="H61" s="1">
        <f t="shared" si="1"/>
        <v>2212234</v>
      </c>
      <c r="I61" s="1">
        <f t="shared" si="2"/>
        <v>1127293.9046582696</v>
      </c>
    </row>
    <row r="62" spans="1:9">
      <c r="A62" s="107">
        <v>220380</v>
      </c>
      <c r="B62" s="15" t="s">
        <v>73</v>
      </c>
      <c r="C62" s="1">
        <f>VLOOKUP(A62,Main!_xlnm.Print_Area,16,FALSE)</f>
        <v>1326135.9883241854</v>
      </c>
      <c r="D62" s="1">
        <f>VLOOKUP(A62,Main!_xlnm.Print_Area,13,FALSE)</f>
        <v>21090</v>
      </c>
      <c r="E62" s="1">
        <f>VLOOKUP(A62,'CAF BLS Adjustment'!B62:J717,5)</f>
        <v>811723</v>
      </c>
      <c r="F62" s="1">
        <f>VLOOKUP(A62,'CAF BLS Adjustment'!$B$3:$J$658,6)</f>
        <v>498196</v>
      </c>
      <c r="G62" s="1">
        <f t="shared" si="0"/>
        <v>21090</v>
      </c>
      <c r="H62" s="1">
        <f t="shared" si="1"/>
        <v>811723</v>
      </c>
      <c r="I62" s="1">
        <f t="shared" si="2"/>
        <v>493322.98832418537</v>
      </c>
    </row>
    <row r="63" spans="1:9">
      <c r="A63" s="107">
        <v>220381</v>
      </c>
      <c r="B63" s="15" t="s">
        <v>74</v>
      </c>
      <c r="C63" s="1">
        <f>VLOOKUP(A63,Main!_xlnm.Print_Area,16,FALSE)</f>
        <v>2485298.5362920053</v>
      </c>
      <c r="D63" s="1">
        <f>VLOOKUP(A63,Main!_xlnm.Print_Area,13,FALSE)</f>
        <v>121764</v>
      </c>
      <c r="E63" s="1">
        <f>VLOOKUP(A63,'CAF BLS Adjustment'!B63:J718,5)</f>
        <v>2372667</v>
      </c>
      <c r="F63" s="1">
        <f>VLOOKUP(A63,'CAF BLS Adjustment'!$B$3:$J$658,6)</f>
        <v>0</v>
      </c>
      <c r="G63" s="1">
        <f t="shared" si="0"/>
        <v>121764</v>
      </c>
      <c r="H63" s="1">
        <f t="shared" si="1"/>
        <v>2363534.5362920053</v>
      </c>
      <c r="I63" s="1">
        <f t="shared" si="2"/>
        <v>0</v>
      </c>
    </row>
    <row r="64" spans="1:9">
      <c r="A64" s="107">
        <v>220382</v>
      </c>
      <c r="B64" s="15" t="s">
        <v>75</v>
      </c>
      <c r="C64" s="1">
        <f>VLOOKUP(A64,Main!_xlnm.Print_Area,16,FALSE)</f>
        <v>1892625.3697013741</v>
      </c>
      <c r="D64" s="1">
        <f>VLOOKUP(A64,Main!_xlnm.Print_Area,13,FALSE)</f>
        <v>185400</v>
      </c>
      <c r="E64" s="1">
        <f>VLOOKUP(A64,'CAF BLS Adjustment'!B64:J719,5)</f>
        <v>1714180</v>
      </c>
      <c r="F64" s="1">
        <f>VLOOKUP(A64,'CAF BLS Adjustment'!$B$3:$J$658,6)</f>
        <v>0</v>
      </c>
      <c r="G64" s="1">
        <f t="shared" si="0"/>
        <v>185400</v>
      </c>
      <c r="H64" s="1">
        <f t="shared" si="1"/>
        <v>1707225.3697013741</v>
      </c>
      <c r="I64" s="1">
        <f t="shared" si="2"/>
        <v>0</v>
      </c>
    </row>
    <row r="65" spans="1:9">
      <c r="A65" s="107">
        <v>220389</v>
      </c>
      <c r="B65" s="15" t="s">
        <v>76</v>
      </c>
      <c r="C65" s="1">
        <f>VLOOKUP(A65,Main!_xlnm.Print_Area,16,FALSE)</f>
        <v>931234.61162815418</v>
      </c>
      <c r="D65" s="1">
        <f>VLOOKUP(A65,Main!_xlnm.Print_Area,13,FALSE)</f>
        <v>-34692</v>
      </c>
      <c r="E65" s="1">
        <f>VLOOKUP(A65,'CAF BLS Adjustment'!B65:J720,5)</f>
        <v>703380</v>
      </c>
      <c r="F65" s="1">
        <f>VLOOKUP(A65,'CAF BLS Adjustment'!$B$3:$J$658,6)</f>
        <v>266096</v>
      </c>
      <c r="G65" s="1">
        <f t="shared" si="0"/>
        <v>-34692</v>
      </c>
      <c r="H65" s="1">
        <f t="shared" si="1"/>
        <v>703380</v>
      </c>
      <c r="I65" s="1">
        <f t="shared" si="2"/>
        <v>262546.61162815418</v>
      </c>
    </row>
    <row r="66" spans="1:9">
      <c r="A66" s="107">
        <v>220392</v>
      </c>
      <c r="B66" s="15" t="s">
        <v>77</v>
      </c>
      <c r="C66" s="1">
        <f>VLOOKUP(A66,Main!_xlnm.Print_Area,16,FALSE)</f>
        <v>260535.63724577083</v>
      </c>
      <c r="D66" s="1">
        <f>VLOOKUP(A66,Main!_xlnm.Print_Area,13,FALSE)</f>
        <v>11964</v>
      </c>
      <c r="E66" s="1">
        <f>VLOOKUP(A66,'CAF BLS Adjustment'!B66:J721,5)</f>
        <v>249529</v>
      </c>
      <c r="F66" s="1">
        <f>VLOOKUP(A66,'CAF BLS Adjustment'!$B$3:$J$658,6)</f>
        <v>0</v>
      </c>
      <c r="G66" s="1">
        <f t="shared" si="0"/>
        <v>11964</v>
      </c>
      <c r="H66" s="1">
        <f t="shared" si="1"/>
        <v>248571.63724577083</v>
      </c>
      <c r="I66" s="1">
        <f t="shared" si="2"/>
        <v>0</v>
      </c>
    </row>
    <row r="67" spans="1:9">
      <c r="A67" s="107">
        <v>220394</v>
      </c>
      <c r="B67" s="15" t="s">
        <v>78</v>
      </c>
      <c r="C67" s="1">
        <f>VLOOKUP(A67,Main!_xlnm.Print_Area,16,FALSE)</f>
        <v>1295018.8946595737</v>
      </c>
      <c r="D67" s="1">
        <f>VLOOKUP(A67,Main!_xlnm.Print_Area,13,FALSE)</f>
        <v>-2568</v>
      </c>
      <c r="E67" s="1">
        <f>VLOOKUP(A67,'CAF BLS Adjustment'!B67:J722,5)</f>
        <v>1295618</v>
      </c>
      <c r="F67" s="1">
        <f>VLOOKUP(A67,'CAF BLS Adjustment'!$B$3:$J$658,6)</f>
        <v>6737</v>
      </c>
      <c r="G67" s="1">
        <f t="shared" si="0"/>
        <v>-2568</v>
      </c>
      <c r="H67" s="1">
        <f t="shared" si="1"/>
        <v>1295618</v>
      </c>
      <c r="I67" s="1">
        <f t="shared" si="2"/>
        <v>1968.8946595736779</v>
      </c>
    </row>
    <row r="68" spans="1:9">
      <c r="A68" s="107">
        <v>230468</v>
      </c>
      <c r="B68" s="15" t="s">
        <v>80</v>
      </c>
      <c r="C68" s="1">
        <f>VLOOKUP(A68,Main!_xlnm.Print_Area,16,FALSE)</f>
        <v>4458300.7801997829</v>
      </c>
      <c r="D68" s="1">
        <f>VLOOKUP(A68,Main!_xlnm.Print_Area,13,FALSE)</f>
        <v>-414678</v>
      </c>
      <c r="E68" s="1">
        <f>VLOOKUP(A68,'CAF BLS Adjustment'!B68:J723,5)</f>
        <v>3120343</v>
      </c>
      <c r="F68" s="1">
        <f>VLOOKUP(A68,'CAF BLS Adjustment'!$B$3:$J$658,6)</f>
        <v>1770542</v>
      </c>
      <c r="G68" s="1">
        <f t="shared" ref="G68:G131" si="3">MIN(D68,C68)</f>
        <v>-414678</v>
      </c>
      <c r="H68" s="1">
        <f t="shared" ref="H68:H131" si="4">MAX(MIN(C68-G68,E68),0)</f>
        <v>3120343</v>
      </c>
      <c r="I68" s="1">
        <f t="shared" ref="I68:I131" si="5">MIN(MAX(C68-G68-H68,0),F68)</f>
        <v>1752635.7801997829</v>
      </c>
    </row>
    <row r="69" spans="1:9">
      <c r="A69" s="107">
        <v>230469</v>
      </c>
      <c r="B69" s="15" t="s">
        <v>81</v>
      </c>
      <c r="C69" s="1">
        <f>VLOOKUP(A69,Main!_xlnm.Print_Area,16,FALSE)</f>
        <v>394223.38900203304</v>
      </c>
      <c r="D69" s="1">
        <f>VLOOKUP(A69,Main!_xlnm.Print_Area,13,FALSE)</f>
        <v>46080</v>
      </c>
      <c r="E69" s="1">
        <f>VLOOKUP(A69,'CAF BLS Adjustment'!B69:J724,5)</f>
        <v>340459</v>
      </c>
      <c r="F69" s="1">
        <f>VLOOKUP(A69,'CAF BLS Adjustment'!$B$3:$J$658,6)</f>
        <v>9133</v>
      </c>
      <c r="G69" s="1">
        <f t="shared" si="3"/>
        <v>46080</v>
      </c>
      <c r="H69" s="1">
        <f t="shared" si="4"/>
        <v>340459</v>
      </c>
      <c r="I69" s="1">
        <f t="shared" si="5"/>
        <v>7684.3890020330437</v>
      </c>
    </row>
    <row r="70" spans="1:9">
      <c r="A70" s="107">
        <v>230473</v>
      </c>
      <c r="B70" s="15" t="s">
        <v>82</v>
      </c>
      <c r="C70" s="1">
        <f>VLOOKUP(A70,Main!_xlnm.Print_Area,16,FALSE)</f>
        <v>1860309.2648247918</v>
      </c>
      <c r="D70" s="1">
        <f>VLOOKUP(A70,Main!_xlnm.Print_Area,13,FALSE)</f>
        <v>153978</v>
      </c>
      <c r="E70" s="1">
        <f>VLOOKUP(A70,'CAF BLS Adjustment'!B70:J725,5)</f>
        <v>1617297</v>
      </c>
      <c r="F70" s="1">
        <f>VLOOKUP(A70,'CAF BLS Adjustment'!$B$3:$J$658,6)</f>
        <v>89598</v>
      </c>
      <c r="G70" s="1">
        <f t="shared" si="3"/>
        <v>153978</v>
      </c>
      <c r="H70" s="1">
        <f t="shared" si="4"/>
        <v>1617297</v>
      </c>
      <c r="I70" s="1">
        <f t="shared" si="5"/>
        <v>89034.264824791811</v>
      </c>
    </row>
    <row r="71" spans="1:9">
      <c r="A71" s="107">
        <v>230478</v>
      </c>
      <c r="B71" s="15" t="s">
        <v>83</v>
      </c>
      <c r="C71" s="1">
        <f>VLOOKUP(A71,Main!_xlnm.Print_Area,16,FALSE)</f>
        <v>402504.95759770047</v>
      </c>
      <c r="D71" s="1">
        <f>VLOOKUP(A71,Main!_xlnm.Print_Area,13,FALSE)</f>
        <v>9096</v>
      </c>
      <c r="E71" s="1">
        <f>VLOOKUP(A71,'CAF BLS Adjustment'!B71:J726,5)</f>
        <v>287401</v>
      </c>
      <c r="F71" s="1">
        <f>VLOOKUP(A71,'CAF BLS Adjustment'!$B$3:$J$658,6)</f>
        <v>107487</v>
      </c>
      <c r="G71" s="1">
        <f t="shared" si="3"/>
        <v>9096</v>
      </c>
      <c r="H71" s="1">
        <f t="shared" si="4"/>
        <v>287401</v>
      </c>
      <c r="I71" s="1">
        <f t="shared" si="5"/>
        <v>106007.95759770047</v>
      </c>
    </row>
    <row r="72" spans="1:9">
      <c r="A72" s="107">
        <v>230491</v>
      </c>
      <c r="B72" s="15" t="s">
        <v>84</v>
      </c>
      <c r="C72" s="1">
        <f>VLOOKUP(A72,Main!_xlnm.Print_Area,16,FALSE)</f>
        <v>14712581.23361405</v>
      </c>
      <c r="D72" s="1">
        <f>VLOOKUP(A72,Main!_xlnm.Print_Area,13,FALSE)</f>
        <v>2374272</v>
      </c>
      <c r="E72" s="1">
        <f>VLOOKUP(A72,'CAF BLS Adjustment'!B72:J727,5)</f>
        <v>5226027</v>
      </c>
      <c r="F72" s="1">
        <f>VLOOKUP(A72,'CAF BLS Adjustment'!$B$3:$J$658,6)</f>
        <v>7166345</v>
      </c>
      <c r="G72" s="1">
        <f t="shared" si="3"/>
        <v>2374272</v>
      </c>
      <c r="H72" s="1">
        <f t="shared" si="4"/>
        <v>5226027</v>
      </c>
      <c r="I72" s="1">
        <f t="shared" si="5"/>
        <v>7112282.2336140499</v>
      </c>
    </row>
    <row r="73" spans="1:9">
      <c r="A73" s="107">
        <v>230496</v>
      </c>
      <c r="B73" s="15" t="s">
        <v>85</v>
      </c>
      <c r="C73" s="1">
        <f>VLOOKUP(A73,Main!_xlnm.Print_Area,16,FALSE)</f>
        <v>2568748.5313759632</v>
      </c>
      <c r="D73" s="1">
        <f>VLOOKUP(A73,Main!_xlnm.Print_Area,13,FALSE)</f>
        <v>137790</v>
      </c>
      <c r="E73" s="1">
        <f>VLOOKUP(A73,'CAF BLS Adjustment'!B73:J728,5)</f>
        <v>2431463</v>
      </c>
      <c r="F73" s="1">
        <f>VLOOKUP(A73,'CAF BLS Adjustment'!$B$3:$J$658,6)</f>
        <v>0</v>
      </c>
      <c r="G73" s="1">
        <f t="shared" si="3"/>
        <v>137790</v>
      </c>
      <c r="H73" s="1">
        <f t="shared" si="4"/>
        <v>2430958.5313759632</v>
      </c>
      <c r="I73" s="1">
        <f t="shared" si="5"/>
        <v>0</v>
      </c>
    </row>
    <row r="74" spans="1:9">
      <c r="A74" s="107">
        <v>230497</v>
      </c>
      <c r="B74" s="15" t="s">
        <v>86</v>
      </c>
      <c r="C74" s="1">
        <f>VLOOKUP(A74,Main!_xlnm.Print_Area,16,FALSE)</f>
        <v>433164.07383341913</v>
      </c>
      <c r="D74" s="1">
        <f>VLOOKUP(A74,Main!_xlnm.Print_Area,13,FALSE)</f>
        <v>27840</v>
      </c>
      <c r="E74" s="1">
        <f>VLOOKUP(A74,'CAF BLS Adjustment'!B74:J729,5)</f>
        <v>405426</v>
      </c>
      <c r="F74" s="1">
        <f>VLOOKUP(A74,'CAF BLS Adjustment'!$B$3:$J$658,6)</f>
        <v>0</v>
      </c>
      <c r="G74" s="1">
        <f t="shared" si="3"/>
        <v>27840</v>
      </c>
      <c r="H74" s="1">
        <f t="shared" si="4"/>
        <v>405324.07383341913</v>
      </c>
      <c r="I74" s="1">
        <f t="shared" si="5"/>
        <v>0</v>
      </c>
    </row>
    <row r="75" spans="1:9">
      <c r="A75" s="107">
        <v>230498</v>
      </c>
      <c r="B75" s="15" t="s">
        <v>87</v>
      </c>
      <c r="C75" s="1">
        <f>VLOOKUP(A75,Main!_xlnm.Print_Area,16,FALSE)</f>
        <v>754444.72176437173</v>
      </c>
      <c r="D75" s="1">
        <f>VLOOKUP(A75,Main!_xlnm.Print_Area,13,FALSE)</f>
        <v>139056</v>
      </c>
      <c r="E75" s="1">
        <f>VLOOKUP(A75,'CAF BLS Adjustment'!B75:J730,5)</f>
        <v>465299</v>
      </c>
      <c r="F75" s="1">
        <f>VLOOKUP(A75,'CAF BLS Adjustment'!$B$3:$J$658,6)</f>
        <v>152862</v>
      </c>
      <c r="G75" s="1">
        <f t="shared" si="3"/>
        <v>139056</v>
      </c>
      <c r="H75" s="1">
        <f t="shared" si="4"/>
        <v>465299</v>
      </c>
      <c r="I75" s="1">
        <f t="shared" si="5"/>
        <v>150089.72176437173</v>
      </c>
    </row>
    <row r="76" spans="1:9">
      <c r="A76" s="107">
        <v>230500</v>
      </c>
      <c r="B76" s="15" t="s">
        <v>88</v>
      </c>
      <c r="C76" s="1">
        <f>VLOOKUP(A76,Main!_xlnm.Print_Area,16,FALSE)</f>
        <v>262654.84999877663</v>
      </c>
      <c r="D76" s="1">
        <f>VLOOKUP(A76,Main!_xlnm.Print_Area,13,FALSE)</f>
        <v>5376</v>
      </c>
      <c r="E76" s="1">
        <f>VLOOKUP(A76,'CAF BLS Adjustment'!B76:J731,5)</f>
        <v>230392</v>
      </c>
      <c r="F76" s="1">
        <f>VLOOKUP(A76,'CAF BLS Adjustment'!$B$3:$J$658,6)</f>
        <v>27852</v>
      </c>
      <c r="G76" s="1">
        <f t="shared" si="3"/>
        <v>5376</v>
      </c>
      <c r="H76" s="1">
        <f t="shared" si="4"/>
        <v>230392</v>
      </c>
      <c r="I76" s="1">
        <f t="shared" si="5"/>
        <v>26886.849998776626</v>
      </c>
    </row>
    <row r="77" spans="1:9">
      <c r="A77" s="107">
        <v>230501</v>
      </c>
      <c r="B77" s="15" t="s">
        <v>89</v>
      </c>
      <c r="C77" s="1">
        <f>VLOOKUP(A77,Main!_xlnm.Print_Area,16,FALSE)</f>
        <v>7265680.5719567146</v>
      </c>
      <c r="D77" s="1">
        <f>VLOOKUP(A77,Main!_xlnm.Print_Area,13,FALSE)</f>
        <v>757962</v>
      </c>
      <c r="E77" s="1">
        <f>VLOOKUP(A77,'CAF BLS Adjustment'!B77:J732,5)</f>
        <v>4618373</v>
      </c>
      <c r="F77" s="1">
        <f>VLOOKUP(A77,'CAF BLS Adjustment'!$B$3:$J$658,6)</f>
        <v>1916044</v>
      </c>
      <c r="G77" s="1">
        <f t="shared" si="3"/>
        <v>757962</v>
      </c>
      <c r="H77" s="1">
        <f t="shared" si="4"/>
        <v>4618373</v>
      </c>
      <c r="I77" s="1">
        <f t="shared" si="5"/>
        <v>1889345.5719567146</v>
      </c>
    </row>
    <row r="78" spans="1:9">
      <c r="A78" s="107">
        <v>230502</v>
      </c>
      <c r="B78" s="15" t="s">
        <v>90</v>
      </c>
      <c r="C78" s="1">
        <f>VLOOKUP(A78,Main!_xlnm.Print_Area,16,FALSE)</f>
        <v>2220368.4645483592</v>
      </c>
      <c r="D78" s="1">
        <f>VLOOKUP(A78,Main!_xlnm.Print_Area,13,FALSE)</f>
        <v>405450</v>
      </c>
      <c r="E78" s="1">
        <f>VLOOKUP(A78,'CAF BLS Adjustment'!B78:J733,5)</f>
        <v>1822048</v>
      </c>
      <c r="F78" s="1">
        <f>VLOOKUP(A78,'CAF BLS Adjustment'!$B$3:$J$658,6)</f>
        <v>0</v>
      </c>
      <c r="G78" s="1">
        <f t="shared" si="3"/>
        <v>405450</v>
      </c>
      <c r="H78" s="1">
        <f t="shared" si="4"/>
        <v>1814918.4645483592</v>
      </c>
      <c r="I78" s="1">
        <f t="shared" si="5"/>
        <v>0</v>
      </c>
    </row>
    <row r="79" spans="1:9">
      <c r="A79" s="107">
        <v>230503</v>
      </c>
      <c r="B79" s="15" t="s">
        <v>91</v>
      </c>
      <c r="C79" s="1">
        <f>VLOOKUP(A79,Main!_xlnm.Print_Area,16,FALSE)</f>
        <v>2218410.9368471536</v>
      </c>
      <c r="D79" s="1">
        <f>VLOOKUP(A79,Main!_xlnm.Print_Area,13,FALSE)</f>
        <v>125388</v>
      </c>
      <c r="E79" s="1">
        <f>VLOOKUP(A79,'CAF BLS Adjustment'!B79:J734,5)</f>
        <v>2093482</v>
      </c>
      <c r="F79" s="1">
        <f>VLOOKUP(A79,'CAF BLS Adjustment'!$B$3:$J$658,6)</f>
        <v>0</v>
      </c>
      <c r="G79" s="1">
        <f t="shared" si="3"/>
        <v>125388</v>
      </c>
      <c r="H79" s="1">
        <f t="shared" si="4"/>
        <v>2093022.9368471536</v>
      </c>
      <c r="I79" s="1">
        <f t="shared" si="5"/>
        <v>0</v>
      </c>
    </row>
    <row r="80" spans="1:9">
      <c r="A80" s="107">
        <v>230505</v>
      </c>
      <c r="B80" s="15" t="s">
        <v>92</v>
      </c>
      <c r="C80" s="1">
        <f>VLOOKUP(A80,Main!_xlnm.Print_Area,16,FALSE)</f>
        <v>614508.54632409813</v>
      </c>
      <c r="D80" s="1">
        <f>VLOOKUP(A80,Main!_xlnm.Print_Area,13,FALSE)</f>
        <v>33720</v>
      </c>
      <c r="E80" s="1">
        <f>VLOOKUP(A80,'CAF BLS Adjustment'!B80:J735,5)</f>
        <v>580912</v>
      </c>
      <c r="F80" s="1">
        <f>VLOOKUP(A80,'CAF BLS Adjustment'!$B$3:$J$658,6)</f>
        <v>0</v>
      </c>
      <c r="G80" s="1">
        <f t="shared" si="3"/>
        <v>33720</v>
      </c>
      <c r="H80" s="1">
        <f t="shared" si="4"/>
        <v>580788.54632409813</v>
      </c>
      <c r="I80" s="1">
        <f t="shared" si="5"/>
        <v>0</v>
      </c>
    </row>
    <row r="81" spans="1:9">
      <c r="A81" s="107">
        <v>230510</v>
      </c>
      <c r="B81" s="15" t="s">
        <v>93</v>
      </c>
      <c r="C81" s="1">
        <f>VLOOKUP(A81,Main!_xlnm.Print_Area,16,FALSE)</f>
        <v>2688850.5651773326</v>
      </c>
      <c r="D81" s="1">
        <f>VLOOKUP(A81,Main!_xlnm.Print_Area,13,FALSE)</f>
        <v>163854</v>
      </c>
      <c r="E81" s="1">
        <f>VLOOKUP(A81,'CAF BLS Adjustment'!B81:J736,5)</f>
        <v>2507795</v>
      </c>
      <c r="F81" s="1">
        <f>VLOOKUP(A81,'CAF BLS Adjustment'!$B$3:$J$658,6)</f>
        <v>27082</v>
      </c>
      <c r="G81" s="1">
        <f t="shared" si="3"/>
        <v>163854</v>
      </c>
      <c r="H81" s="1">
        <f t="shared" si="4"/>
        <v>2507795</v>
      </c>
      <c r="I81" s="1">
        <f t="shared" si="5"/>
        <v>17201.56517733261</v>
      </c>
    </row>
    <row r="82" spans="1:9">
      <c r="A82" s="107">
        <v>230511</v>
      </c>
      <c r="B82" s="15" t="s">
        <v>94</v>
      </c>
      <c r="C82" s="1">
        <f>VLOOKUP(A82,Main!_xlnm.Print_Area,16,FALSE)</f>
        <v>5320668.7013901342</v>
      </c>
      <c r="D82" s="1">
        <f>VLOOKUP(A82,Main!_xlnm.Print_Area,13,FALSE)</f>
        <v>179106</v>
      </c>
      <c r="E82" s="1">
        <f>VLOOKUP(A82,'CAF BLS Adjustment'!B82:J737,5)</f>
        <v>2671674</v>
      </c>
      <c r="F82" s="1">
        <f>VLOOKUP(A82,'CAF BLS Adjustment'!$B$3:$J$658,6)</f>
        <v>2489440</v>
      </c>
      <c r="G82" s="1">
        <f t="shared" si="3"/>
        <v>179106</v>
      </c>
      <c r="H82" s="1">
        <f t="shared" si="4"/>
        <v>2671674</v>
      </c>
      <c r="I82" s="1">
        <f t="shared" si="5"/>
        <v>2469888.7013901342</v>
      </c>
    </row>
    <row r="83" spans="1:9">
      <c r="A83" s="107">
        <v>240512</v>
      </c>
      <c r="B83" s="15" t="s">
        <v>96</v>
      </c>
      <c r="C83" s="1">
        <f>VLOOKUP(A83,Main!_xlnm.Print_Area,16,FALSE)</f>
        <v>8381720.5777699295</v>
      </c>
      <c r="D83" s="1">
        <f>VLOOKUP(A83,Main!_xlnm.Print_Area,13,FALSE)</f>
        <v>1062816</v>
      </c>
      <c r="E83" s="1">
        <f>VLOOKUP(A83,'CAF BLS Adjustment'!B83:J738,5)</f>
        <v>4190180</v>
      </c>
      <c r="F83" s="1">
        <f>VLOOKUP(A83,'CAF BLS Adjustment'!$B$3:$J$658,6)</f>
        <v>3159524</v>
      </c>
      <c r="G83" s="1">
        <f t="shared" si="3"/>
        <v>1062816</v>
      </c>
      <c r="H83" s="1">
        <f t="shared" si="4"/>
        <v>4190180</v>
      </c>
      <c r="I83" s="1">
        <f t="shared" si="5"/>
        <v>3128724.5777699295</v>
      </c>
    </row>
    <row r="84" spans="1:9">
      <c r="A84" s="107">
        <v>240515</v>
      </c>
      <c r="B84" s="15" t="s">
        <v>97</v>
      </c>
      <c r="C84" s="1">
        <f>VLOOKUP(A84,Main!_xlnm.Print_Area,16,FALSE)</f>
        <v>722764.13506605185</v>
      </c>
      <c r="D84" s="1">
        <f>VLOOKUP(A84,Main!_xlnm.Print_Area,13,FALSE)</f>
        <v>54774</v>
      </c>
      <c r="E84" s="1">
        <f>VLOOKUP(A84,'CAF BLS Adjustment'!B84:J739,5)</f>
        <v>476808</v>
      </c>
      <c r="F84" s="1">
        <f>VLOOKUP(A84,'CAF BLS Adjustment'!$B$3:$J$658,6)</f>
        <v>193838</v>
      </c>
      <c r="G84" s="1">
        <f t="shared" si="3"/>
        <v>54774</v>
      </c>
      <c r="H84" s="1">
        <f t="shared" si="4"/>
        <v>476808</v>
      </c>
      <c r="I84" s="1">
        <f t="shared" si="5"/>
        <v>191182.13506605185</v>
      </c>
    </row>
    <row r="85" spans="1:9">
      <c r="A85" s="107">
        <v>240516</v>
      </c>
      <c r="B85" s="15" t="s">
        <v>98</v>
      </c>
      <c r="C85" s="1">
        <f>VLOOKUP(A85,Main!_xlnm.Print_Area,16,FALSE)</f>
        <v>2176787.19030964</v>
      </c>
      <c r="D85" s="1">
        <f>VLOOKUP(A85,Main!_xlnm.Print_Area,13,FALSE)</f>
        <v>150612</v>
      </c>
      <c r="E85" s="1">
        <f>VLOOKUP(A85,'CAF BLS Adjustment'!B85:J740,5)</f>
        <v>2034174</v>
      </c>
      <c r="F85" s="1">
        <f>VLOOKUP(A85,'CAF BLS Adjustment'!$B$3:$J$658,6)</f>
        <v>0</v>
      </c>
      <c r="G85" s="1">
        <f t="shared" si="3"/>
        <v>150612</v>
      </c>
      <c r="H85" s="1">
        <f t="shared" si="4"/>
        <v>2026175.19030964</v>
      </c>
      <c r="I85" s="1">
        <f t="shared" si="5"/>
        <v>0</v>
      </c>
    </row>
    <row r="86" spans="1:9">
      <c r="A86" s="107">
        <v>240520</v>
      </c>
      <c r="B86" s="15" t="s">
        <v>99</v>
      </c>
      <c r="C86" s="1">
        <f>VLOOKUP(A86,Main!_xlnm.Print_Area,16,FALSE)</f>
        <v>10621146.595803466</v>
      </c>
      <c r="D86" s="1">
        <f>VLOOKUP(A86,Main!_xlnm.Print_Area,13,FALSE)</f>
        <v>796110</v>
      </c>
      <c r="E86" s="1">
        <f>VLOOKUP(A86,'CAF BLS Adjustment'!B86:J741,5)</f>
        <v>5437179</v>
      </c>
      <c r="F86" s="1">
        <f>VLOOKUP(A86,'CAF BLS Adjustment'!$B$3:$J$658,6)</f>
        <v>4426886</v>
      </c>
      <c r="G86" s="1">
        <f t="shared" si="3"/>
        <v>796110</v>
      </c>
      <c r="H86" s="1">
        <f t="shared" si="4"/>
        <v>5437179</v>
      </c>
      <c r="I86" s="1">
        <f t="shared" si="5"/>
        <v>4387857.5958034657</v>
      </c>
    </row>
    <row r="87" spans="1:9">
      <c r="A87" s="107">
        <v>240521</v>
      </c>
      <c r="B87" s="15" t="s">
        <v>100</v>
      </c>
      <c r="C87" s="1">
        <f>VLOOKUP(A87,Main!_xlnm.Print_Area,16,FALSE)</f>
        <v>2103591.2344187303</v>
      </c>
      <c r="D87" s="1">
        <f>VLOOKUP(A87,Main!_xlnm.Print_Area,13,FALSE)</f>
        <v>273348</v>
      </c>
      <c r="E87" s="1">
        <f>VLOOKUP(A87,'CAF BLS Adjustment'!B87:J742,5)</f>
        <v>1831244</v>
      </c>
      <c r="F87" s="1">
        <f>VLOOKUP(A87,'CAF BLS Adjustment'!$B$3:$J$658,6)</f>
        <v>0</v>
      </c>
      <c r="G87" s="1">
        <f t="shared" si="3"/>
        <v>273348</v>
      </c>
      <c r="H87" s="1">
        <f t="shared" si="4"/>
        <v>1830243.2344187303</v>
      </c>
      <c r="I87" s="1">
        <f t="shared" si="5"/>
        <v>0</v>
      </c>
    </row>
    <row r="88" spans="1:9">
      <c r="A88" s="107">
        <v>240523</v>
      </c>
      <c r="B88" s="15" t="s">
        <v>101</v>
      </c>
      <c r="C88" s="1">
        <f>VLOOKUP(A88,Main!_xlnm.Print_Area,16,FALSE)</f>
        <v>9119415.8469763417</v>
      </c>
      <c r="D88" s="1">
        <f>VLOOKUP(A88,Main!_xlnm.Print_Area,13,FALSE)</f>
        <v>1341960</v>
      </c>
      <c r="E88" s="1">
        <f>VLOOKUP(A88,'CAF BLS Adjustment'!B88:J743,5)</f>
        <v>5419148</v>
      </c>
      <c r="F88" s="1">
        <f>VLOOKUP(A88,'CAF BLS Adjustment'!$B$3:$J$658,6)</f>
        <v>2391818</v>
      </c>
      <c r="G88" s="1">
        <f t="shared" si="3"/>
        <v>1341960</v>
      </c>
      <c r="H88" s="1">
        <f t="shared" si="4"/>
        <v>5419148</v>
      </c>
      <c r="I88" s="1">
        <f t="shared" si="5"/>
        <v>2358307.8469763417</v>
      </c>
    </row>
    <row r="89" spans="1:9">
      <c r="A89" s="107">
        <v>240528</v>
      </c>
      <c r="B89" s="15" t="s">
        <v>103</v>
      </c>
      <c r="C89" s="1">
        <f>VLOOKUP(A89,Main!_xlnm.Print_Area,16,FALSE)</f>
        <v>8777457.693806896</v>
      </c>
      <c r="D89" s="1">
        <f>VLOOKUP(A89,Main!_xlnm.Print_Area,13,FALSE)</f>
        <v>1410846</v>
      </c>
      <c r="E89" s="1">
        <f>VLOOKUP(A89,'CAF BLS Adjustment'!B89:J744,5)</f>
        <v>7371777</v>
      </c>
      <c r="F89" s="1">
        <f>VLOOKUP(A89,'CAF BLS Adjustment'!$B$3:$J$658,6)</f>
        <v>0</v>
      </c>
      <c r="G89" s="1">
        <f t="shared" si="3"/>
        <v>1410846</v>
      </c>
      <c r="H89" s="1">
        <f t="shared" si="4"/>
        <v>7366611.693806896</v>
      </c>
      <c r="I89" s="1">
        <f t="shared" si="5"/>
        <v>0</v>
      </c>
    </row>
    <row r="90" spans="1:9">
      <c r="A90" s="107">
        <v>240531</v>
      </c>
      <c r="B90" s="15" t="s">
        <v>104</v>
      </c>
      <c r="C90" s="1">
        <f>VLOOKUP(A90,Main!_xlnm.Print_Area,16,FALSE)</f>
        <v>1540001.4581534306</v>
      </c>
      <c r="D90" s="1">
        <f>VLOOKUP(A90,Main!_xlnm.Print_Area,13,FALSE)</f>
        <v>157476</v>
      </c>
      <c r="E90" s="1">
        <f>VLOOKUP(A90,'CAF BLS Adjustment'!B90:J745,5)</f>
        <v>1377031</v>
      </c>
      <c r="F90" s="1">
        <f>VLOOKUP(A90,'CAF BLS Adjustment'!$B$3:$J$658,6)</f>
        <v>6071</v>
      </c>
      <c r="G90" s="1">
        <f t="shared" si="3"/>
        <v>157476</v>
      </c>
      <c r="H90" s="1">
        <f t="shared" si="4"/>
        <v>1377031</v>
      </c>
      <c r="I90" s="1">
        <f t="shared" si="5"/>
        <v>5494.4581534306053</v>
      </c>
    </row>
    <row r="91" spans="1:9">
      <c r="A91" s="107">
        <v>240532</v>
      </c>
      <c r="B91" s="15" t="s">
        <v>105</v>
      </c>
      <c r="C91" s="1">
        <f>VLOOKUP(A91,Main!_xlnm.Print_Area,16,FALSE)</f>
        <v>85161.067630663223</v>
      </c>
      <c r="D91" s="1">
        <f>VLOOKUP(A91,Main!_xlnm.Print_Area,13,FALSE)</f>
        <v>1728</v>
      </c>
      <c r="E91" s="1">
        <f>VLOOKUP(A91,'CAF BLS Adjustment'!B91:J746,5)</f>
        <v>83746</v>
      </c>
      <c r="F91" s="1">
        <f>VLOOKUP(A91,'CAF BLS Adjustment'!$B$3:$J$658,6)</f>
        <v>0</v>
      </c>
      <c r="G91" s="1">
        <f t="shared" si="3"/>
        <v>1728</v>
      </c>
      <c r="H91" s="1">
        <f t="shared" si="4"/>
        <v>83433.067630663223</v>
      </c>
      <c r="I91" s="1">
        <f t="shared" si="5"/>
        <v>0</v>
      </c>
    </row>
    <row r="92" spans="1:9">
      <c r="A92" s="107">
        <v>240536</v>
      </c>
      <c r="B92" s="15" t="s">
        <v>106</v>
      </c>
      <c r="C92" s="1">
        <f>VLOOKUP(A92,Main!_xlnm.Print_Area,16,FALSE)</f>
        <v>4517362.5256435527</v>
      </c>
      <c r="D92" s="1">
        <f>VLOOKUP(A92,Main!_xlnm.Print_Area,13,FALSE)</f>
        <v>345948</v>
      </c>
      <c r="E92" s="1">
        <f>VLOOKUP(A92,'CAF BLS Adjustment'!B92:J747,5)</f>
        <v>3610448</v>
      </c>
      <c r="F92" s="1">
        <f>VLOOKUP(A92,'CAF BLS Adjustment'!$B$3:$J$658,6)</f>
        <v>577566</v>
      </c>
      <c r="G92" s="1">
        <f t="shared" si="3"/>
        <v>345948</v>
      </c>
      <c r="H92" s="1">
        <f t="shared" si="4"/>
        <v>3610448</v>
      </c>
      <c r="I92" s="1">
        <f t="shared" si="5"/>
        <v>560966.52564355265</v>
      </c>
    </row>
    <row r="93" spans="1:9">
      <c r="A93" s="107">
        <v>240538</v>
      </c>
      <c r="B93" s="15" t="s">
        <v>107</v>
      </c>
      <c r="C93" s="1">
        <f>VLOOKUP(A93,Main!_xlnm.Print_Area,16,FALSE)</f>
        <v>2172618.5085237557</v>
      </c>
      <c r="D93" s="1">
        <f>VLOOKUP(A93,Main!_xlnm.Print_Area,13,FALSE)</f>
        <v>354990</v>
      </c>
      <c r="E93" s="1">
        <f>VLOOKUP(A93,'CAF BLS Adjustment'!B93:J748,5)</f>
        <v>1825612</v>
      </c>
      <c r="F93" s="1">
        <f>VLOOKUP(A93,'CAF BLS Adjustment'!$B$3:$J$658,6)</f>
        <v>0</v>
      </c>
      <c r="G93" s="1">
        <f t="shared" si="3"/>
        <v>354990</v>
      </c>
      <c r="H93" s="1">
        <f t="shared" si="4"/>
        <v>1817628.5085237557</v>
      </c>
      <c r="I93" s="1">
        <f t="shared" si="5"/>
        <v>0</v>
      </c>
    </row>
    <row r="94" spans="1:9">
      <c r="A94" s="107">
        <v>240539</v>
      </c>
      <c r="B94" s="15" t="s">
        <v>108</v>
      </c>
      <c r="C94" s="1">
        <f>VLOOKUP(A94,Main!_xlnm.Print_Area,16,FALSE)</f>
        <v>2349902.0633926284</v>
      </c>
      <c r="D94" s="1">
        <f>VLOOKUP(A94,Main!_xlnm.Print_Area,13,FALSE)</f>
        <v>241422</v>
      </c>
      <c r="E94" s="1">
        <f>VLOOKUP(A94,'CAF BLS Adjustment'!B94:J749,5)</f>
        <v>1913325</v>
      </c>
      <c r="F94" s="1">
        <f>VLOOKUP(A94,'CAF BLS Adjustment'!$B$3:$J$658,6)</f>
        <v>203790</v>
      </c>
      <c r="G94" s="1">
        <f t="shared" si="3"/>
        <v>241422</v>
      </c>
      <c r="H94" s="1">
        <f t="shared" si="4"/>
        <v>1913325</v>
      </c>
      <c r="I94" s="1">
        <f t="shared" si="5"/>
        <v>195155.06339262845</v>
      </c>
    </row>
    <row r="95" spans="1:9">
      <c r="A95" s="107">
        <v>240541</v>
      </c>
      <c r="B95" s="15" t="s">
        <v>109</v>
      </c>
      <c r="C95" s="1">
        <f>VLOOKUP(A95,Main!_xlnm.Print_Area,16,FALSE)</f>
        <v>435403.07038166834</v>
      </c>
      <c r="D95" s="1">
        <f>VLOOKUP(A95,Main!_xlnm.Print_Area,13,FALSE)</f>
        <v>35544</v>
      </c>
      <c r="E95" s="1">
        <f>VLOOKUP(A95,'CAF BLS Adjustment'!B95:J750,5)</f>
        <v>401459</v>
      </c>
      <c r="F95" s="1">
        <f>VLOOKUP(A95,'CAF BLS Adjustment'!$B$3:$J$658,6)</f>
        <v>0</v>
      </c>
      <c r="G95" s="1">
        <f t="shared" si="3"/>
        <v>35544</v>
      </c>
      <c r="H95" s="1">
        <f t="shared" si="4"/>
        <v>399859.07038166834</v>
      </c>
      <c r="I95" s="1">
        <f t="shared" si="5"/>
        <v>0</v>
      </c>
    </row>
    <row r="96" spans="1:9">
      <c r="A96" s="107">
        <v>240542</v>
      </c>
      <c r="B96" s="15" t="s">
        <v>110</v>
      </c>
      <c r="C96" s="1">
        <f>VLOOKUP(A96,Main!_xlnm.Print_Area,16,FALSE)</f>
        <v>3744685.7990990905</v>
      </c>
      <c r="D96" s="1">
        <f>VLOOKUP(A96,Main!_xlnm.Print_Area,13,FALSE)</f>
        <v>346476</v>
      </c>
      <c r="E96" s="1">
        <f>VLOOKUP(A96,'CAF BLS Adjustment'!B96:J751,5)</f>
        <v>3411970</v>
      </c>
      <c r="F96" s="1">
        <f>VLOOKUP(A96,'CAF BLS Adjustment'!$B$3:$J$658,6)</f>
        <v>0</v>
      </c>
      <c r="G96" s="1">
        <f t="shared" si="3"/>
        <v>346476</v>
      </c>
      <c r="H96" s="1">
        <f t="shared" si="4"/>
        <v>3398209.7990990905</v>
      </c>
      <c r="I96" s="1">
        <f t="shared" si="5"/>
        <v>0</v>
      </c>
    </row>
    <row r="97" spans="1:9">
      <c r="A97" s="107">
        <v>240546</v>
      </c>
      <c r="B97" s="15" t="s">
        <v>111</v>
      </c>
      <c r="C97" s="1">
        <f>VLOOKUP(A97,Main!_xlnm.Print_Area,16,FALSE)</f>
        <v>3143859.5916255969</v>
      </c>
      <c r="D97" s="1">
        <f>VLOOKUP(A97,Main!_xlnm.Print_Area,13,FALSE)</f>
        <v>158226</v>
      </c>
      <c r="E97" s="1">
        <f>VLOOKUP(A97,'CAF BLS Adjustment'!B97:J752,5)</f>
        <v>2384539</v>
      </c>
      <c r="F97" s="1">
        <f>VLOOKUP(A97,'CAF BLS Adjustment'!$B$3:$J$658,6)</f>
        <v>612647</v>
      </c>
      <c r="G97" s="1">
        <f t="shared" si="3"/>
        <v>158226</v>
      </c>
      <c r="H97" s="1">
        <f t="shared" si="4"/>
        <v>2384539</v>
      </c>
      <c r="I97" s="1">
        <f t="shared" si="5"/>
        <v>601094.59162559686</v>
      </c>
    </row>
    <row r="98" spans="1:9">
      <c r="A98" s="107">
        <v>250285</v>
      </c>
      <c r="B98" s="15" t="s">
        <v>113</v>
      </c>
      <c r="C98" s="1">
        <f>VLOOKUP(A98,Main!_xlnm.Print_Area,16,FALSE)</f>
        <v>186521.60876914114</v>
      </c>
      <c r="D98" s="1">
        <f>VLOOKUP(A98,Main!_xlnm.Print_Area,13,FALSE)</f>
        <v>10296</v>
      </c>
      <c r="E98" s="1">
        <f>VLOOKUP(A98,'CAF BLS Adjustment'!B98:J753,5)</f>
        <v>176911</v>
      </c>
      <c r="F98" s="1">
        <f>VLOOKUP(A98,'CAF BLS Adjustment'!$B$3:$J$658,6)</f>
        <v>0</v>
      </c>
      <c r="G98" s="1">
        <f t="shared" si="3"/>
        <v>10296</v>
      </c>
      <c r="H98" s="1">
        <f t="shared" si="4"/>
        <v>176225.60876914114</v>
      </c>
      <c r="I98" s="1">
        <f t="shared" si="5"/>
        <v>0</v>
      </c>
    </row>
    <row r="99" spans="1:9">
      <c r="A99" s="107">
        <v>250290</v>
      </c>
      <c r="B99" s="15" t="s">
        <v>114</v>
      </c>
      <c r="C99" s="1">
        <f>VLOOKUP(A99,Main!_xlnm.Print_Area,16,FALSE)</f>
        <v>4427049.3897732133</v>
      </c>
      <c r="D99" s="1">
        <f>VLOOKUP(A99,Main!_xlnm.Print_Area,13,FALSE)</f>
        <v>436722</v>
      </c>
      <c r="E99" s="1">
        <f>VLOOKUP(A99,'CAF BLS Adjustment'!B99:J754,5)</f>
        <v>2922124</v>
      </c>
      <c r="F99" s="1">
        <f>VLOOKUP(A99,'CAF BLS Adjustment'!$B$3:$J$658,6)</f>
        <v>1084471</v>
      </c>
      <c r="G99" s="1">
        <f t="shared" si="3"/>
        <v>436722</v>
      </c>
      <c r="H99" s="1">
        <f t="shared" si="4"/>
        <v>2922124</v>
      </c>
      <c r="I99" s="1">
        <f t="shared" si="5"/>
        <v>1068203.3897732133</v>
      </c>
    </row>
    <row r="100" spans="1:9">
      <c r="A100" s="107">
        <v>250295</v>
      </c>
      <c r="B100" s="15" t="s">
        <v>115</v>
      </c>
      <c r="C100" s="1">
        <f>VLOOKUP(A100,Main!_xlnm.Print_Area,16,FALSE)</f>
        <v>774862.69400101888</v>
      </c>
      <c r="D100" s="1">
        <f>VLOOKUP(A100,Main!_xlnm.Print_Area,13,FALSE)</f>
        <v>53826</v>
      </c>
      <c r="E100" s="1">
        <f>VLOOKUP(A100,'CAF BLS Adjustment'!B100:J755,5)</f>
        <v>587988</v>
      </c>
      <c r="F100" s="1">
        <f>VLOOKUP(A100,'CAF BLS Adjustment'!$B$3:$J$658,6)</f>
        <v>135896</v>
      </c>
      <c r="G100" s="1">
        <f t="shared" si="3"/>
        <v>53826</v>
      </c>
      <c r="H100" s="1">
        <f t="shared" si="4"/>
        <v>587988</v>
      </c>
      <c r="I100" s="1">
        <f t="shared" si="5"/>
        <v>133048.69400101888</v>
      </c>
    </row>
    <row r="101" spans="1:9">
      <c r="A101" s="107">
        <v>250299</v>
      </c>
      <c r="B101" s="15" t="s">
        <v>116</v>
      </c>
      <c r="C101" s="1">
        <f>VLOOKUP(A101,Main!_xlnm.Print_Area,16,FALSE)</f>
        <v>436240.28211278527</v>
      </c>
      <c r="D101" s="1">
        <f>VLOOKUP(A101,Main!_xlnm.Print_Area,13,FALSE)</f>
        <v>104262</v>
      </c>
      <c r="E101" s="1">
        <f>VLOOKUP(A101,'CAF BLS Adjustment'!B101:J756,5)</f>
        <v>217483</v>
      </c>
      <c r="F101" s="1">
        <f>VLOOKUP(A101,'CAF BLS Adjustment'!$B$3:$J$658,6)</f>
        <v>114877</v>
      </c>
      <c r="G101" s="1">
        <f t="shared" si="3"/>
        <v>104262</v>
      </c>
      <c r="H101" s="1">
        <f t="shared" si="4"/>
        <v>217483</v>
      </c>
      <c r="I101" s="1">
        <f t="shared" si="5"/>
        <v>114495.28211278527</v>
      </c>
    </row>
    <row r="102" spans="1:9">
      <c r="A102" s="107">
        <v>250305</v>
      </c>
      <c r="B102" s="15" t="s">
        <v>117</v>
      </c>
      <c r="C102" s="1">
        <f>VLOOKUP(A102,Main!_xlnm.Print_Area,16,FALSE)</f>
        <v>1423501.2450123238</v>
      </c>
      <c r="D102" s="1">
        <f>VLOOKUP(A102,Main!_xlnm.Print_Area,13,FALSE)</f>
        <v>-2712</v>
      </c>
      <c r="E102" s="1">
        <f>VLOOKUP(A102,'CAF BLS Adjustment'!B102:J757,5)</f>
        <v>1056318</v>
      </c>
      <c r="F102" s="1">
        <f>VLOOKUP(A102,'CAF BLS Adjustment'!$B$3:$J$658,6)</f>
        <v>375136</v>
      </c>
      <c r="G102" s="1">
        <f t="shared" si="3"/>
        <v>-2712</v>
      </c>
      <c r="H102" s="1">
        <f t="shared" si="4"/>
        <v>1056318</v>
      </c>
      <c r="I102" s="1">
        <f t="shared" si="5"/>
        <v>369895.24501232384</v>
      </c>
    </row>
    <row r="103" spans="1:9">
      <c r="A103" s="107">
        <v>250307</v>
      </c>
      <c r="B103" s="15" t="s">
        <v>118</v>
      </c>
      <c r="C103" s="1">
        <f>VLOOKUP(A103,Main!_xlnm.Print_Area,16,FALSE)</f>
        <v>393167.69948761718</v>
      </c>
      <c r="D103" s="1">
        <f>VLOOKUP(A103,Main!_xlnm.Print_Area,13,FALSE)</f>
        <v>-33900</v>
      </c>
      <c r="E103" s="1">
        <f>VLOOKUP(A103,'CAF BLS Adjustment'!B103:J758,5)</f>
        <v>416319</v>
      </c>
      <c r="F103" s="1">
        <f>VLOOKUP(A103,'CAF BLS Adjustment'!$B$3:$J$658,6)</f>
        <v>12318</v>
      </c>
      <c r="G103" s="1">
        <f t="shared" si="3"/>
        <v>-33900</v>
      </c>
      <c r="H103" s="1">
        <f t="shared" si="4"/>
        <v>416319</v>
      </c>
      <c r="I103" s="1">
        <f t="shared" si="5"/>
        <v>10748.699487617181</v>
      </c>
    </row>
    <row r="104" spans="1:9">
      <c r="A104" s="107">
        <v>250308</v>
      </c>
      <c r="B104" s="15" t="s">
        <v>51</v>
      </c>
      <c r="C104" s="1">
        <f>VLOOKUP(A104,Main!_xlnm.Print_Area,16,FALSE)</f>
        <v>1969441.1030493963</v>
      </c>
      <c r="D104" s="1">
        <f>VLOOKUP(A104,Main!_xlnm.Print_Area,13,FALSE)</f>
        <v>186228</v>
      </c>
      <c r="E104" s="1">
        <f>VLOOKUP(A104,'CAF BLS Adjustment'!B104:J759,5)</f>
        <v>1790450</v>
      </c>
      <c r="F104" s="1">
        <f>VLOOKUP(A104,'CAF BLS Adjustment'!$B$3:$J$658,6)</f>
        <v>0</v>
      </c>
      <c r="G104" s="1">
        <f t="shared" si="3"/>
        <v>186228</v>
      </c>
      <c r="H104" s="1">
        <f t="shared" si="4"/>
        <v>1783213.1030493963</v>
      </c>
      <c r="I104" s="1">
        <f t="shared" si="5"/>
        <v>0</v>
      </c>
    </row>
    <row r="105" spans="1:9">
      <c r="A105" s="107">
        <v>250315</v>
      </c>
      <c r="B105" s="15" t="s">
        <v>119</v>
      </c>
      <c r="C105" s="1">
        <f>VLOOKUP(A105,Main!_xlnm.Print_Area,16,FALSE)</f>
        <v>821213.41270462121</v>
      </c>
      <c r="D105" s="1">
        <f>VLOOKUP(A105,Main!_xlnm.Print_Area,13,FALSE)</f>
        <v>-40266</v>
      </c>
      <c r="E105" s="1">
        <f>VLOOKUP(A105,'CAF BLS Adjustment'!B105:J760,5)</f>
        <v>864645</v>
      </c>
      <c r="F105" s="1">
        <f>VLOOKUP(A105,'CAF BLS Adjustment'!$B$3:$J$658,6)</f>
        <v>0</v>
      </c>
      <c r="G105" s="1">
        <f t="shared" si="3"/>
        <v>-40266</v>
      </c>
      <c r="H105" s="1">
        <f t="shared" si="4"/>
        <v>861479.41270462121</v>
      </c>
      <c r="I105" s="1">
        <f t="shared" si="5"/>
        <v>0</v>
      </c>
    </row>
    <row r="106" spans="1:9">
      <c r="A106" s="107">
        <v>250316</v>
      </c>
      <c r="B106" s="15" t="s">
        <v>120</v>
      </c>
      <c r="C106" s="1">
        <f>VLOOKUP(A106,Main!_xlnm.Print_Area,16,FALSE)</f>
        <v>522373.48938020109</v>
      </c>
      <c r="D106" s="1">
        <f>VLOOKUP(A106,Main!_xlnm.Print_Area,13,FALSE)</f>
        <v>97476</v>
      </c>
      <c r="E106" s="1">
        <f>VLOOKUP(A106,'CAF BLS Adjustment'!B106:J761,5)</f>
        <v>426817</v>
      </c>
      <c r="F106" s="1">
        <f>VLOOKUP(A106,'CAF BLS Adjustment'!$B$3:$J$658,6)</f>
        <v>0</v>
      </c>
      <c r="G106" s="1">
        <f t="shared" si="3"/>
        <v>97476</v>
      </c>
      <c r="H106" s="1">
        <f t="shared" si="4"/>
        <v>424897.48938020109</v>
      </c>
      <c r="I106" s="1">
        <f t="shared" si="5"/>
        <v>0</v>
      </c>
    </row>
    <row r="107" spans="1:9">
      <c r="A107" s="107">
        <v>250322</v>
      </c>
      <c r="B107" s="15" t="s">
        <v>121</v>
      </c>
      <c r="C107" s="1">
        <f>VLOOKUP(A107,Main!_xlnm.Print_Area,16,FALSE)</f>
        <v>1285455.4727128884</v>
      </c>
      <c r="D107" s="1">
        <f>VLOOKUP(A107,Main!_xlnm.Print_Area,13,FALSE)</f>
        <v>197262</v>
      </c>
      <c r="E107" s="1">
        <f>VLOOKUP(A107,'CAF BLS Adjustment'!B107:J762,5)</f>
        <v>727798</v>
      </c>
      <c r="F107" s="1">
        <f>VLOOKUP(A107,'CAF BLS Adjustment'!$B$3:$J$658,6)</f>
        <v>365119</v>
      </c>
      <c r="G107" s="1">
        <f t="shared" si="3"/>
        <v>197262</v>
      </c>
      <c r="H107" s="1">
        <f t="shared" si="4"/>
        <v>727798</v>
      </c>
      <c r="I107" s="1">
        <f t="shared" si="5"/>
        <v>360395.47271288838</v>
      </c>
    </row>
    <row r="108" spans="1:9">
      <c r="A108" s="107">
        <v>260396</v>
      </c>
      <c r="B108" s="15" t="s">
        <v>123</v>
      </c>
      <c r="C108" s="1">
        <f>VLOOKUP(A108,Main!_xlnm.Print_Area,16,FALSE)</f>
        <v>2517117.1646881341</v>
      </c>
      <c r="D108" s="1">
        <f>VLOOKUP(A108,Main!_xlnm.Print_Area,13,FALSE)</f>
        <v>-100542</v>
      </c>
      <c r="E108" s="1">
        <f>VLOOKUP(A108,'CAF BLS Adjustment'!B108:J763,5)</f>
        <v>1162654</v>
      </c>
      <c r="F108" s="1">
        <f>VLOOKUP(A108,'CAF BLS Adjustment'!$B$3:$J$658,6)</f>
        <v>1464624</v>
      </c>
      <c r="G108" s="1">
        <f t="shared" si="3"/>
        <v>-100542</v>
      </c>
      <c r="H108" s="1">
        <f t="shared" si="4"/>
        <v>1162654</v>
      </c>
      <c r="I108" s="1">
        <f t="shared" si="5"/>
        <v>1455005.1646881341</v>
      </c>
    </row>
    <row r="109" spans="1:9">
      <c r="A109" s="107">
        <v>260398</v>
      </c>
      <c r="B109" s="15" t="s">
        <v>124</v>
      </c>
      <c r="C109" s="1">
        <f>VLOOKUP(A109,Main!_xlnm.Print_Area,16,FALSE)</f>
        <v>3991474.9491078039</v>
      </c>
      <c r="D109" s="1">
        <f>VLOOKUP(A109,Main!_xlnm.Print_Area,13,FALSE)</f>
        <v>238098</v>
      </c>
      <c r="E109" s="1">
        <f>VLOOKUP(A109,'CAF BLS Adjustment'!B109:J764,5)</f>
        <v>2514030</v>
      </c>
      <c r="F109" s="1">
        <f>VLOOKUP(A109,'CAF BLS Adjustment'!$B$3:$J$658,6)</f>
        <v>1254014</v>
      </c>
      <c r="G109" s="1">
        <f t="shared" si="3"/>
        <v>238098</v>
      </c>
      <c r="H109" s="1">
        <f t="shared" si="4"/>
        <v>2514030</v>
      </c>
      <c r="I109" s="1">
        <f t="shared" si="5"/>
        <v>1239346.9491078039</v>
      </c>
    </row>
    <row r="110" spans="1:9">
      <c r="A110" s="107">
        <v>260401</v>
      </c>
      <c r="B110" s="15" t="s">
        <v>125</v>
      </c>
      <c r="C110" s="1">
        <f>VLOOKUP(A110,Main!_xlnm.Print_Area,16,FALSE)</f>
        <v>5497777.8969586892</v>
      </c>
      <c r="D110" s="1">
        <f>VLOOKUP(A110,Main!_xlnm.Print_Area,13,FALSE)</f>
        <v>448686</v>
      </c>
      <c r="E110" s="1">
        <f>VLOOKUP(A110,'CAF BLS Adjustment'!B110:J765,5)</f>
        <v>2389803</v>
      </c>
      <c r="F110" s="1">
        <f>VLOOKUP(A110,'CAF BLS Adjustment'!$B$3:$J$658,6)</f>
        <v>2679491</v>
      </c>
      <c r="G110" s="1">
        <f t="shared" si="3"/>
        <v>448686</v>
      </c>
      <c r="H110" s="1">
        <f t="shared" si="4"/>
        <v>2389803</v>
      </c>
      <c r="I110" s="1">
        <f t="shared" si="5"/>
        <v>2659288.8969586892</v>
      </c>
    </row>
    <row r="111" spans="1:9">
      <c r="A111" s="107">
        <v>260406</v>
      </c>
      <c r="B111" s="15" t="s">
        <v>126</v>
      </c>
      <c r="C111" s="1">
        <f>VLOOKUP(A111,Main!_xlnm.Print_Area,16,FALSE)</f>
        <v>4734910.1264806772</v>
      </c>
      <c r="D111" s="1">
        <f>VLOOKUP(A111,Main!_xlnm.Print_Area,13,FALSE)</f>
        <v>219078</v>
      </c>
      <c r="E111" s="1">
        <f>VLOOKUP(A111,'CAF BLS Adjustment'!B111:J766,5)</f>
        <v>3652641</v>
      </c>
      <c r="F111" s="1">
        <f>VLOOKUP(A111,'CAF BLS Adjustment'!$B$3:$J$658,6)</f>
        <v>880590</v>
      </c>
      <c r="G111" s="1">
        <f t="shared" si="3"/>
        <v>219078</v>
      </c>
      <c r="H111" s="1">
        <f t="shared" si="4"/>
        <v>3652641</v>
      </c>
      <c r="I111" s="1">
        <f t="shared" si="5"/>
        <v>863191.12648067717</v>
      </c>
    </row>
    <row r="112" spans="1:9">
      <c r="A112" s="107">
        <v>260408</v>
      </c>
      <c r="B112" s="15" t="s">
        <v>127</v>
      </c>
      <c r="C112" s="1">
        <f>VLOOKUP(A112,Main!_xlnm.Print_Area,16,FALSE)</f>
        <v>1002601.521306277</v>
      </c>
      <c r="D112" s="1">
        <f>VLOOKUP(A112,Main!_xlnm.Print_Area,13,FALSE)</f>
        <v>32088</v>
      </c>
      <c r="E112" s="1">
        <f>VLOOKUP(A112,'CAF BLS Adjustment'!B112:J767,5)</f>
        <v>970631</v>
      </c>
      <c r="F112" s="1">
        <f>VLOOKUP(A112,'CAF BLS Adjustment'!$B$3:$J$658,6)</f>
        <v>0</v>
      </c>
      <c r="G112" s="1">
        <f t="shared" si="3"/>
        <v>32088</v>
      </c>
      <c r="H112" s="1">
        <f t="shared" si="4"/>
        <v>970513.52130627702</v>
      </c>
      <c r="I112" s="1">
        <f t="shared" si="5"/>
        <v>0</v>
      </c>
    </row>
    <row r="113" spans="1:9">
      <c r="A113" s="107">
        <v>260413</v>
      </c>
      <c r="B113" s="15" t="s">
        <v>128</v>
      </c>
      <c r="C113" s="1">
        <f>VLOOKUP(A113,Main!_xlnm.Print_Area,16,FALSE)</f>
        <v>3132543.1748655406</v>
      </c>
      <c r="D113" s="1">
        <f>VLOOKUP(A113,Main!_xlnm.Print_Area,13,FALSE)</f>
        <v>33612</v>
      </c>
      <c r="E113" s="1">
        <f>VLOOKUP(A113,'CAF BLS Adjustment'!B113:J768,5)</f>
        <v>2175118</v>
      </c>
      <c r="F113" s="1">
        <f>VLOOKUP(A113,'CAF BLS Adjustment'!$B$3:$J$658,6)</f>
        <v>935324</v>
      </c>
      <c r="G113" s="1">
        <f t="shared" si="3"/>
        <v>33612</v>
      </c>
      <c r="H113" s="1">
        <f t="shared" si="4"/>
        <v>2175118</v>
      </c>
      <c r="I113" s="1">
        <f t="shared" si="5"/>
        <v>923813.17486554058</v>
      </c>
    </row>
    <row r="114" spans="1:9">
      <c r="A114" s="107">
        <v>260414</v>
      </c>
      <c r="B114" s="15" t="s">
        <v>129</v>
      </c>
      <c r="C114" s="1">
        <f>VLOOKUP(A114,Main!_xlnm.Print_Area,16,FALSE)</f>
        <v>3252842.3939319025</v>
      </c>
      <c r="D114" s="1">
        <f>VLOOKUP(A114,Main!_xlnm.Print_Area,13,FALSE)</f>
        <v>-429906</v>
      </c>
      <c r="E114" s="1">
        <f>VLOOKUP(A114,'CAF BLS Adjustment'!B114:J769,5)</f>
        <v>3201733</v>
      </c>
      <c r="F114" s="1">
        <f>VLOOKUP(A114,'CAF BLS Adjustment'!$B$3:$J$658,6)</f>
        <v>494548</v>
      </c>
      <c r="G114" s="1">
        <f t="shared" si="3"/>
        <v>-429906</v>
      </c>
      <c r="H114" s="1">
        <f t="shared" si="4"/>
        <v>3201733</v>
      </c>
      <c r="I114" s="1">
        <f t="shared" si="5"/>
        <v>481015.39393190248</v>
      </c>
    </row>
    <row r="115" spans="1:9">
      <c r="A115" s="107">
        <v>260415</v>
      </c>
      <c r="B115" s="15" t="s">
        <v>130</v>
      </c>
      <c r="C115" s="1">
        <f>VLOOKUP(A115,Main!_xlnm.Print_Area,16,FALSE)</f>
        <v>3719685.6644500904</v>
      </c>
      <c r="D115" s="1">
        <f>VLOOKUP(A115,Main!_xlnm.Print_Area,13,FALSE)</f>
        <v>109788</v>
      </c>
      <c r="E115" s="1">
        <f>VLOOKUP(A115,'CAF BLS Adjustment'!B115:J770,5)</f>
        <v>2221886</v>
      </c>
      <c r="F115" s="1">
        <f>VLOOKUP(A115,'CAF BLS Adjustment'!$B$3:$J$658,6)</f>
        <v>1401680</v>
      </c>
      <c r="G115" s="1">
        <f t="shared" si="3"/>
        <v>109788</v>
      </c>
      <c r="H115" s="1">
        <f t="shared" si="4"/>
        <v>2221886</v>
      </c>
      <c r="I115" s="1">
        <f t="shared" si="5"/>
        <v>1388011.6644500904</v>
      </c>
    </row>
    <row r="116" spans="1:9">
      <c r="A116" s="107">
        <v>260418</v>
      </c>
      <c r="B116" s="15" t="s">
        <v>131</v>
      </c>
      <c r="C116" s="1">
        <f>VLOOKUP(A116,Main!_xlnm.Print_Area,16,FALSE)</f>
        <v>5413969.8574984921</v>
      </c>
      <c r="D116" s="1">
        <f>VLOOKUP(A116,Main!_xlnm.Print_Area,13,FALSE)</f>
        <v>936336</v>
      </c>
      <c r="E116" s="1">
        <f>VLOOKUP(A116,'CAF BLS Adjustment'!B116:J771,5)</f>
        <v>4497528</v>
      </c>
      <c r="F116" s="1">
        <f>VLOOKUP(A116,'CAF BLS Adjustment'!$B$3:$J$658,6)</f>
        <v>0</v>
      </c>
      <c r="G116" s="1">
        <f t="shared" si="3"/>
        <v>936336</v>
      </c>
      <c r="H116" s="1">
        <f t="shared" si="4"/>
        <v>4477633.8574984921</v>
      </c>
      <c r="I116" s="1">
        <f t="shared" si="5"/>
        <v>0</v>
      </c>
    </row>
    <row r="117" spans="1:9">
      <c r="A117" s="107">
        <v>260419</v>
      </c>
      <c r="B117" s="15" t="s">
        <v>132</v>
      </c>
      <c r="C117" s="1">
        <f>VLOOKUP(A117,Main!_xlnm.Print_Area,16,FALSE)</f>
        <v>2136975.4821833554</v>
      </c>
      <c r="D117" s="1">
        <f>VLOOKUP(A117,Main!_xlnm.Print_Area,13,FALSE)</f>
        <v>78366</v>
      </c>
      <c r="E117" s="1">
        <f>VLOOKUP(A117,'CAF BLS Adjustment'!B117:J772,5)</f>
        <v>2063308</v>
      </c>
      <c r="F117" s="1">
        <f>VLOOKUP(A117,'CAF BLS Adjustment'!$B$3:$J$658,6)</f>
        <v>3154</v>
      </c>
      <c r="G117" s="1">
        <f t="shared" si="3"/>
        <v>78366</v>
      </c>
      <c r="H117" s="1">
        <f t="shared" si="4"/>
        <v>2058609.4821833554</v>
      </c>
      <c r="I117" s="1">
        <f t="shared" si="5"/>
        <v>0</v>
      </c>
    </row>
    <row r="118" spans="1:9">
      <c r="A118" s="107">
        <v>260421</v>
      </c>
      <c r="B118" s="15" t="s">
        <v>133</v>
      </c>
      <c r="C118" s="1">
        <f>VLOOKUP(A118,Main!_xlnm.Print_Area,16,FALSE)</f>
        <v>5507670.5454892945</v>
      </c>
      <c r="D118" s="1">
        <f>VLOOKUP(A118,Main!_xlnm.Print_Area,13,FALSE)</f>
        <v>299202</v>
      </c>
      <c r="E118" s="1">
        <f>VLOOKUP(A118,'CAF BLS Adjustment'!B118:J773,5)</f>
        <v>3361353</v>
      </c>
      <c r="F118" s="1">
        <f>VLOOKUP(A118,'CAF BLS Adjustment'!$B$3:$J$658,6)</f>
        <v>1867354</v>
      </c>
      <c r="G118" s="1">
        <f t="shared" si="3"/>
        <v>299202</v>
      </c>
      <c r="H118" s="1">
        <f t="shared" si="4"/>
        <v>3361353</v>
      </c>
      <c r="I118" s="1">
        <f t="shared" si="5"/>
        <v>1847115.5454892945</v>
      </c>
    </row>
    <row r="119" spans="1:9">
      <c r="A119" s="107">
        <v>270425</v>
      </c>
      <c r="B119" s="15" t="s">
        <v>135</v>
      </c>
      <c r="C119" s="1">
        <f>VLOOKUP(A119,Main!_xlnm.Print_Area,16,FALSE)</f>
        <v>1497678.6386877366</v>
      </c>
      <c r="D119" s="1">
        <f>VLOOKUP(A119,Main!_xlnm.Print_Area,13,FALSE)</f>
        <v>195198</v>
      </c>
      <c r="E119" s="1">
        <f>VLOOKUP(A119,'CAF BLS Adjustment'!B119:J774,5)</f>
        <v>1307984</v>
      </c>
      <c r="F119" s="1">
        <f>VLOOKUP(A119,'CAF BLS Adjustment'!$B$3:$J$658,6)</f>
        <v>0</v>
      </c>
      <c r="G119" s="1">
        <f t="shared" si="3"/>
        <v>195198</v>
      </c>
      <c r="H119" s="1">
        <f t="shared" si="4"/>
        <v>1302480.6386877366</v>
      </c>
      <c r="I119" s="1">
        <f t="shared" si="5"/>
        <v>0</v>
      </c>
    </row>
    <row r="120" spans="1:9">
      <c r="A120" s="107">
        <v>270428</v>
      </c>
      <c r="B120" s="15" t="s">
        <v>136</v>
      </c>
      <c r="C120" s="1">
        <f>VLOOKUP(A120,Main!_xlnm.Print_Area,16,FALSE)</f>
        <v>245102.34832049563</v>
      </c>
      <c r="D120" s="1">
        <f>VLOOKUP(A120,Main!_xlnm.Print_Area,13,FALSE)</f>
        <v>5832</v>
      </c>
      <c r="E120" s="1">
        <f>VLOOKUP(A120,'CAF BLS Adjustment'!B120:J775,5)</f>
        <v>180681</v>
      </c>
      <c r="F120" s="1">
        <f>VLOOKUP(A120,'CAF BLS Adjustment'!$B$3:$J$658,6)</f>
        <v>59490</v>
      </c>
      <c r="G120" s="1">
        <f t="shared" si="3"/>
        <v>5832</v>
      </c>
      <c r="H120" s="1">
        <f t="shared" si="4"/>
        <v>180681</v>
      </c>
      <c r="I120" s="1">
        <f t="shared" si="5"/>
        <v>58589.348320495628</v>
      </c>
    </row>
    <row r="121" spans="1:9">
      <c r="A121" s="107">
        <v>270429</v>
      </c>
      <c r="B121" s="15" t="s">
        <v>137</v>
      </c>
      <c r="C121" s="1">
        <f>VLOOKUP(A121,Main!_xlnm.Print_Area,16,FALSE)</f>
        <v>577431.99999999953</v>
      </c>
      <c r="D121" s="1">
        <f>VLOOKUP(A121,Main!_xlnm.Print_Area,13,FALSE)</f>
        <v>-3487932</v>
      </c>
      <c r="E121" s="1">
        <f>VLOOKUP(A121,'CAF BLS Adjustment'!B121:J776,5)</f>
        <v>4065364</v>
      </c>
      <c r="F121" s="1">
        <f>VLOOKUP(A121,'CAF BLS Adjustment'!$B$3:$J$658,6)</f>
        <v>0</v>
      </c>
      <c r="G121" s="1">
        <f t="shared" si="3"/>
        <v>-3487932</v>
      </c>
      <c r="H121" s="1">
        <f t="shared" si="4"/>
        <v>4065363.9999999995</v>
      </c>
      <c r="I121" s="1">
        <f t="shared" si="5"/>
        <v>0</v>
      </c>
    </row>
    <row r="122" spans="1:9">
      <c r="A122" s="107">
        <v>270430</v>
      </c>
      <c r="B122" s="15" t="s">
        <v>138</v>
      </c>
      <c r="C122" s="1">
        <f>VLOOKUP(A122,Main!_xlnm.Print_Area,16,FALSE)</f>
        <v>825192.7514613336</v>
      </c>
      <c r="D122" s="1">
        <f>VLOOKUP(A122,Main!_xlnm.Print_Area,13,FALSE)</f>
        <v>94128</v>
      </c>
      <c r="E122" s="1">
        <f>VLOOKUP(A122,'CAF BLS Adjustment'!B122:J777,5)</f>
        <v>734097</v>
      </c>
      <c r="F122" s="1">
        <f>VLOOKUP(A122,'CAF BLS Adjustment'!$B$3:$J$658,6)</f>
        <v>0</v>
      </c>
      <c r="G122" s="1">
        <f t="shared" si="3"/>
        <v>94128</v>
      </c>
      <c r="H122" s="1">
        <f t="shared" si="4"/>
        <v>731064.7514613336</v>
      </c>
      <c r="I122" s="1">
        <f t="shared" si="5"/>
        <v>0</v>
      </c>
    </row>
    <row r="123" spans="1:9">
      <c r="A123" s="107">
        <v>270432</v>
      </c>
      <c r="B123" s="15" t="s">
        <v>139</v>
      </c>
      <c r="C123" s="1">
        <f>VLOOKUP(A123,Main!_xlnm.Print_Area,16,FALSE)</f>
        <v>1122505.3619617515</v>
      </c>
      <c r="D123" s="1">
        <f>VLOOKUP(A123,Main!_xlnm.Print_Area,13,FALSE)</f>
        <v>-52764</v>
      </c>
      <c r="E123" s="1">
        <f>VLOOKUP(A123,'CAF BLS Adjustment'!B123:J778,5)</f>
        <v>737554</v>
      </c>
      <c r="F123" s="1">
        <f>VLOOKUP(A123,'CAF BLS Adjustment'!$B$3:$J$658,6)</f>
        <v>442034</v>
      </c>
      <c r="G123" s="1">
        <f t="shared" si="3"/>
        <v>-52764</v>
      </c>
      <c r="H123" s="1">
        <f t="shared" si="4"/>
        <v>737554</v>
      </c>
      <c r="I123" s="1">
        <f t="shared" si="5"/>
        <v>437715.36196175148</v>
      </c>
    </row>
    <row r="124" spans="1:9">
      <c r="A124" s="107">
        <v>270433</v>
      </c>
      <c r="B124" s="15" t="s">
        <v>140</v>
      </c>
      <c r="C124" s="1">
        <f>VLOOKUP(A124,Main!_xlnm.Print_Area,16,FALSE)</f>
        <v>1009757.5500002189</v>
      </c>
      <c r="D124" s="1">
        <f>VLOOKUP(A124,Main!_xlnm.Print_Area,13,FALSE)</f>
        <v>-42726</v>
      </c>
      <c r="E124" s="1">
        <f>VLOOKUP(A124,'CAF BLS Adjustment'!B124:J779,5)</f>
        <v>1056351</v>
      </c>
      <c r="F124" s="1">
        <f>VLOOKUP(A124,'CAF BLS Adjustment'!$B$3:$J$658,6)</f>
        <v>0</v>
      </c>
      <c r="G124" s="1">
        <f t="shared" si="3"/>
        <v>-42726</v>
      </c>
      <c r="H124" s="1">
        <f t="shared" si="4"/>
        <v>1052483.5500002189</v>
      </c>
      <c r="I124" s="1">
        <f t="shared" si="5"/>
        <v>0</v>
      </c>
    </row>
    <row r="125" spans="1:9">
      <c r="A125" s="107">
        <v>270435</v>
      </c>
      <c r="B125" s="15" t="s">
        <v>141</v>
      </c>
      <c r="C125" s="1">
        <f>VLOOKUP(A125,Main!_xlnm.Print_Area,16,FALSE)</f>
        <v>1243120.0382568608</v>
      </c>
      <c r="D125" s="1">
        <f>VLOOKUP(A125,Main!_xlnm.Print_Area,13,FALSE)</f>
        <v>172281</v>
      </c>
      <c r="E125" s="1">
        <f>VLOOKUP(A125,'CAF BLS Adjustment'!B125:J780,5)</f>
        <v>343213</v>
      </c>
      <c r="F125" s="1">
        <f>VLOOKUP(A125,'CAF BLS Adjustment'!$B$3:$J$658,6)</f>
        <v>732194</v>
      </c>
      <c r="G125" s="1">
        <f t="shared" si="3"/>
        <v>172281</v>
      </c>
      <c r="H125" s="1">
        <f t="shared" si="4"/>
        <v>343213</v>
      </c>
      <c r="I125" s="1">
        <f t="shared" si="5"/>
        <v>727626.0382568608</v>
      </c>
    </row>
    <row r="126" spans="1:9">
      <c r="A126" s="107">
        <v>270438</v>
      </c>
      <c r="B126" s="15" t="s">
        <v>142</v>
      </c>
      <c r="C126" s="1">
        <f>VLOOKUP(A126,Main!_xlnm.Print_Area,16,FALSE)</f>
        <v>530328.2622801523</v>
      </c>
      <c r="D126" s="1">
        <f>VLOOKUP(A126,Main!_xlnm.Print_Area,13,FALSE)</f>
        <v>5118</v>
      </c>
      <c r="E126" s="1">
        <f>VLOOKUP(A126,'CAF BLS Adjustment'!B126:J781,5)</f>
        <v>525229</v>
      </c>
      <c r="F126" s="1">
        <f>VLOOKUP(A126,'CAF BLS Adjustment'!$B$3:$J$658,6)</f>
        <v>0</v>
      </c>
      <c r="G126" s="1">
        <f t="shared" si="3"/>
        <v>5118</v>
      </c>
      <c r="H126" s="1">
        <f t="shared" si="4"/>
        <v>525210.2622801523</v>
      </c>
      <c r="I126" s="1">
        <f t="shared" si="5"/>
        <v>0</v>
      </c>
    </row>
    <row r="127" spans="1:9">
      <c r="A127" s="107">
        <v>270441</v>
      </c>
      <c r="B127" s="15" t="s">
        <v>143</v>
      </c>
      <c r="C127" s="1">
        <f>VLOOKUP(A127,Main!_xlnm.Print_Area,16,FALSE)</f>
        <v>954522.51704850933</v>
      </c>
      <c r="D127" s="1">
        <f>VLOOKUP(A127,Main!_xlnm.Print_Area,13,FALSE)</f>
        <v>936</v>
      </c>
      <c r="E127" s="1">
        <f>VLOOKUP(A127,'CAF BLS Adjustment'!B127:J782,5)</f>
        <v>788092</v>
      </c>
      <c r="F127" s="1">
        <f>VLOOKUP(A127,'CAF BLS Adjustment'!$B$3:$J$658,6)</f>
        <v>169002</v>
      </c>
      <c r="G127" s="1">
        <f t="shared" si="3"/>
        <v>936</v>
      </c>
      <c r="H127" s="1">
        <f t="shared" si="4"/>
        <v>788092</v>
      </c>
      <c r="I127" s="1">
        <f t="shared" si="5"/>
        <v>165494.51704850933</v>
      </c>
    </row>
    <row r="128" spans="1:9">
      <c r="A128" s="107">
        <v>280451</v>
      </c>
      <c r="B128" s="15" t="s">
        <v>145</v>
      </c>
      <c r="C128" s="1">
        <f>VLOOKUP(A128,Main!_xlnm.Print_Area,16,FALSE)</f>
        <v>372162.4539869625</v>
      </c>
      <c r="D128" s="1">
        <f>VLOOKUP(A128,Main!_xlnm.Print_Area,13,FALSE)</f>
        <v>29436</v>
      </c>
      <c r="E128" s="1">
        <f>VLOOKUP(A128,'CAF BLS Adjustment'!B128:J783,5)</f>
        <v>344094</v>
      </c>
      <c r="F128" s="1">
        <f>VLOOKUP(A128,'CAF BLS Adjustment'!$B$3:$J$658,6)</f>
        <v>0</v>
      </c>
      <c r="G128" s="1">
        <f t="shared" si="3"/>
        <v>29436</v>
      </c>
      <c r="H128" s="1">
        <f t="shared" si="4"/>
        <v>342726.4539869625</v>
      </c>
      <c r="I128" s="1">
        <f t="shared" si="5"/>
        <v>0</v>
      </c>
    </row>
    <row r="129" spans="1:9">
      <c r="A129" s="107">
        <v>280457</v>
      </c>
      <c r="B129" s="15" t="s">
        <v>146</v>
      </c>
      <c r="C129" s="1">
        <f>VLOOKUP(A129,Main!_xlnm.Print_Area,16,FALSE)</f>
        <v>205278.75124906277</v>
      </c>
      <c r="D129" s="1">
        <f>VLOOKUP(A129,Main!_xlnm.Print_Area,13,FALSE)</f>
        <v>-16310</v>
      </c>
      <c r="E129" s="1">
        <f>VLOOKUP(A129,'CAF BLS Adjustment'!B129:J784,5)</f>
        <v>222403</v>
      </c>
      <c r="F129" s="1">
        <f>VLOOKUP(A129,'CAF BLS Adjustment'!$B$3:$J$658,6)</f>
        <v>0</v>
      </c>
      <c r="G129" s="1">
        <f t="shared" si="3"/>
        <v>-16310</v>
      </c>
      <c r="H129" s="1">
        <f t="shared" si="4"/>
        <v>221588.75124906277</v>
      </c>
      <c r="I129" s="1">
        <f t="shared" si="5"/>
        <v>0</v>
      </c>
    </row>
    <row r="130" spans="1:9">
      <c r="A130" s="107">
        <v>280461</v>
      </c>
      <c r="B130" s="15" t="s">
        <v>147</v>
      </c>
      <c r="C130" s="1">
        <f>VLOOKUP(A130,Main!_xlnm.Print_Area,16,FALSE)</f>
        <v>419893.06336425326</v>
      </c>
      <c r="D130" s="1">
        <f>VLOOKUP(A130,Main!_xlnm.Print_Area,13,FALSE)</f>
        <v>30108</v>
      </c>
      <c r="E130" s="1">
        <f>VLOOKUP(A130,'CAF BLS Adjustment'!B130:J785,5)</f>
        <v>391328</v>
      </c>
      <c r="F130" s="1">
        <f>VLOOKUP(A130,'CAF BLS Adjustment'!$B$3:$J$658,6)</f>
        <v>0</v>
      </c>
      <c r="G130" s="1">
        <f t="shared" si="3"/>
        <v>30108</v>
      </c>
      <c r="H130" s="1">
        <f t="shared" si="4"/>
        <v>389785.06336425326</v>
      </c>
      <c r="I130" s="1">
        <f t="shared" si="5"/>
        <v>0</v>
      </c>
    </row>
    <row r="131" spans="1:9">
      <c r="A131" s="107">
        <v>280466</v>
      </c>
      <c r="B131" s="15" t="s">
        <v>148</v>
      </c>
      <c r="C131" s="1">
        <f>VLOOKUP(A131,Main!_xlnm.Print_Area,16,FALSE)</f>
        <v>137217.70446831227</v>
      </c>
      <c r="D131" s="1">
        <f>VLOOKUP(A131,Main!_xlnm.Print_Area,13,FALSE)</f>
        <v>-118129</v>
      </c>
      <c r="E131" s="1">
        <f>VLOOKUP(A131,'CAF BLS Adjustment'!B131:J786,5)</f>
        <v>256285</v>
      </c>
      <c r="F131" s="1">
        <f>VLOOKUP(A131,'CAF BLS Adjustment'!$B$3:$J$658,6)</f>
        <v>0</v>
      </c>
      <c r="G131" s="1">
        <f t="shared" si="3"/>
        <v>-118129</v>
      </c>
      <c r="H131" s="1">
        <f t="shared" si="4"/>
        <v>255346.70446831227</v>
      </c>
      <c r="I131" s="1">
        <f t="shared" si="5"/>
        <v>0</v>
      </c>
    </row>
    <row r="132" spans="1:9">
      <c r="A132" s="107">
        <v>290280</v>
      </c>
      <c r="B132" s="15" t="s">
        <v>151</v>
      </c>
      <c r="C132" s="1">
        <f>VLOOKUP(A132,Main!_xlnm.Print_Area,16,FALSE)</f>
        <v>1037762.6433590994</v>
      </c>
      <c r="D132" s="1">
        <f>VLOOKUP(A132,Main!_xlnm.Print_Area,13,FALSE)</f>
        <v>48408</v>
      </c>
      <c r="E132" s="1">
        <f>VLOOKUP(A132,'CAF BLS Adjustment'!B132:J787,5)</f>
        <v>826447</v>
      </c>
      <c r="F132" s="1">
        <f>VLOOKUP(A132,'CAF BLS Adjustment'!$B$3:$J$658,6)</f>
        <v>166721</v>
      </c>
      <c r="G132" s="1">
        <f t="shared" ref="G132:G195" si="6">MIN(D132,C132)</f>
        <v>48408</v>
      </c>
      <c r="H132" s="1">
        <f t="shared" ref="H132:H195" si="7">MAX(MIN(C132-G132,E132),0)</f>
        <v>826447</v>
      </c>
      <c r="I132" s="1">
        <f t="shared" ref="I132:I195" si="8">MIN(MAX(C132-G132-H132,0),F132)</f>
        <v>162907.6433590994</v>
      </c>
    </row>
    <row r="133" spans="1:9">
      <c r="A133" s="107">
        <v>290553</v>
      </c>
      <c r="B133" s="15" t="s">
        <v>152</v>
      </c>
      <c r="C133" s="1">
        <f>VLOOKUP(A133,Main!_xlnm.Print_Area,16,FALSE)</f>
        <v>6170142.2308443002</v>
      </c>
      <c r="D133" s="1">
        <f>VLOOKUP(A133,Main!_xlnm.Print_Area,13,FALSE)</f>
        <v>289020</v>
      </c>
      <c r="E133" s="1">
        <f>VLOOKUP(A133,'CAF BLS Adjustment'!B133:J788,5)</f>
        <v>5402051</v>
      </c>
      <c r="F133" s="1">
        <f>VLOOKUP(A133,'CAF BLS Adjustment'!$B$3:$J$658,6)</f>
        <v>501744</v>
      </c>
      <c r="G133" s="1">
        <f t="shared" si="6"/>
        <v>289020</v>
      </c>
      <c r="H133" s="1">
        <f t="shared" si="7"/>
        <v>5402051</v>
      </c>
      <c r="I133" s="1">
        <f t="shared" si="8"/>
        <v>479071.23084430024</v>
      </c>
    </row>
    <row r="134" spans="1:9">
      <c r="A134" s="107">
        <v>290554</v>
      </c>
      <c r="B134" s="15" t="s">
        <v>153</v>
      </c>
      <c r="C134" s="1">
        <f>VLOOKUP(A134,Main!_xlnm.Print_Area,16,FALSE)</f>
        <v>2610283.2681152611</v>
      </c>
      <c r="D134" s="1">
        <f>VLOOKUP(A134,Main!_xlnm.Print_Area,13,FALSE)</f>
        <v>120978</v>
      </c>
      <c r="E134" s="1">
        <f>VLOOKUP(A134,'CAF BLS Adjustment'!B134:J789,5)</f>
        <v>2074090</v>
      </c>
      <c r="F134" s="1">
        <f>VLOOKUP(A134,'CAF BLS Adjustment'!$B$3:$J$658,6)</f>
        <v>424807</v>
      </c>
      <c r="G134" s="1">
        <f t="shared" si="6"/>
        <v>120978</v>
      </c>
      <c r="H134" s="1">
        <f t="shared" si="7"/>
        <v>2074090</v>
      </c>
      <c r="I134" s="1">
        <f t="shared" si="8"/>
        <v>415215.2681152611</v>
      </c>
    </row>
    <row r="135" spans="1:9">
      <c r="A135" s="107">
        <v>290565</v>
      </c>
      <c r="B135" s="15" t="s">
        <v>154</v>
      </c>
      <c r="C135" s="1">
        <f>VLOOKUP(A135,Main!_xlnm.Print_Area,16,FALSE)</f>
        <v>3738932.2874025246</v>
      </c>
      <c r="D135" s="1">
        <f>VLOOKUP(A135,Main!_xlnm.Print_Area,13,FALSE)</f>
        <v>201498</v>
      </c>
      <c r="E135" s="1">
        <f>VLOOKUP(A135,'CAF BLS Adjustment'!B135:J790,5)</f>
        <v>3505469</v>
      </c>
      <c r="F135" s="1">
        <f>VLOOKUP(A135,'CAF BLS Adjustment'!$B$3:$J$658,6)</f>
        <v>32703</v>
      </c>
      <c r="G135" s="1">
        <f t="shared" si="6"/>
        <v>201498</v>
      </c>
      <c r="H135" s="1">
        <f t="shared" si="7"/>
        <v>3505469</v>
      </c>
      <c r="I135" s="1">
        <f t="shared" si="8"/>
        <v>31965.287402524613</v>
      </c>
    </row>
    <row r="136" spans="1:9">
      <c r="A136" s="107">
        <v>290570</v>
      </c>
      <c r="B136" s="15" t="s">
        <v>155</v>
      </c>
      <c r="C136" s="1">
        <f>VLOOKUP(A136,Main!_xlnm.Print_Area,16,FALSE)</f>
        <v>867188.08298634377</v>
      </c>
      <c r="D136" s="1">
        <f>VLOOKUP(A136,Main!_xlnm.Print_Area,13,FALSE)</f>
        <v>32754</v>
      </c>
      <c r="E136" s="1">
        <f>VLOOKUP(A136,'CAF BLS Adjustment'!B136:J791,5)</f>
        <v>834554</v>
      </c>
      <c r="F136" s="1">
        <f>VLOOKUP(A136,'CAF BLS Adjustment'!$B$3:$J$658,6)</f>
        <v>0</v>
      </c>
      <c r="G136" s="1">
        <f t="shared" si="6"/>
        <v>32754</v>
      </c>
      <c r="H136" s="1">
        <f t="shared" si="7"/>
        <v>834434.08298634377</v>
      </c>
      <c r="I136" s="1">
        <f t="shared" si="8"/>
        <v>0</v>
      </c>
    </row>
    <row r="137" spans="1:9">
      <c r="A137" s="107">
        <v>290571</v>
      </c>
      <c r="B137" s="15" t="s">
        <v>156</v>
      </c>
      <c r="C137" s="1">
        <f>VLOOKUP(A137,Main!_xlnm.Print_Area,16,FALSE)</f>
        <v>1794188.3252385883</v>
      </c>
      <c r="D137" s="1">
        <f>VLOOKUP(A137,Main!_xlnm.Print_Area,13,FALSE)</f>
        <v>493200</v>
      </c>
      <c r="E137" s="1">
        <f>VLOOKUP(A137,'CAF BLS Adjustment'!B137:J792,5)</f>
        <v>1295845</v>
      </c>
      <c r="F137" s="1">
        <f>VLOOKUP(A137,'CAF BLS Adjustment'!$B$3:$J$658,6)</f>
        <v>6949</v>
      </c>
      <c r="G137" s="1">
        <f t="shared" si="6"/>
        <v>493200</v>
      </c>
      <c r="H137" s="1">
        <f t="shared" si="7"/>
        <v>1295845</v>
      </c>
      <c r="I137" s="1">
        <f t="shared" si="8"/>
        <v>5143.3252385882661</v>
      </c>
    </row>
    <row r="138" spans="1:9">
      <c r="A138" s="107">
        <v>290573</v>
      </c>
      <c r="B138" s="15" t="s">
        <v>157</v>
      </c>
      <c r="C138" s="1">
        <f>VLOOKUP(A138,Main!_xlnm.Print_Area,16,FALSE)</f>
        <v>5694763.0564246187</v>
      </c>
      <c r="D138" s="1">
        <f>VLOOKUP(A138,Main!_xlnm.Print_Area,13,FALSE)</f>
        <v>263988</v>
      </c>
      <c r="E138" s="1">
        <f>VLOOKUP(A138,'CAF BLS Adjustment'!B138:J793,5)</f>
        <v>4368427</v>
      </c>
      <c r="F138" s="1">
        <f>VLOOKUP(A138,'CAF BLS Adjustment'!$B$3:$J$658,6)</f>
        <v>1083274</v>
      </c>
      <c r="G138" s="1">
        <f t="shared" si="6"/>
        <v>263988</v>
      </c>
      <c r="H138" s="1">
        <f t="shared" si="7"/>
        <v>4368427</v>
      </c>
      <c r="I138" s="1">
        <f t="shared" si="8"/>
        <v>1062348.0564246187</v>
      </c>
    </row>
    <row r="139" spans="1:9">
      <c r="A139" s="107">
        <v>290579</v>
      </c>
      <c r="B139" s="15" t="s">
        <v>158</v>
      </c>
      <c r="C139" s="1">
        <f>VLOOKUP(A139,Main!_xlnm.Print_Area,16,FALSE)</f>
        <v>9542472.2862177901</v>
      </c>
      <c r="D139" s="1">
        <f>VLOOKUP(A139,Main!_xlnm.Print_Area,13,FALSE)</f>
        <v>381954</v>
      </c>
      <c r="E139" s="1">
        <f>VLOOKUP(A139,'CAF BLS Adjustment'!B139:J794,5)</f>
        <v>6009894</v>
      </c>
      <c r="F139" s="1">
        <f>VLOOKUP(A139,'CAF BLS Adjustment'!$B$3:$J$658,6)</f>
        <v>3185689</v>
      </c>
      <c r="G139" s="1">
        <f t="shared" si="6"/>
        <v>381954</v>
      </c>
      <c r="H139" s="1">
        <f t="shared" si="7"/>
        <v>6009894</v>
      </c>
      <c r="I139" s="1">
        <f t="shared" si="8"/>
        <v>3150624.2862177901</v>
      </c>
    </row>
    <row r="140" spans="1:9">
      <c r="A140" s="107">
        <v>290581</v>
      </c>
      <c r="B140" s="15" t="s">
        <v>159</v>
      </c>
      <c r="C140" s="1">
        <f>VLOOKUP(A140,Main!_xlnm.Print_Area,16,FALSE)</f>
        <v>2741780.0707206721</v>
      </c>
      <c r="D140" s="1">
        <f>VLOOKUP(A140,Main!_xlnm.Print_Area,13,FALSE)</f>
        <v>39942</v>
      </c>
      <c r="E140" s="1">
        <f>VLOOKUP(A140,'CAF BLS Adjustment'!B140:J795,5)</f>
        <v>2555677</v>
      </c>
      <c r="F140" s="1">
        <f>VLOOKUP(A140,'CAF BLS Adjustment'!$B$3:$J$658,6)</f>
        <v>156236</v>
      </c>
      <c r="G140" s="1">
        <f t="shared" si="6"/>
        <v>39942</v>
      </c>
      <c r="H140" s="1">
        <f t="shared" si="7"/>
        <v>2555677</v>
      </c>
      <c r="I140" s="1">
        <f t="shared" si="8"/>
        <v>146161.07072067214</v>
      </c>
    </row>
    <row r="141" spans="1:9">
      <c r="A141" s="107">
        <v>290598</v>
      </c>
      <c r="B141" s="15" t="s">
        <v>160</v>
      </c>
      <c r="C141" s="1">
        <f>VLOOKUP(A141,Main!_xlnm.Print_Area,16,FALSE)</f>
        <v>483974.58975592046</v>
      </c>
      <c r="D141" s="1">
        <f>VLOOKUP(A141,Main!_xlnm.Print_Area,13,FALSE)</f>
        <v>26436</v>
      </c>
      <c r="E141" s="1">
        <f>VLOOKUP(A141,'CAF BLS Adjustment'!B141:J796,5)</f>
        <v>313445</v>
      </c>
      <c r="F141" s="1">
        <f>VLOOKUP(A141,'CAF BLS Adjustment'!$B$3:$J$658,6)</f>
        <v>145872</v>
      </c>
      <c r="G141" s="1">
        <f t="shared" si="6"/>
        <v>26436</v>
      </c>
      <c r="H141" s="1">
        <f t="shared" si="7"/>
        <v>313445</v>
      </c>
      <c r="I141" s="1">
        <f t="shared" si="8"/>
        <v>144093.58975592046</v>
      </c>
    </row>
    <row r="142" spans="1:9">
      <c r="A142" s="107">
        <v>300586</v>
      </c>
      <c r="B142" s="15" t="s">
        <v>163</v>
      </c>
      <c r="C142" s="1">
        <f>VLOOKUP(A142,Main!_xlnm.Print_Area,16,FALSE)</f>
        <v>311639.84999949683</v>
      </c>
      <c r="D142" s="1">
        <f>VLOOKUP(A142,Main!_xlnm.Print_Area,13,FALSE)</f>
        <v>32112</v>
      </c>
      <c r="E142" s="1">
        <f>VLOOKUP(A142,'CAF BLS Adjustment'!B142:J797,5)</f>
        <v>230570</v>
      </c>
      <c r="F142" s="1">
        <f>VLOOKUP(A142,'CAF BLS Adjustment'!$B$3:$J$658,6)</f>
        <v>50103</v>
      </c>
      <c r="G142" s="1">
        <f t="shared" si="6"/>
        <v>32112</v>
      </c>
      <c r="H142" s="1">
        <f t="shared" si="7"/>
        <v>230570</v>
      </c>
      <c r="I142" s="1">
        <f t="shared" si="8"/>
        <v>48957.84999949683</v>
      </c>
    </row>
    <row r="143" spans="1:9">
      <c r="A143" s="107">
        <v>300588</v>
      </c>
      <c r="B143" s="15" t="s">
        <v>164</v>
      </c>
      <c r="C143" s="1">
        <f>VLOOKUP(A143,Main!_xlnm.Print_Area,16,FALSE)</f>
        <v>234132.634499807</v>
      </c>
      <c r="D143" s="1">
        <f>VLOOKUP(A143,Main!_xlnm.Print_Area,13,FALSE)</f>
        <v>-19056</v>
      </c>
      <c r="E143" s="1">
        <f>VLOOKUP(A143,'CAF BLS Adjustment'!B143:J798,5)</f>
        <v>202500</v>
      </c>
      <c r="F143" s="1">
        <f>VLOOKUP(A143,'CAF BLS Adjustment'!$B$3:$J$658,6)</f>
        <v>51619</v>
      </c>
      <c r="G143" s="1">
        <f t="shared" si="6"/>
        <v>-19056</v>
      </c>
      <c r="H143" s="1">
        <f t="shared" si="7"/>
        <v>202500</v>
      </c>
      <c r="I143" s="1">
        <f t="shared" si="8"/>
        <v>50688.634499806998</v>
      </c>
    </row>
    <row r="144" spans="1:9">
      <c r="A144" s="107">
        <v>300589</v>
      </c>
      <c r="B144" s="15" t="s">
        <v>165</v>
      </c>
      <c r="C144" s="1">
        <f>VLOOKUP(A144,Main!_xlnm.Print_Area,16,FALSE)</f>
        <v>265155.66053476383</v>
      </c>
      <c r="D144" s="1">
        <f>VLOOKUP(A144,Main!_xlnm.Print_Area,13,FALSE)</f>
        <v>24528</v>
      </c>
      <c r="E144" s="1">
        <f>VLOOKUP(A144,'CAF BLS Adjustment'!B144:J799,5)</f>
        <v>117332</v>
      </c>
      <c r="F144" s="1">
        <f>VLOOKUP(A144,'CAF BLS Adjustment'!$B$3:$J$658,6)</f>
        <v>124270</v>
      </c>
      <c r="G144" s="1">
        <f t="shared" si="6"/>
        <v>24528</v>
      </c>
      <c r="H144" s="1">
        <f t="shared" si="7"/>
        <v>117332</v>
      </c>
      <c r="I144" s="1">
        <f t="shared" si="8"/>
        <v>123295.66053476383</v>
      </c>
    </row>
    <row r="145" spans="1:9">
      <c r="A145" s="107">
        <v>300590</v>
      </c>
      <c r="B145" s="15" t="s">
        <v>166</v>
      </c>
      <c r="C145" s="1">
        <f>VLOOKUP(A145,Main!_xlnm.Print_Area,16,FALSE)</f>
        <v>480426.6270791674</v>
      </c>
      <c r="D145" s="1">
        <f>VLOOKUP(A145,Main!_xlnm.Print_Area,13,FALSE)</f>
        <v>48312</v>
      </c>
      <c r="E145" s="1">
        <f>VLOOKUP(A145,'CAF BLS Adjustment'!B145:J800,5)</f>
        <v>301454</v>
      </c>
      <c r="F145" s="1">
        <f>VLOOKUP(A145,'CAF BLS Adjustment'!$B$3:$J$658,6)</f>
        <v>132426</v>
      </c>
      <c r="G145" s="1">
        <f t="shared" si="6"/>
        <v>48312</v>
      </c>
      <c r="H145" s="1">
        <f t="shared" si="7"/>
        <v>301454</v>
      </c>
      <c r="I145" s="1">
        <f t="shared" si="8"/>
        <v>130660.6270791674</v>
      </c>
    </row>
    <row r="146" spans="1:9">
      <c r="A146" s="107">
        <v>300591</v>
      </c>
      <c r="B146" s="15" t="s">
        <v>167</v>
      </c>
      <c r="C146" s="1">
        <f>VLOOKUP(A146,Main!_xlnm.Print_Area,16,FALSE)</f>
        <v>145081.88294731762</v>
      </c>
      <c r="D146" s="1">
        <f>VLOOKUP(A146,Main!_xlnm.Print_Area,13,FALSE)</f>
        <v>7230</v>
      </c>
      <c r="E146" s="1">
        <f>VLOOKUP(A146,'CAF BLS Adjustment'!B146:J801,5)</f>
        <v>137056</v>
      </c>
      <c r="F146" s="1">
        <f>VLOOKUP(A146,'CAF BLS Adjustment'!$B$3:$J$658,6)</f>
        <v>1329</v>
      </c>
      <c r="G146" s="1">
        <f t="shared" si="6"/>
        <v>7230</v>
      </c>
      <c r="H146" s="1">
        <f t="shared" si="7"/>
        <v>137056</v>
      </c>
      <c r="I146" s="1">
        <f t="shared" si="8"/>
        <v>795.88294731761562</v>
      </c>
    </row>
    <row r="147" spans="1:9">
      <c r="A147" s="107">
        <v>300594</v>
      </c>
      <c r="B147" s="15" t="s">
        <v>168</v>
      </c>
      <c r="C147" s="1">
        <f>VLOOKUP(A147,Main!_xlnm.Print_Area,16,FALSE)</f>
        <v>516348.83027443965</v>
      </c>
      <c r="D147" s="1">
        <f>VLOOKUP(A147,Main!_xlnm.Print_Area,13,FALSE)</f>
        <v>-96282</v>
      </c>
      <c r="E147" s="1">
        <f>VLOOKUP(A147,'CAF BLS Adjustment'!B147:J802,5)</f>
        <v>464195</v>
      </c>
      <c r="F147" s="1">
        <f>VLOOKUP(A147,'CAF BLS Adjustment'!$B$3:$J$658,6)</f>
        <v>150687</v>
      </c>
      <c r="G147" s="1">
        <f t="shared" si="6"/>
        <v>-96282</v>
      </c>
      <c r="H147" s="1">
        <f t="shared" si="7"/>
        <v>464195</v>
      </c>
      <c r="I147" s="1">
        <f t="shared" si="8"/>
        <v>148435.83027443965</v>
      </c>
    </row>
    <row r="148" spans="1:9">
      <c r="A148" s="107">
        <v>300598</v>
      </c>
      <c r="B148" s="15" t="s">
        <v>169</v>
      </c>
      <c r="C148" s="1">
        <f>VLOOKUP(A148,Main!_xlnm.Print_Area,16,FALSE)</f>
        <v>568824.79966258851</v>
      </c>
      <c r="D148" s="1">
        <f>VLOOKUP(A148,Main!_xlnm.Print_Area,13,FALSE)</f>
        <v>33192</v>
      </c>
      <c r="E148" s="1">
        <f>VLOOKUP(A148,'CAF BLS Adjustment'!B148:J803,5)</f>
        <v>331727</v>
      </c>
      <c r="F148" s="1">
        <f>VLOOKUP(A148,'CAF BLS Adjustment'!$B$3:$J$658,6)</f>
        <v>205996</v>
      </c>
      <c r="G148" s="1">
        <f t="shared" si="6"/>
        <v>33192</v>
      </c>
      <c r="H148" s="1">
        <f t="shared" si="7"/>
        <v>331727</v>
      </c>
      <c r="I148" s="1">
        <f t="shared" si="8"/>
        <v>203905.79966258851</v>
      </c>
    </row>
    <row r="149" spans="1:9">
      <c r="A149" s="107">
        <v>300606</v>
      </c>
      <c r="B149" s="15" t="s">
        <v>170</v>
      </c>
      <c r="C149" s="1">
        <f>VLOOKUP(A149,Main!_xlnm.Print_Area,16,FALSE)</f>
        <v>645907.55182481208</v>
      </c>
      <c r="D149" s="1">
        <f>VLOOKUP(A149,Main!_xlnm.Print_Area,13,FALSE)</f>
        <v>75024</v>
      </c>
      <c r="E149" s="1">
        <f>VLOOKUP(A149,'CAF BLS Adjustment'!B149:J804,5)</f>
        <v>395982</v>
      </c>
      <c r="F149" s="1">
        <f>VLOOKUP(A149,'CAF BLS Adjustment'!$B$3:$J$658,6)</f>
        <v>177275</v>
      </c>
      <c r="G149" s="1">
        <f t="shared" si="6"/>
        <v>75024</v>
      </c>
      <c r="H149" s="1">
        <f t="shared" si="7"/>
        <v>395982</v>
      </c>
      <c r="I149" s="1">
        <f t="shared" si="8"/>
        <v>174901.55182481208</v>
      </c>
    </row>
    <row r="150" spans="1:9">
      <c r="A150" s="107">
        <v>300609</v>
      </c>
      <c r="B150" s="15" t="s">
        <v>171</v>
      </c>
      <c r="C150" s="1">
        <f>VLOOKUP(A150,Main!_xlnm.Print_Area,16,FALSE)</f>
        <v>540809.39052219118</v>
      </c>
      <c r="D150" s="1">
        <f>VLOOKUP(A150,Main!_xlnm.Print_Area,13,FALSE)</f>
        <v>32670</v>
      </c>
      <c r="E150" s="1">
        <f>VLOOKUP(A150,'CAF BLS Adjustment'!B150:J805,5)</f>
        <v>241855</v>
      </c>
      <c r="F150" s="1">
        <f>VLOOKUP(A150,'CAF BLS Adjustment'!$B$3:$J$658,6)</f>
        <v>266404</v>
      </c>
      <c r="G150" s="1">
        <f t="shared" si="6"/>
        <v>32670</v>
      </c>
      <c r="H150" s="1">
        <f t="shared" si="7"/>
        <v>241855</v>
      </c>
      <c r="I150" s="1">
        <f t="shared" si="8"/>
        <v>266284.39052219118</v>
      </c>
    </row>
    <row r="151" spans="1:9">
      <c r="A151" s="107">
        <v>300612</v>
      </c>
      <c r="B151" s="15" t="s">
        <v>172</v>
      </c>
      <c r="C151" s="1">
        <f>VLOOKUP(A151,Main!_xlnm.Print_Area,16,FALSE)</f>
        <v>196555.73741771741</v>
      </c>
      <c r="D151" s="1">
        <f>VLOOKUP(A151,Main!_xlnm.Print_Area,13,FALSE)</f>
        <v>10254</v>
      </c>
      <c r="E151" s="1">
        <f>VLOOKUP(A151,'CAF BLS Adjustment'!B151:J806,5)</f>
        <v>147176</v>
      </c>
      <c r="F151" s="1">
        <f>VLOOKUP(A151,'CAF BLS Adjustment'!$B$3:$J$658,6)</f>
        <v>39848</v>
      </c>
      <c r="G151" s="1">
        <f t="shared" si="6"/>
        <v>10254</v>
      </c>
      <c r="H151" s="1">
        <f t="shared" si="7"/>
        <v>147176</v>
      </c>
      <c r="I151" s="1">
        <f t="shared" si="8"/>
        <v>39125.737417717406</v>
      </c>
    </row>
    <row r="152" spans="1:9">
      <c r="A152" s="107">
        <v>300614</v>
      </c>
      <c r="B152" s="15" t="s">
        <v>173</v>
      </c>
      <c r="C152" s="1">
        <f>VLOOKUP(A152,Main!_xlnm.Print_Area,16,FALSE)</f>
        <v>330134.88823835307</v>
      </c>
      <c r="D152" s="1">
        <f>VLOOKUP(A152,Main!_xlnm.Print_Area,13,FALSE)</f>
        <v>40794</v>
      </c>
      <c r="E152" s="1">
        <f>VLOOKUP(A152,'CAF BLS Adjustment'!B152:J807,5)</f>
        <v>145096</v>
      </c>
      <c r="F152" s="1">
        <f>VLOOKUP(A152,'CAF BLS Adjustment'!$B$3:$J$658,6)</f>
        <v>145458</v>
      </c>
      <c r="G152" s="1">
        <f t="shared" si="6"/>
        <v>40794</v>
      </c>
      <c r="H152" s="1">
        <f t="shared" si="7"/>
        <v>145096</v>
      </c>
      <c r="I152" s="1">
        <f t="shared" si="8"/>
        <v>144244.88823835307</v>
      </c>
    </row>
    <row r="153" spans="1:9">
      <c r="A153" s="107">
        <v>300619</v>
      </c>
      <c r="B153" s="15" t="s">
        <v>174</v>
      </c>
      <c r="C153" s="1">
        <f>VLOOKUP(A153,Main!_xlnm.Print_Area,16,FALSE)</f>
        <v>261421.38249138539</v>
      </c>
      <c r="D153" s="1">
        <f>VLOOKUP(A153,Main!_xlnm.Print_Area,13,FALSE)</f>
        <v>11154</v>
      </c>
      <c r="E153" s="1">
        <f>VLOOKUP(A153,'CAF BLS Adjustment'!B153:J808,5)</f>
        <v>251228</v>
      </c>
      <c r="F153" s="1">
        <f>VLOOKUP(A153,'CAF BLS Adjustment'!$B$3:$J$658,6)</f>
        <v>0</v>
      </c>
      <c r="G153" s="1">
        <f t="shared" si="6"/>
        <v>11154</v>
      </c>
      <c r="H153" s="1">
        <f t="shared" si="7"/>
        <v>250267.38249138539</v>
      </c>
      <c r="I153" s="1">
        <f t="shared" si="8"/>
        <v>0</v>
      </c>
    </row>
    <row r="154" spans="1:9">
      <c r="A154" s="107">
        <v>300625</v>
      </c>
      <c r="B154" s="15" t="s">
        <v>175</v>
      </c>
      <c r="C154" s="1">
        <f>VLOOKUP(A154,Main!_xlnm.Print_Area,16,FALSE)</f>
        <v>429149.65259929077</v>
      </c>
      <c r="D154" s="1">
        <f>VLOOKUP(A154,Main!_xlnm.Print_Area,13,FALSE)</f>
        <v>61278</v>
      </c>
      <c r="E154" s="1">
        <f>VLOOKUP(A154,'CAF BLS Adjustment'!B154:J809,5)</f>
        <v>317277</v>
      </c>
      <c r="F154" s="1">
        <f>VLOOKUP(A154,'CAF BLS Adjustment'!$B$3:$J$658,6)</f>
        <v>50819</v>
      </c>
      <c r="G154" s="1">
        <f t="shared" si="6"/>
        <v>61278</v>
      </c>
      <c r="H154" s="1">
        <f t="shared" si="7"/>
        <v>317277</v>
      </c>
      <c r="I154" s="1">
        <f t="shared" si="8"/>
        <v>50594.65259929077</v>
      </c>
    </row>
    <row r="155" spans="1:9">
      <c r="A155" s="107">
        <v>300634</v>
      </c>
      <c r="B155" s="15" t="s">
        <v>176</v>
      </c>
      <c r="C155" s="1">
        <f>VLOOKUP(A155,Main!_xlnm.Print_Area,16,FALSE)</f>
        <v>836735.33714237402</v>
      </c>
      <c r="D155" s="1">
        <f>VLOOKUP(A155,Main!_xlnm.Print_Area,13,FALSE)</f>
        <v>231750</v>
      </c>
      <c r="E155" s="1">
        <f>VLOOKUP(A155,'CAF BLS Adjustment'!B155:J810,5)</f>
        <v>608060</v>
      </c>
      <c r="F155" s="1">
        <f>VLOOKUP(A155,'CAF BLS Adjustment'!$B$3:$J$658,6)</f>
        <v>0</v>
      </c>
      <c r="G155" s="1">
        <f t="shared" si="6"/>
        <v>231750</v>
      </c>
      <c r="H155" s="1">
        <f t="shared" si="7"/>
        <v>604985.33714237402</v>
      </c>
      <c r="I155" s="1">
        <f t="shared" si="8"/>
        <v>0</v>
      </c>
    </row>
    <row r="156" spans="1:9">
      <c r="A156" s="107">
        <v>300639</v>
      </c>
      <c r="B156" s="15" t="s">
        <v>177</v>
      </c>
      <c r="C156" s="1">
        <f>VLOOKUP(A156,Main!_xlnm.Print_Area,16,FALSE)</f>
        <v>303459.31394367246</v>
      </c>
      <c r="D156" s="1">
        <f>VLOOKUP(A156,Main!_xlnm.Print_Area,13,FALSE)</f>
        <v>56454</v>
      </c>
      <c r="E156" s="1">
        <f>VLOOKUP(A156,'CAF BLS Adjustment'!B156:J811,5)</f>
        <v>161481</v>
      </c>
      <c r="F156" s="1">
        <f>VLOOKUP(A156,'CAF BLS Adjustment'!$B$3:$J$658,6)</f>
        <v>85731</v>
      </c>
      <c r="G156" s="1">
        <f t="shared" si="6"/>
        <v>56454</v>
      </c>
      <c r="H156" s="1">
        <f t="shared" si="7"/>
        <v>161481</v>
      </c>
      <c r="I156" s="1">
        <f t="shared" si="8"/>
        <v>85524.31394367246</v>
      </c>
    </row>
    <row r="157" spans="1:9">
      <c r="A157" s="107">
        <v>300650</v>
      </c>
      <c r="B157" s="15" t="s">
        <v>178</v>
      </c>
      <c r="C157" s="1">
        <f>VLOOKUP(A157,Main!_xlnm.Print_Area,16,FALSE)</f>
        <v>334931.26350538182</v>
      </c>
      <c r="D157" s="1">
        <f>VLOOKUP(A157,Main!_xlnm.Print_Area,13,FALSE)</f>
        <v>19314</v>
      </c>
      <c r="E157" s="1">
        <f>VLOOKUP(A157,'CAF BLS Adjustment'!B157:J812,5)</f>
        <v>315642</v>
      </c>
      <c r="F157" s="1">
        <f>VLOOKUP(A157,'CAF BLS Adjustment'!$B$3:$J$658,6)</f>
        <v>1206</v>
      </c>
      <c r="G157" s="1">
        <f t="shared" si="6"/>
        <v>19314</v>
      </c>
      <c r="H157" s="1">
        <f t="shared" si="7"/>
        <v>315617.26350538182</v>
      </c>
      <c r="I157" s="1">
        <f t="shared" si="8"/>
        <v>0</v>
      </c>
    </row>
    <row r="158" spans="1:9">
      <c r="A158" s="107">
        <v>300656</v>
      </c>
      <c r="B158" s="15" t="s">
        <v>179</v>
      </c>
      <c r="C158" s="1">
        <f>VLOOKUP(A158,Main!_xlnm.Print_Area,16,FALSE)</f>
        <v>340509.76477669342</v>
      </c>
      <c r="D158" s="1">
        <f>VLOOKUP(A158,Main!_xlnm.Print_Area,13,FALSE)</f>
        <v>10926</v>
      </c>
      <c r="E158" s="1">
        <f>VLOOKUP(A158,'CAF BLS Adjustment'!B158:J813,5)</f>
        <v>163556</v>
      </c>
      <c r="F158" s="1">
        <f>VLOOKUP(A158,'CAF BLS Adjustment'!$B$3:$J$658,6)</f>
        <v>167279</v>
      </c>
      <c r="G158" s="1">
        <f t="shared" si="6"/>
        <v>10926</v>
      </c>
      <c r="H158" s="1">
        <f t="shared" si="7"/>
        <v>163556</v>
      </c>
      <c r="I158" s="1">
        <f t="shared" si="8"/>
        <v>166027.76477669342</v>
      </c>
    </row>
    <row r="159" spans="1:9">
      <c r="A159" s="107">
        <v>300663</v>
      </c>
      <c r="B159" s="15" t="s">
        <v>180</v>
      </c>
      <c r="C159" s="1">
        <f>VLOOKUP(A159,Main!_xlnm.Print_Area,16,FALSE)</f>
        <v>125424.11726005614</v>
      </c>
      <c r="D159" s="1">
        <f>VLOOKUP(A159,Main!_xlnm.Print_Area,13,FALSE)</f>
        <v>8136</v>
      </c>
      <c r="E159" s="1">
        <f>VLOOKUP(A159,'CAF BLS Adjustment'!B159:J814,5)</f>
        <v>65741</v>
      </c>
      <c r="F159" s="1">
        <f>VLOOKUP(A159,'CAF BLS Adjustment'!$B$3:$J$658,6)</f>
        <v>52008</v>
      </c>
      <c r="G159" s="1">
        <f t="shared" si="6"/>
        <v>8136</v>
      </c>
      <c r="H159" s="1">
        <f t="shared" si="7"/>
        <v>65741</v>
      </c>
      <c r="I159" s="1">
        <f t="shared" si="8"/>
        <v>51547.11726005614</v>
      </c>
    </row>
    <row r="160" spans="1:9">
      <c r="A160" s="107">
        <v>300664</v>
      </c>
      <c r="B160" s="15" t="s">
        <v>181</v>
      </c>
      <c r="C160" s="1">
        <f>VLOOKUP(A160,Main!_xlnm.Print_Area,16,FALSE)</f>
        <v>208691.65870037631</v>
      </c>
      <c r="D160" s="1">
        <f>VLOOKUP(A160,Main!_xlnm.Print_Area,13,FALSE)</f>
        <v>5556</v>
      </c>
      <c r="E160" s="1">
        <f>VLOOKUP(A160,'CAF BLS Adjustment'!B160:J815,5)</f>
        <v>203156</v>
      </c>
      <c r="F160" s="1">
        <f>VLOOKUP(A160,'CAF BLS Adjustment'!$B$3:$J$658,6)</f>
        <v>0</v>
      </c>
      <c r="G160" s="1">
        <f t="shared" si="6"/>
        <v>5556</v>
      </c>
      <c r="H160" s="1">
        <f t="shared" si="7"/>
        <v>203135.65870037631</v>
      </c>
      <c r="I160" s="1">
        <f t="shared" si="8"/>
        <v>0</v>
      </c>
    </row>
    <row r="161" spans="1:9">
      <c r="A161" s="107">
        <v>310542</v>
      </c>
      <c r="B161" s="15" t="s">
        <v>183</v>
      </c>
      <c r="C161" s="1">
        <f>VLOOKUP(A161,Main!_xlnm.Print_Area,16,FALSE)</f>
        <v>272447.85416870157</v>
      </c>
      <c r="D161" s="1">
        <f>VLOOKUP(A161,Main!_xlnm.Print_Area,13,FALSE)</f>
        <v>-10072</v>
      </c>
      <c r="E161" s="1">
        <f>VLOOKUP(A161,'CAF BLS Adjustment'!B161:J816,5)</f>
        <v>283558</v>
      </c>
      <c r="F161" s="1">
        <f>VLOOKUP(A161,'CAF BLS Adjustment'!$B$3:$J$658,6)</f>
        <v>0</v>
      </c>
      <c r="G161" s="1">
        <f t="shared" si="6"/>
        <v>-10072</v>
      </c>
      <c r="H161" s="1">
        <f t="shared" si="7"/>
        <v>282519.85416870157</v>
      </c>
      <c r="I161" s="1">
        <f t="shared" si="8"/>
        <v>0</v>
      </c>
    </row>
    <row r="162" spans="1:9">
      <c r="A162" s="107">
        <v>310669</v>
      </c>
      <c r="B162" s="15" t="s">
        <v>184</v>
      </c>
      <c r="C162" s="1">
        <f>VLOOKUP(A162,Main!_xlnm.Print_Area,16,FALSE)</f>
        <v>3596491.3535563853</v>
      </c>
      <c r="D162" s="1">
        <f>VLOOKUP(A162,Main!_xlnm.Print_Area,13,FALSE)</f>
        <v>136362</v>
      </c>
      <c r="E162" s="1">
        <f>VLOOKUP(A162,'CAF BLS Adjustment'!B162:J817,5)</f>
        <v>796431</v>
      </c>
      <c r="F162" s="1">
        <f>VLOOKUP(A162,'CAF BLS Adjustment'!$B$3:$J$658,6)</f>
        <v>2676914</v>
      </c>
      <c r="G162" s="1">
        <f t="shared" si="6"/>
        <v>136362</v>
      </c>
      <c r="H162" s="1">
        <f t="shared" si="7"/>
        <v>796431</v>
      </c>
      <c r="I162" s="1">
        <f t="shared" si="8"/>
        <v>2663698.3535563853</v>
      </c>
    </row>
    <row r="163" spans="1:9">
      <c r="A163" s="107">
        <v>310675</v>
      </c>
      <c r="B163" s="15" t="s">
        <v>185</v>
      </c>
      <c r="C163" s="1">
        <f>VLOOKUP(A163,Main!_xlnm.Print_Area,16,FALSE)</f>
        <v>1314414.0616485323</v>
      </c>
      <c r="D163" s="1">
        <f>VLOOKUP(A163,Main!_xlnm.Print_Area,13,FALSE)</f>
        <v>169254</v>
      </c>
      <c r="E163" s="1">
        <f>VLOOKUP(A163,'CAF BLS Adjustment'!B163:J818,5)</f>
        <v>763348</v>
      </c>
      <c r="F163" s="1">
        <f>VLOOKUP(A163,'CAF BLS Adjustment'!$B$3:$J$658,6)</f>
        <v>386642</v>
      </c>
      <c r="G163" s="1">
        <f t="shared" si="6"/>
        <v>169254</v>
      </c>
      <c r="H163" s="1">
        <f t="shared" si="7"/>
        <v>763348</v>
      </c>
      <c r="I163" s="1">
        <f t="shared" si="8"/>
        <v>381812.06164853228</v>
      </c>
    </row>
    <row r="164" spans="1:9">
      <c r="A164" s="107">
        <v>310676</v>
      </c>
      <c r="B164" s="15" t="s">
        <v>186</v>
      </c>
      <c r="C164" s="1">
        <f>VLOOKUP(A164,Main!_xlnm.Print_Area,16,FALSE)</f>
        <v>1215588.9258632984</v>
      </c>
      <c r="D164" s="1">
        <f>VLOOKUP(A164,Main!_xlnm.Print_Area,13,FALSE)</f>
        <v>95892</v>
      </c>
      <c r="E164" s="1">
        <f>VLOOKUP(A164,'CAF BLS Adjustment'!B164:J819,5)</f>
        <v>1120048</v>
      </c>
      <c r="F164" s="1">
        <f>VLOOKUP(A164,'CAF BLS Adjustment'!$B$3:$J$658,6)</f>
        <v>0</v>
      </c>
      <c r="G164" s="1">
        <f t="shared" si="6"/>
        <v>95892</v>
      </c>
      <c r="H164" s="1">
        <f t="shared" si="7"/>
        <v>1119696.9258632984</v>
      </c>
      <c r="I164" s="1">
        <f t="shared" si="8"/>
        <v>0</v>
      </c>
    </row>
    <row r="165" spans="1:9">
      <c r="A165" s="107">
        <v>310678</v>
      </c>
      <c r="B165" s="15" t="s">
        <v>187</v>
      </c>
      <c r="C165" s="1">
        <f>VLOOKUP(A165,Main!_xlnm.Print_Area,16,FALSE)</f>
        <v>294044.50575028057</v>
      </c>
      <c r="D165" s="1">
        <f>VLOOKUP(A165,Main!_xlnm.Print_Area,13,FALSE)</f>
        <v>16740</v>
      </c>
      <c r="E165" s="1">
        <f>VLOOKUP(A165,'CAF BLS Adjustment'!B165:J820,5)</f>
        <v>191593</v>
      </c>
      <c r="F165" s="1">
        <f>VLOOKUP(A165,'CAF BLS Adjustment'!$B$3:$J$658,6)</f>
        <v>86792</v>
      </c>
      <c r="G165" s="1">
        <f t="shared" si="6"/>
        <v>16740</v>
      </c>
      <c r="H165" s="1">
        <f t="shared" si="7"/>
        <v>191593</v>
      </c>
      <c r="I165" s="1">
        <f t="shared" si="8"/>
        <v>85711.505750280572</v>
      </c>
    </row>
    <row r="166" spans="1:9">
      <c r="A166" s="107">
        <v>310679</v>
      </c>
      <c r="B166" s="15" t="s">
        <v>188</v>
      </c>
      <c r="C166" s="1">
        <f>VLOOKUP(A166,Main!_xlnm.Print_Area,16,FALSE)</f>
        <v>866023.7142403333</v>
      </c>
      <c r="D166" s="1">
        <f>VLOOKUP(A166,Main!_xlnm.Print_Area,13,FALSE)</f>
        <v>11922</v>
      </c>
      <c r="E166" s="1">
        <f>VLOOKUP(A166,'CAF BLS Adjustment'!B166:J821,5)</f>
        <v>405191</v>
      </c>
      <c r="F166" s="1">
        <f>VLOOKUP(A166,'CAF BLS Adjustment'!$B$3:$J$658,6)</f>
        <v>452093</v>
      </c>
      <c r="G166" s="1">
        <f t="shared" si="6"/>
        <v>11922</v>
      </c>
      <c r="H166" s="1">
        <f t="shared" si="7"/>
        <v>405191</v>
      </c>
      <c r="I166" s="1">
        <f t="shared" si="8"/>
        <v>448910.7142403333</v>
      </c>
    </row>
    <row r="167" spans="1:9">
      <c r="A167" s="107">
        <v>310688</v>
      </c>
      <c r="B167" s="15" t="s">
        <v>189</v>
      </c>
      <c r="C167" s="1">
        <f>VLOOKUP(A167,Main!_xlnm.Print_Area,16,FALSE)</f>
        <v>422903.00305716845</v>
      </c>
      <c r="D167" s="1">
        <f>VLOOKUP(A167,Main!_xlnm.Print_Area,13,FALSE)</f>
        <v>21906</v>
      </c>
      <c r="E167" s="1">
        <f>VLOOKUP(A167,'CAF BLS Adjustment'!B167:J822,5)</f>
        <v>176669</v>
      </c>
      <c r="F167" s="1">
        <f>VLOOKUP(A167,'CAF BLS Adjustment'!$B$3:$J$658,6)</f>
        <v>225882</v>
      </c>
      <c r="G167" s="1">
        <f t="shared" si="6"/>
        <v>21906</v>
      </c>
      <c r="H167" s="1">
        <f t="shared" si="7"/>
        <v>176669</v>
      </c>
      <c r="I167" s="1">
        <f t="shared" si="8"/>
        <v>224328.00305716845</v>
      </c>
    </row>
    <row r="168" spans="1:9">
      <c r="A168" s="107">
        <v>310691</v>
      </c>
      <c r="B168" s="15" t="s">
        <v>190</v>
      </c>
      <c r="C168" s="1">
        <f>VLOOKUP(A168,Main!_xlnm.Print_Area,16,FALSE)</f>
        <v>769789.33653119963</v>
      </c>
      <c r="D168" s="1">
        <f>VLOOKUP(A168,Main!_xlnm.Print_Area,13,FALSE)</f>
        <v>141858</v>
      </c>
      <c r="E168" s="1">
        <f>VLOOKUP(A168,'CAF BLS Adjustment'!B168:J823,5)</f>
        <v>630760</v>
      </c>
      <c r="F168" s="1">
        <f>VLOOKUP(A168,'CAF BLS Adjustment'!$B$3:$J$658,6)</f>
        <v>0</v>
      </c>
      <c r="G168" s="1">
        <f t="shared" si="6"/>
        <v>141858</v>
      </c>
      <c r="H168" s="1">
        <f t="shared" si="7"/>
        <v>627931.33653119963</v>
      </c>
      <c r="I168" s="1">
        <f t="shared" si="8"/>
        <v>0</v>
      </c>
    </row>
    <row r="169" spans="1:9">
      <c r="A169" s="107">
        <v>310692</v>
      </c>
      <c r="B169" s="15" t="s">
        <v>191</v>
      </c>
      <c r="C169" s="1">
        <f>VLOOKUP(A169,Main!_xlnm.Print_Area,16,FALSE)</f>
        <v>420142.71992912004</v>
      </c>
      <c r="D169" s="1">
        <f>VLOOKUP(A169,Main!_xlnm.Print_Area,13,FALSE)</f>
        <v>-15900</v>
      </c>
      <c r="E169" s="1">
        <f>VLOOKUP(A169,'CAF BLS Adjustment'!B169:J824,5)</f>
        <v>316673</v>
      </c>
      <c r="F169" s="1">
        <f>VLOOKUP(A169,'CAF BLS Adjustment'!$B$3:$J$658,6)</f>
        <v>120972</v>
      </c>
      <c r="G169" s="1">
        <f t="shared" si="6"/>
        <v>-15900</v>
      </c>
      <c r="H169" s="1">
        <f t="shared" si="7"/>
        <v>316673</v>
      </c>
      <c r="I169" s="1">
        <f t="shared" si="8"/>
        <v>119369.71992912004</v>
      </c>
    </row>
    <row r="170" spans="1:9">
      <c r="A170" s="107">
        <v>310694</v>
      </c>
      <c r="B170" s="15" t="s">
        <v>192</v>
      </c>
      <c r="C170" s="1">
        <f>VLOOKUP(A170,Main!_xlnm.Print_Area,16,FALSE)</f>
        <v>137259.62656563034</v>
      </c>
      <c r="D170" s="1">
        <f>VLOOKUP(A170,Main!_xlnm.Print_Area,13,FALSE)</f>
        <v>5202</v>
      </c>
      <c r="E170" s="1">
        <f>VLOOKUP(A170,'CAF BLS Adjustment'!B170:J825,5)</f>
        <v>132562</v>
      </c>
      <c r="F170" s="1">
        <f>VLOOKUP(A170,'CAF BLS Adjustment'!$B$3:$J$658,6)</f>
        <v>0</v>
      </c>
      <c r="G170" s="1">
        <f t="shared" si="6"/>
        <v>5202</v>
      </c>
      <c r="H170" s="1">
        <f t="shared" si="7"/>
        <v>132057.62656563034</v>
      </c>
      <c r="I170" s="1">
        <f t="shared" si="8"/>
        <v>0</v>
      </c>
    </row>
    <row r="171" spans="1:9">
      <c r="A171" s="107">
        <v>310703</v>
      </c>
      <c r="B171" s="15" t="s">
        <v>193</v>
      </c>
      <c r="C171" s="1">
        <f>VLOOKUP(A171,Main!_xlnm.Print_Area,16,FALSE)</f>
        <v>188287.81704850728</v>
      </c>
      <c r="D171" s="1">
        <f>VLOOKUP(A171,Main!_xlnm.Print_Area,13,FALSE)</f>
        <v>-74376</v>
      </c>
      <c r="E171" s="1">
        <f>VLOOKUP(A171,'CAF BLS Adjustment'!B171:J826,5)</f>
        <v>263629</v>
      </c>
      <c r="F171" s="1">
        <f>VLOOKUP(A171,'CAF BLS Adjustment'!$B$3:$J$658,6)</f>
        <v>0</v>
      </c>
      <c r="G171" s="1">
        <f t="shared" si="6"/>
        <v>-74376</v>
      </c>
      <c r="H171" s="1">
        <f t="shared" si="7"/>
        <v>262663.81704850728</v>
      </c>
      <c r="I171" s="1">
        <f t="shared" si="8"/>
        <v>0</v>
      </c>
    </row>
    <row r="172" spans="1:9">
      <c r="A172" s="107">
        <v>310704</v>
      </c>
      <c r="B172" s="15" t="s">
        <v>194</v>
      </c>
      <c r="C172" s="1">
        <f>VLOOKUP(A172,Main!_xlnm.Print_Area,16,FALSE)</f>
        <v>1457471</v>
      </c>
      <c r="D172" s="1">
        <f>VLOOKUP(A172,Main!_xlnm.Print_Area,13,FALSE)</f>
        <v>-14226</v>
      </c>
      <c r="E172" s="1">
        <f>VLOOKUP(A172,'CAF BLS Adjustment'!B172:J827,5)</f>
        <v>534464</v>
      </c>
      <c r="F172" s="1">
        <f>VLOOKUP(A172,'CAF BLS Adjustment'!$B$3:$J$658,6)</f>
        <v>937233</v>
      </c>
      <c r="G172" s="1">
        <f t="shared" si="6"/>
        <v>-14226</v>
      </c>
      <c r="H172" s="1">
        <f t="shared" si="7"/>
        <v>534464</v>
      </c>
      <c r="I172" s="1">
        <f t="shared" si="8"/>
        <v>937233</v>
      </c>
    </row>
    <row r="173" spans="1:9">
      <c r="A173" s="107">
        <v>310708</v>
      </c>
      <c r="B173" s="15" t="s">
        <v>195</v>
      </c>
      <c r="C173" s="1">
        <f>VLOOKUP(A173,Main!_xlnm.Print_Area,16,FALSE)</f>
        <v>241261.46201920861</v>
      </c>
      <c r="D173" s="1">
        <f>VLOOKUP(A173,Main!_xlnm.Print_Area,13,FALSE)</f>
        <v>70746</v>
      </c>
      <c r="E173" s="1">
        <f>VLOOKUP(A173,'CAF BLS Adjustment'!B173:J828,5)</f>
        <v>157962</v>
      </c>
      <c r="F173" s="1">
        <f>VLOOKUP(A173,'CAF BLS Adjustment'!$B$3:$J$658,6)</f>
        <v>13440</v>
      </c>
      <c r="G173" s="1">
        <f t="shared" si="6"/>
        <v>70746</v>
      </c>
      <c r="H173" s="1">
        <f t="shared" si="7"/>
        <v>157962</v>
      </c>
      <c r="I173" s="1">
        <f t="shared" si="8"/>
        <v>12553.462019208615</v>
      </c>
    </row>
    <row r="174" spans="1:9">
      <c r="A174" s="107">
        <v>310714</v>
      </c>
      <c r="B174" s="15" t="s">
        <v>196</v>
      </c>
      <c r="C174" s="1">
        <f>VLOOKUP(A174,Main!_xlnm.Print_Area,16,FALSE)</f>
        <v>540268.73162596405</v>
      </c>
      <c r="D174" s="1">
        <f>VLOOKUP(A174,Main!_xlnm.Print_Area,13,FALSE)</f>
        <v>144126</v>
      </c>
      <c r="E174" s="1">
        <f>VLOOKUP(A174,'CAF BLS Adjustment'!B174:J829,5)</f>
        <v>121508</v>
      </c>
      <c r="F174" s="1">
        <f>VLOOKUP(A174,'CAF BLS Adjustment'!$B$3:$J$658,6)</f>
        <v>276620</v>
      </c>
      <c r="G174" s="1">
        <f t="shared" si="6"/>
        <v>144126</v>
      </c>
      <c r="H174" s="1">
        <f t="shared" si="7"/>
        <v>121508</v>
      </c>
      <c r="I174" s="1">
        <f t="shared" si="8"/>
        <v>274634.73162596405</v>
      </c>
    </row>
    <row r="175" spans="1:9">
      <c r="A175" s="107">
        <v>310721</v>
      </c>
      <c r="B175" s="15" t="s">
        <v>197</v>
      </c>
      <c r="C175" s="1">
        <f>VLOOKUP(A175,Main!_xlnm.Print_Area,16,FALSE)</f>
        <v>899969.97550392617</v>
      </c>
      <c r="D175" s="1">
        <f>VLOOKUP(A175,Main!_xlnm.Print_Area,13,FALSE)</f>
        <v>76374</v>
      </c>
      <c r="E175" s="1">
        <f>VLOOKUP(A175,'CAF BLS Adjustment'!B175:J830,5)</f>
        <v>826903</v>
      </c>
      <c r="F175" s="1">
        <f>VLOOKUP(A175,'CAF BLS Adjustment'!$B$3:$J$658,6)</f>
        <v>0</v>
      </c>
      <c r="G175" s="1">
        <f t="shared" si="6"/>
        <v>76374</v>
      </c>
      <c r="H175" s="1">
        <f t="shared" si="7"/>
        <v>823595.97550392617</v>
      </c>
      <c r="I175" s="1">
        <f t="shared" si="8"/>
        <v>0</v>
      </c>
    </row>
    <row r="176" spans="1:9">
      <c r="A176" s="107">
        <v>310728</v>
      </c>
      <c r="B176" s="15" t="s">
        <v>198</v>
      </c>
      <c r="C176" s="1">
        <f>VLOOKUP(A176,Main!_xlnm.Print_Area,16,FALSE)</f>
        <v>174914.75356327294</v>
      </c>
      <c r="D176" s="1">
        <f>VLOOKUP(A176,Main!_xlnm.Print_Area,13,FALSE)</f>
        <v>-42378</v>
      </c>
      <c r="E176" s="1">
        <f>VLOOKUP(A176,'CAF BLS Adjustment'!B176:J831,5)</f>
        <v>189729</v>
      </c>
      <c r="F176" s="1">
        <f>VLOOKUP(A176,'CAF BLS Adjustment'!$B$3:$J$658,6)</f>
        <v>28049</v>
      </c>
      <c r="G176" s="1">
        <f t="shared" si="6"/>
        <v>-42378</v>
      </c>
      <c r="H176" s="1">
        <f t="shared" si="7"/>
        <v>189729</v>
      </c>
      <c r="I176" s="1">
        <f t="shared" si="8"/>
        <v>27563.753563272941</v>
      </c>
    </row>
    <row r="177" spans="1:9">
      <c r="A177" s="107">
        <v>310734</v>
      </c>
      <c r="B177" s="15" t="s">
        <v>199</v>
      </c>
      <c r="C177" s="1">
        <f>VLOOKUP(A177,Main!_xlnm.Print_Area,16,FALSE)</f>
        <v>185938.7505366501</v>
      </c>
      <c r="D177" s="1">
        <f>VLOOKUP(A177,Main!_xlnm.Print_Area,13,FALSE)</f>
        <v>37704</v>
      </c>
      <c r="E177" s="1">
        <f>VLOOKUP(A177,'CAF BLS Adjustment'!B177:J832,5)</f>
        <v>130733</v>
      </c>
      <c r="F177" s="1">
        <f>VLOOKUP(A177,'CAF BLS Adjustment'!$B$3:$J$658,6)</f>
        <v>18185</v>
      </c>
      <c r="G177" s="1">
        <f t="shared" si="6"/>
        <v>37704</v>
      </c>
      <c r="H177" s="1">
        <f t="shared" si="7"/>
        <v>130733</v>
      </c>
      <c r="I177" s="1">
        <f t="shared" si="8"/>
        <v>17501.750536650099</v>
      </c>
    </row>
    <row r="178" spans="1:9">
      <c r="A178" s="107">
        <v>310737</v>
      </c>
      <c r="B178" s="15" t="s">
        <v>200</v>
      </c>
      <c r="C178" s="1">
        <f>VLOOKUP(A178,Main!_xlnm.Print_Area,16,FALSE)</f>
        <v>163269.05247875553</v>
      </c>
      <c r="D178" s="1">
        <f>VLOOKUP(A178,Main!_xlnm.Print_Area,13,FALSE)</f>
        <v>43980</v>
      </c>
      <c r="E178" s="1">
        <f>VLOOKUP(A178,'CAF BLS Adjustment'!B178:J833,5)</f>
        <v>119889</v>
      </c>
      <c r="F178" s="1">
        <f>VLOOKUP(A178,'CAF BLS Adjustment'!$B$3:$J$658,6)</f>
        <v>0</v>
      </c>
      <c r="G178" s="1">
        <f t="shared" si="6"/>
        <v>43980</v>
      </c>
      <c r="H178" s="1">
        <f t="shared" si="7"/>
        <v>119289.05247875553</v>
      </c>
      <c r="I178" s="1">
        <f t="shared" si="8"/>
        <v>0</v>
      </c>
    </row>
    <row r="179" spans="1:9">
      <c r="A179" s="107">
        <v>310777</v>
      </c>
      <c r="B179" s="15" t="s">
        <v>201</v>
      </c>
      <c r="C179" s="1">
        <f>VLOOKUP(A179,Main!_xlnm.Print_Area,16,FALSE)</f>
        <v>513352.63735118613</v>
      </c>
      <c r="D179" s="1">
        <f>VLOOKUP(A179,Main!_xlnm.Print_Area,13,FALSE)</f>
        <v>9132</v>
      </c>
      <c r="E179" s="1">
        <f>VLOOKUP(A179,'CAF BLS Adjustment'!B179:J834,5)</f>
        <v>251800</v>
      </c>
      <c r="F179" s="1">
        <f>VLOOKUP(A179,'CAF BLS Adjustment'!$B$3:$J$658,6)</f>
        <v>254307</v>
      </c>
      <c r="G179" s="1">
        <f t="shared" si="6"/>
        <v>9132</v>
      </c>
      <c r="H179" s="1">
        <f t="shared" si="7"/>
        <v>251800</v>
      </c>
      <c r="I179" s="1">
        <f t="shared" si="8"/>
        <v>252420.63735118613</v>
      </c>
    </row>
    <row r="180" spans="1:9">
      <c r="A180" s="107">
        <v>320751</v>
      </c>
      <c r="B180" s="15" t="s">
        <v>203</v>
      </c>
      <c r="C180" s="1">
        <f>VLOOKUP(A180,Main!_xlnm.Print_Area,16,FALSE)</f>
        <v>724196.90684546845</v>
      </c>
      <c r="D180" s="1">
        <f>VLOOKUP(A180,Main!_xlnm.Print_Area,13,FALSE)</f>
        <v>79782</v>
      </c>
      <c r="E180" s="1">
        <f>VLOOKUP(A180,'CAF BLS Adjustment'!B180:J835,5)</f>
        <v>362151</v>
      </c>
      <c r="F180" s="1">
        <f>VLOOKUP(A180,'CAF BLS Adjustment'!$B$3:$J$658,6)</f>
        <v>282556</v>
      </c>
      <c r="G180" s="1">
        <f t="shared" si="6"/>
        <v>79782</v>
      </c>
      <c r="H180" s="1">
        <f t="shared" si="7"/>
        <v>362151</v>
      </c>
      <c r="I180" s="1">
        <f t="shared" si="8"/>
        <v>282263.90684546845</v>
      </c>
    </row>
    <row r="181" spans="1:9">
      <c r="A181" s="107">
        <v>320753</v>
      </c>
      <c r="B181" s="15" t="s">
        <v>204</v>
      </c>
      <c r="C181" s="1">
        <f>VLOOKUP(A181,Main!_xlnm.Print_Area,16,FALSE)</f>
        <v>4098417.9768730295</v>
      </c>
      <c r="D181" s="1">
        <f>VLOOKUP(A181,Main!_xlnm.Print_Area,13,FALSE)</f>
        <v>176226</v>
      </c>
      <c r="E181" s="1">
        <f>VLOOKUP(A181,'CAF BLS Adjustment'!B181:J836,5)</f>
        <v>3285817</v>
      </c>
      <c r="F181" s="1">
        <f>VLOOKUP(A181,'CAF BLS Adjustment'!$B$3:$J$658,6)</f>
        <v>651435</v>
      </c>
      <c r="G181" s="1">
        <f t="shared" si="6"/>
        <v>176226</v>
      </c>
      <c r="H181" s="1">
        <f t="shared" si="7"/>
        <v>3285817</v>
      </c>
      <c r="I181" s="1">
        <f t="shared" si="8"/>
        <v>636374.97687302949</v>
      </c>
    </row>
    <row r="182" spans="1:9">
      <c r="A182" s="107">
        <v>320756</v>
      </c>
      <c r="B182" s="15" t="s">
        <v>205</v>
      </c>
      <c r="C182" s="1">
        <f>VLOOKUP(A182,Main!_xlnm.Print_Area,16,FALSE)</f>
        <v>389482.80871110607</v>
      </c>
      <c r="D182" s="1">
        <f>VLOOKUP(A182,Main!_xlnm.Print_Area,13,FALSE)</f>
        <v>29538</v>
      </c>
      <c r="E182" s="1">
        <f>VLOOKUP(A182,'CAF BLS Adjustment'!B182:J837,5)</f>
        <v>140795</v>
      </c>
      <c r="F182" s="1">
        <f>VLOOKUP(A182,'CAF BLS Adjustment'!$B$3:$J$658,6)</f>
        <v>220581</v>
      </c>
      <c r="G182" s="1">
        <f t="shared" si="6"/>
        <v>29538</v>
      </c>
      <c r="H182" s="1">
        <f t="shared" si="7"/>
        <v>140795</v>
      </c>
      <c r="I182" s="1">
        <f t="shared" si="8"/>
        <v>219149.80871110607</v>
      </c>
    </row>
    <row r="183" spans="1:9">
      <c r="A183" s="107">
        <v>320759</v>
      </c>
      <c r="B183" s="15" t="s">
        <v>206</v>
      </c>
      <c r="C183" s="1">
        <f>VLOOKUP(A183,Main!_xlnm.Print_Area,16,FALSE)</f>
        <v>2344347.474253932</v>
      </c>
      <c r="D183" s="1">
        <f>VLOOKUP(A183,Main!_xlnm.Print_Area,13,FALSE)</f>
        <v>130644</v>
      </c>
      <c r="E183" s="1">
        <f>VLOOKUP(A183,'CAF BLS Adjustment'!B183:J838,5)</f>
        <v>1043443</v>
      </c>
      <c r="F183" s="1">
        <f>VLOOKUP(A183,'CAF BLS Adjustment'!$B$3:$J$658,6)</f>
        <v>1178875</v>
      </c>
      <c r="G183" s="1">
        <f t="shared" si="6"/>
        <v>130644</v>
      </c>
      <c r="H183" s="1">
        <f t="shared" si="7"/>
        <v>1043443</v>
      </c>
      <c r="I183" s="1">
        <f t="shared" si="8"/>
        <v>1170260.474253932</v>
      </c>
    </row>
    <row r="184" spans="1:9">
      <c r="A184" s="107">
        <v>320771</v>
      </c>
      <c r="B184" s="15" t="s">
        <v>207</v>
      </c>
      <c r="C184" s="1">
        <f>VLOOKUP(A184,Main!_xlnm.Print_Area,16,FALSE)</f>
        <v>208614</v>
      </c>
      <c r="D184" s="1">
        <f>VLOOKUP(A184,Main!_xlnm.Print_Area,13,FALSE)</f>
        <v>-7122</v>
      </c>
      <c r="E184" s="1">
        <f>VLOOKUP(A184,'CAF BLS Adjustment'!B184:J839,5)</f>
        <v>89373</v>
      </c>
      <c r="F184" s="1">
        <f>VLOOKUP(A184,'CAF BLS Adjustment'!$B$3:$J$658,6)</f>
        <v>126363</v>
      </c>
      <c r="G184" s="1">
        <f t="shared" si="6"/>
        <v>-7122</v>
      </c>
      <c r="H184" s="1">
        <f t="shared" si="7"/>
        <v>89373</v>
      </c>
      <c r="I184" s="1">
        <f t="shared" si="8"/>
        <v>126363</v>
      </c>
    </row>
    <row r="185" spans="1:9">
      <c r="A185" s="107">
        <v>320775</v>
      </c>
      <c r="B185" s="15" t="s">
        <v>208</v>
      </c>
      <c r="C185" s="1">
        <f>VLOOKUP(A185,Main!_xlnm.Print_Area,16,FALSE)</f>
        <v>1963382.1289851312</v>
      </c>
      <c r="D185" s="1">
        <f>VLOOKUP(A185,Main!_xlnm.Print_Area,13,FALSE)</f>
        <v>-186480</v>
      </c>
      <c r="E185" s="1">
        <f>VLOOKUP(A185,'CAF BLS Adjustment'!B185:J840,5)</f>
        <v>2146136</v>
      </c>
      <c r="F185" s="1">
        <f>VLOOKUP(A185,'CAF BLS Adjustment'!$B$3:$J$658,6)</f>
        <v>11626</v>
      </c>
      <c r="G185" s="1">
        <f t="shared" si="6"/>
        <v>-186480</v>
      </c>
      <c r="H185" s="1">
        <f t="shared" si="7"/>
        <v>2146136</v>
      </c>
      <c r="I185" s="1">
        <f t="shared" si="8"/>
        <v>3726.1289851311594</v>
      </c>
    </row>
    <row r="186" spans="1:9">
      <c r="A186" s="107">
        <v>320783</v>
      </c>
      <c r="B186" s="15" t="s">
        <v>209</v>
      </c>
      <c r="C186" s="1">
        <f>VLOOKUP(A186,Main!_xlnm.Print_Area,16,FALSE)</f>
        <v>2032951.7272748803</v>
      </c>
      <c r="D186" s="1">
        <f>VLOOKUP(A186,Main!_xlnm.Print_Area,13,FALSE)</f>
        <v>101346</v>
      </c>
      <c r="E186" s="1">
        <f>VLOOKUP(A186,'CAF BLS Adjustment'!B186:J841,5)</f>
        <v>382127</v>
      </c>
      <c r="F186" s="1">
        <f>VLOOKUP(A186,'CAF BLS Adjustment'!$B$3:$J$658,6)</f>
        <v>1556949</v>
      </c>
      <c r="G186" s="1">
        <f t="shared" si="6"/>
        <v>101346</v>
      </c>
      <c r="H186" s="1">
        <f t="shared" si="7"/>
        <v>382127</v>
      </c>
      <c r="I186" s="1">
        <f t="shared" si="8"/>
        <v>1549478.7272748803</v>
      </c>
    </row>
    <row r="187" spans="1:9">
      <c r="A187" s="107">
        <v>320790</v>
      </c>
      <c r="B187" s="15" t="s">
        <v>210</v>
      </c>
      <c r="C187" s="1">
        <f>VLOOKUP(A187,Main!_xlnm.Print_Area,16,FALSE)</f>
        <v>565158.27266161924</v>
      </c>
      <c r="D187" s="1">
        <f>VLOOKUP(A187,Main!_xlnm.Print_Area,13,FALSE)</f>
        <v>107982</v>
      </c>
      <c r="E187" s="1">
        <f>VLOOKUP(A187,'CAF BLS Adjustment'!B187:J842,5)</f>
        <v>459253</v>
      </c>
      <c r="F187" s="1">
        <f>VLOOKUP(A187,'CAF BLS Adjustment'!$B$3:$J$658,6)</f>
        <v>0</v>
      </c>
      <c r="G187" s="1">
        <f t="shared" si="6"/>
        <v>107982</v>
      </c>
      <c r="H187" s="1">
        <f t="shared" si="7"/>
        <v>457176.27266161924</v>
      </c>
      <c r="I187" s="1">
        <f t="shared" si="8"/>
        <v>0</v>
      </c>
    </row>
    <row r="188" spans="1:9">
      <c r="A188" s="107">
        <v>320792</v>
      </c>
      <c r="B188" s="15" t="s">
        <v>211</v>
      </c>
      <c r="C188" s="1">
        <f>VLOOKUP(A188,Main!_xlnm.Print_Area,16,FALSE)</f>
        <v>755799.74261255597</v>
      </c>
      <c r="D188" s="1">
        <f>VLOOKUP(A188,Main!_xlnm.Print_Area,13,FALSE)</f>
        <v>83010</v>
      </c>
      <c r="E188" s="1">
        <f>VLOOKUP(A188,'CAF BLS Adjustment'!B188:J843,5)</f>
        <v>310744</v>
      </c>
      <c r="F188" s="1">
        <f>VLOOKUP(A188,'CAF BLS Adjustment'!$B$3:$J$658,6)</f>
        <v>364823</v>
      </c>
      <c r="G188" s="1">
        <f t="shared" si="6"/>
        <v>83010</v>
      </c>
      <c r="H188" s="1">
        <f t="shared" si="7"/>
        <v>310744</v>
      </c>
      <c r="I188" s="1">
        <f t="shared" si="8"/>
        <v>362045.74261255597</v>
      </c>
    </row>
    <row r="189" spans="1:9">
      <c r="A189" s="107">
        <v>320796</v>
      </c>
      <c r="B189" s="15" t="s">
        <v>212</v>
      </c>
      <c r="C189" s="1">
        <f>VLOOKUP(A189,Main!_xlnm.Print_Area,16,FALSE)</f>
        <v>421482.8957665686</v>
      </c>
      <c r="D189" s="1">
        <f>VLOOKUP(A189,Main!_xlnm.Print_Area,13,FALSE)</f>
        <v>-81186</v>
      </c>
      <c r="E189" s="1">
        <f>VLOOKUP(A189,'CAF BLS Adjustment'!B189:J844,5)</f>
        <v>151762</v>
      </c>
      <c r="F189" s="1">
        <f>VLOOKUP(A189,'CAF BLS Adjustment'!$B$3:$J$658,6)</f>
        <v>352754</v>
      </c>
      <c r="G189" s="1">
        <f t="shared" si="6"/>
        <v>-81186</v>
      </c>
      <c r="H189" s="1">
        <f t="shared" si="7"/>
        <v>151762</v>
      </c>
      <c r="I189" s="1">
        <f t="shared" si="8"/>
        <v>350906.8957665686</v>
      </c>
    </row>
    <row r="190" spans="1:9">
      <c r="A190" s="107">
        <v>320797</v>
      </c>
      <c r="B190" s="15" t="s">
        <v>213</v>
      </c>
      <c r="C190" s="1">
        <f>VLOOKUP(A190,Main!_xlnm.Print_Area,16,FALSE)</f>
        <v>326207.05186657287</v>
      </c>
      <c r="D190" s="1">
        <f>VLOOKUP(A190,Main!_xlnm.Print_Area,13,FALSE)</f>
        <v>27846</v>
      </c>
      <c r="E190" s="1">
        <f>VLOOKUP(A190,'CAF BLS Adjustment'!B190:J845,5)</f>
        <v>298463</v>
      </c>
      <c r="F190" s="1">
        <f>VLOOKUP(A190,'CAF BLS Adjustment'!$B$3:$J$658,6)</f>
        <v>0</v>
      </c>
      <c r="G190" s="1">
        <f t="shared" si="6"/>
        <v>27846</v>
      </c>
      <c r="H190" s="1">
        <f t="shared" si="7"/>
        <v>298361.05186657287</v>
      </c>
      <c r="I190" s="1">
        <f t="shared" si="8"/>
        <v>0</v>
      </c>
    </row>
    <row r="191" spans="1:9">
      <c r="A191" s="107">
        <v>320800</v>
      </c>
      <c r="B191" s="15" t="s">
        <v>214</v>
      </c>
      <c r="C191" s="1">
        <f>VLOOKUP(A191,Main!_xlnm.Print_Area,16,FALSE)</f>
        <v>1685152.1078037049</v>
      </c>
      <c r="D191" s="1">
        <f>VLOOKUP(A191,Main!_xlnm.Print_Area,13,FALSE)</f>
        <v>234870</v>
      </c>
      <c r="E191" s="1">
        <f>VLOOKUP(A191,'CAF BLS Adjustment'!B191:J846,5)</f>
        <v>1440732</v>
      </c>
      <c r="F191" s="1">
        <f>VLOOKUP(A191,'CAF BLS Adjustment'!$B$3:$J$658,6)</f>
        <v>10410</v>
      </c>
      <c r="G191" s="1">
        <f t="shared" si="6"/>
        <v>234870</v>
      </c>
      <c r="H191" s="1">
        <f t="shared" si="7"/>
        <v>1440732</v>
      </c>
      <c r="I191" s="1">
        <f t="shared" si="8"/>
        <v>9550.1078037049156</v>
      </c>
    </row>
    <row r="192" spans="1:9">
      <c r="A192" s="107">
        <v>320807</v>
      </c>
      <c r="B192" s="15" t="s">
        <v>215</v>
      </c>
      <c r="C192" s="1">
        <f>VLOOKUP(A192,Main!_xlnm.Print_Area,16,FALSE)</f>
        <v>4270429.9028391493</v>
      </c>
      <c r="D192" s="1">
        <f>VLOOKUP(A192,Main!_xlnm.Print_Area,13,FALSE)</f>
        <v>340140</v>
      </c>
      <c r="E192" s="1">
        <f>VLOOKUP(A192,'CAF BLS Adjustment'!B192:J847,5)</f>
        <v>1811196</v>
      </c>
      <c r="F192" s="1">
        <f>VLOOKUP(A192,'CAF BLS Adjustment'!$B$3:$J$658,6)</f>
        <v>2134786</v>
      </c>
      <c r="G192" s="1">
        <f t="shared" si="6"/>
        <v>340140</v>
      </c>
      <c r="H192" s="1">
        <f t="shared" si="7"/>
        <v>1811196</v>
      </c>
      <c r="I192" s="1">
        <f t="shared" si="8"/>
        <v>2119093.9028391493</v>
      </c>
    </row>
    <row r="193" spans="1:9">
      <c r="A193" s="107">
        <v>320813</v>
      </c>
      <c r="B193" s="15" t="s">
        <v>216</v>
      </c>
      <c r="C193" s="1">
        <f>VLOOKUP(A193,Main!_xlnm.Print_Area,16,FALSE)</f>
        <v>890810.63237351563</v>
      </c>
      <c r="D193" s="1">
        <f>VLOOKUP(A193,Main!_xlnm.Print_Area,13,FALSE)</f>
        <v>86868</v>
      </c>
      <c r="E193" s="1">
        <f>VLOOKUP(A193,'CAF BLS Adjustment'!B193:J848,5)</f>
        <v>807216</v>
      </c>
      <c r="F193" s="1">
        <f>VLOOKUP(A193,'CAF BLS Adjustment'!$B$3:$J$658,6)</f>
        <v>0</v>
      </c>
      <c r="G193" s="1">
        <f t="shared" si="6"/>
        <v>86868</v>
      </c>
      <c r="H193" s="1">
        <f t="shared" si="7"/>
        <v>803942.63237351563</v>
      </c>
      <c r="I193" s="1">
        <f t="shared" si="8"/>
        <v>0</v>
      </c>
    </row>
    <row r="194" spans="1:9">
      <c r="A194" s="107">
        <v>320815</v>
      </c>
      <c r="B194" s="15" t="s">
        <v>217</v>
      </c>
      <c r="C194" s="1">
        <f>VLOOKUP(A194,Main!_xlnm.Print_Area,16,FALSE)</f>
        <v>846723</v>
      </c>
      <c r="D194" s="1">
        <f>VLOOKUP(A194,Main!_xlnm.Print_Area,13,FALSE)</f>
        <v>-332610</v>
      </c>
      <c r="E194" s="1">
        <f>VLOOKUP(A194,'CAF BLS Adjustment'!B194:J849,5)</f>
        <v>568034</v>
      </c>
      <c r="F194" s="1">
        <f>VLOOKUP(A194,'CAF BLS Adjustment'!$B$3:$J$658,6)</f>
        <v>611299</v>
      </c>
      <c r="G194" s="1">
        <f t="shared" si="6"/>
        <v>-332610</v>
      </c>
      <c r="H194" s="1">
        <f t="shared" si="7"/>
        <v>568034</v>
      </c>
      <c r="I194" s="1">
        <f t="shared" si="8"/>
        <v>611299</v>
      </c>
    </row>
    <row r="195" spans="1:9">
      <c r="A195" s="107">
        <v>320818</v>
      </c>
      <c r="B195" s="15" t="s">
        <v>149</v>
      </c>
      <c r="C195" s="1">
        <f>VLOOKUP(A195,Main!_xlnm.Print_Area,16,FALSE)</f>
        <v>9111404.144037405</v>
      </c>
      <c r="D195" s="1">
        <f>VLOOKUP(A195,Main!_xlnm.Print_Area,13,FALSE)</f>
        <v>-18000</v>
      </c>
      <c r="E195" s="1">
        <f>VLOOKUP(A195,'CAF BLS Adjustment'!B195:J850,5)</f>
        <v>5779853</v>
      </c>
      <c r="F195" s="1">
        <f>VLOOKUP(A195,'CAF BLS Adjustment'!$B$3:$J$658,6)</f>
        <v>3383098</v>
      </c>
      <c r="G195" s="1">
        <f t="shared" si="6"/>
        <v>-18000</v>
      </c>
      <c r="H195" s="1">
        <f t="shared" si="7"/>
        <v>5779853</v>
      </c>
      <c r="I195" s="1">
        <f t="shared" si="8"/>
        <v>3349551.144037405</v>
      </c>
    </row>
    <row r="196" spans="1:9">
      <c r="A196" s="107">
        <v>320819</v>
      </c>
      <c r="B196" s="15" t="s">
        <v>218</v>
      </c>
      <c r="C196" s="1">
        <f>VLOOKUP(A196,Main!_xlnm.Print_Area,16,FALSE)</f>
        <v>2080184.1672226912</v>
      </c>
      <c r="D196" s="1">
        <f>VLOOKUP(A196,Main!_xlnm.Print_Area,13,FALSE)</f>
        <v>190950</v>
      </c>
      <c r="E196" s="1">
        <f>VLOOKUP(A196,'CAF BLS Adjustment'!B196:J851,5)</f>
        <v>1896878</v>
      </c>
      <c r="F196" s="1">
        <f>VLOOKUP(A196,'CAF BLS Adjustment'!$B$3:$J$658,6)</f>
        <v>0</v>
      </c>
      <c r="G196" s="1">
        <f t="shared" ref="G196:G259" si="9">MIN(D196,C196)</f>
        <v>190950</v>
      </c>
      <c r="H196" s="1">
        <f t="shared" ref="H196:H259" si="10">MAX(MIN(C196-G196,E196),0)</f>
        <v>1889234.1672226912</v>
      </c>
      <c r="I196" s="1">
        <f t="shared" ref="I196:I259" si="11">MIN(MAX(C196-G196-H196,0),F196)</f>
        <v>0</v>
      </c>
    </row>
    <row r="197" spans="1:9">
      <c r="A197" s="107">
        <v>320825</v>
      </c>
      <c r="B197" s="15" t="s">
        <v>219</v>
      </c>
      <c r="C197" s="1">
        <f>VLOOKUP(A197,Main!_xlnm.Print_Area,16,FALSE)</f>
        <v>1740040.0588072359</v>
      </c>
      <c r="D197" s="1">
        <f>VLOOKUP(A197,Main!_xlnm.Print_Area,13,FALSE)</f>
        <v>213648</v>
      </c>
      <c r="E197" s="1">
        <f>VLOOKUP(A197,'CAF BLS Adjustment'!B197:J852,5)</f>
        <v>1217342</v>
      </c>
      <c r="F197" s="1">
        <f>VLOOKUP(A197,'CAF BLS Adjustment'!$B$3:$J$658,6)</f>
        <v>315444</v>
      </c>
      <c r="G197" s="1">
        <f t="shared" si="9"/>
        <v>213648</v>
      </c>
      <c r="H197" s="1">
        <f t="shared" si="10"/>
        <v>1217342</v>
      </c>
      <c r="I197" s="1">
        <f t="shared" si="11"/>
        <v>309050.05880723591</v>
      </c>
    </row>
    <row r="198" spans="1:9">
      <c r="A198" s="107">
        <v>320826</v>
      </c>
      <c r="B198" s="15" t="s">
        <v>220</v>
      </c>
      <c r="C198" s="1">
        <f>VLOOKUP(A198,Main!_xlnm.Print_Area,16,FALSE)</f>
        <v>310530.62625860277</v>
      </c>
      <c r="D198" s="1">
        <f>VLOOKUP(A198,Main!_xlnm.Print_Area,13,FALSE)</f>
        <v>5838</v>
      </c>
      <c r="E198" s="1">
        <f>VLOOKUP(A198,'CAF BLS Adjustment'!B198:J853,5)</f>
        <v>97988</v>
      </c>
      <c r="F198" s="1">
        <f>VLOOKUP(A198,'CAF BLS Adjustment'!$B$3:$J$658,6)</f>
        <v>206726</v>
      </c>
      <c r="G198" s="1">
        <f t="shared" si="9"/>
        <v>5838</v>
      </c>
      <c r="H198" s="1">
        <f t="shared" si="10"/>
        <v>97988</v>
      </c>
      <c r="I198" s="1">
        <f t="shared" si="11"/>
        <v>206704.62625860277</v>
      </c>
    </row>
    <row r="199" spans="1:9">
      <c r="A199" s="107">
        <v>320827</v>
      </c>
      <c r="B199" s="15" t="s">
        <v>221</v>
      </c>
      <c r="C199" s="1">
        <f>VLOOKUP(A199,Main!_xlnm.Print_Area,16,FALSE)</f>
        <v>556548.57459681097</v>
      </c>
      <c r="D199" s="1">
        <f>VLOOKUP(A199,Main!_xlnm.Print_Area,13,FALSE)</f>
        <v>72498</v>
      </c>
      <c r="E199" s="1">
        <f>VLOOKUP(A199,'CAF BLS Adjustment'!B199:J854,5)</f>
        <v>163198</v>
      </c>
      <c r="F199" s="1">
        <f>VLOOKUP(A199,'CAF BLS Adjustment'!$B$3:$J$658,6)</f>
        <v>321118</v>
      </c>
      <c r="G199" s="1">
        <f t="shared" si="9"/>
        <v>72498</v>
      </c>
      <c r="H199" s="1">
        <f t="shared" si="10"/>
        <v>163198</v>
      </c>
      <c r="I199" s="1">
        <f t="shared" si="11"/>
        <v>320852.57459681097</v>
      </c>
    </row>
    <row r="200" spans="1:9">
      <c r="A200" s="107">
        <v>320834</v>
      </c>
      <c r="B200" s="15" t="s">
        <v>222</v>
      </c>
      <c r="C200" s="1">
        <f>VLOOKUP(A200,Main!_xlnm.Print_Area,16,FALSE)</f>
        <v>1667409.9450057005</v>
      </c>
      <c r="D200" s="1">
        <f>VLOOKUP(A200,Main!_xlnm.Print_Area,13,FALSE)</f>
        <v>134106</v>
      </c>
      <c r="E200" s="1">
        <f>VLOOKUP(A200,'CAF BLS Adjustment'!B200:J855,5)</f>
        <v>518536</v>
      </c>
      <c r="F200" s="1">
        <f>VLOOKUP(A200,'CAF BLS Adjustment'!$B$3:$J$658,6)</f>
        <v>1020895</v>
      </c>
      <c r="G200" s="1">
        <f t="shared" si="9"/>
        <v>134106</v>
      </c>
      <c r="H200" s="1">
        <f t="shared" si="10"/>
        <v>518536</v>
      </c>
      <c r="I200" s="1">
        <f t="shared" si="11"/>
        <v>1014767.9450057005</v>
      </c>
    </row>
    <row r="201" spans="1:9">
      <c r="A201" s="107">
        <v>320839</v>
      </c>
      <c r="B201" s="15" t="s">
        <v>223</v>
      </c>
      <c r="C201" s="1">
        <f>VLOOKUP(A201,Main!_xlnm.Print_Area,16,FALSE)</f>
        <v>154085.79721573027</v>
      </c>
      <c r="D201" s="1">
        <f>VLOOKUP(A201,Main!_xlnm.Print_Area,13,FALSE)</f>
        <v>10740</v>
      </c>
      <c r="E201" s="1">
        <f>VLOOKUP(A201,'CAF BLS Adjustment'!B201:J856,5)</f>
        <v>139827</v>
      </c>
      <c r="F201" s="1">
        <f>VLOOKUP(A201,'CAF BLS Adjustment'!$B$3:$J$658,6)</f>
        <v>4085</v>
      </c>
      <c r="G201" s="1">
        <f t="shared" si="9"/>
        <v>10740</v>
      </c>
      <c r="H201" s="1">
        <f t="shared" si="10"/>
        <v>139827</v>
      </c>
      <c r="I201" s="1">
        <f t="shared" si="11"/>
        <v>3518.797215730272</v>
      </c>
    </row>
    <row r="202" spans="1:9">
      <c r="A202" s="107">
        <v>330843</v>
      </c>
      <c r="B202" s="15" t="s">
        <v>225</v>
      </c>
      <c r="C202" s="1">
        <f>VLOOKUP(A202,Main!_xlnm.Print_Area,16,FALSE)</f>
        <v>992328.59505170921</v>
      </c>
      <c r="D202" s="1">
        <f>VLOOKUP(A202,Main!_xlnm.Print_Area,13,FALSE)</f>
        <v>59316</v>
      </c>
      <c r="E202" s="1">
        <f>VLOOKUP(A202,'CAF BLS Adjustment'!B202:J857,5)</f>
        <v>936659</v>
      </c>
      <c r="F202" s="1">
        <f>VLOOKUP(A202,'CAF BLS Adjustment'!$B$3:$J$658,6)</f>
        <v>0</v>
      </c>
      <c r="G202" s="1">
        <f t="shared" si="9"/>
        <v>59316</v>
      </c>
      <c r="H202" s="1">
        <f t="shared" si="10"/>
        <v>933012.59505170921</v>
      </c>
      <c r="I202" s="1">
        <f t="shared" si="11"/>
        <v>0</v>
      </c>
    </row>
    <row r="203" spans="1:9">
      <c r="A203" s="107">
        <v>330846</v>
      </c>
      <c r="B203" s="15" t="s">
        <v>226</v>
      </c>
      <c r="C203" s="1">
        <f>VLOOKUP(A203,Main!_xlnm.Print_Area,16,FALSE)</f>
        <v>857595.36682723695</v>
      </c>
      <c r="D203" s="1">
        <f>VLOOKUP(A203,Main!_xlnm.Print_Area,13,FALSE)</f>
        <v>84846</v>
      </c>
      <c r="E203" s="1">
        <f>VLOOKUP(A203,'CAF BLS Adjustment'!B203:J858,5)</f>
        <v>601920</v>
      </c>
      <c r="F203" s="1">
        <f>VLOOKUP(A203,'CAF BLS Adjustment'!$B$3:$J$658,6)</f>
        <v>171140</v>
      </c>
      <c r="G203" s="1">
        <f t="shared" si="9"/>
        <v>84846</v>
      </c>
      <c r="H203" s="1">
        <f t="shared" si="10"/>
        <v>601920</v>
      </c>
      <c r="I203" s="1">
        <f t="shared" si="11"/>
        <v>170829.36682723695</v>
      </c>
    </row>
    <row r="204" spans="1:9">
      <c r="A204" s="107">
        <v>330847</v>
      </c>
      <c r="B204" s="15" t="s">
        <v>227</v>
      </c>
      <c r="C204" s="1">
        <f>VLOOKUP(A204,Main!_xlnm.Print_Area,16,FALSE)</f>
        <v>124165.51062973743</v>
      </c>
      <c r="D204" s="1">
        <f>VLOOKUP(A204,Main!_xlnm.Print_Area,13,FALSE)</f>
        <v>-29454</v>
      </c>
      <c r="E204" s="1">
        <f>VLOOKUP(A204,'CAF BLS Adjustment'!B204:J859,5)</f>
        <v>154184</v>
      </c>
      <c r="F204" s="1">
        <f>VLOOKUP(A204,'CAF BLS Adjustment'!$B$3:$J$658,6)</f>
        <v>0</v>
      </c>
      <c r="G204" s="1">
        <f t="shared" si="9"/>
        <v>-29454</v>
      </c>
      <c r="H204" s="1">
        <f t="shared" si="10"/>
        <v>153619.51062973743</v>
      </c>
      <c r="I204" s="1">
        <f t="shared" si="11"/>
        <v>0</v>
      </c>
    </row>
    <row r="205" spans="1:9">
      <c r="A205" s="107">
        <v>330848</v>
      </c>
      <c r="B205" s="15" t="s">
        <v>228</v>
      </c>
      <c r="C205" s="1">
        <f>VLOOKUP(A205,Main!_xlnm.Print_Area,16,FALSE)</f>
        <v>91385.8239615153</v>
      </c>
      <c r="D205" s="1">
        <f>VLOOKUP(A205,Main!_xlnm.Print_Area,13,FALSE)</f>
        <v>-2550</v>
      </c>
      <c r="E205" s="1">
        <f>VLOOKUP(A205,'CAF BLS Adjustment'!B205:J860,5)</f>
        <v>44888</v>
      </c>
      <c r="F205" s="1">
        <f>VLOOKUP(A205,'CAF BLS Adjustment'!$B$3:$J$658,6)</f>
        <v>49393</v>
      </c>
      <c r="G205" s="1">
        <f t="shared" si="9"/>
        <v>-2550</v>
      </c>
      <c r="H205" s="1">
        <f t="shared" si="10"/>
        <v>44888</v>
      </c>
      <c r="I205" s="1">
        <f t="shared" si="11"/>
        <v>49047.8239615153</v>
      </c>
    </row>
    <row r="206" spans="1:9">
      <c r="A206" s="107">
        <v>330850</v>
      </c>
      <c r="B206" s="15" t="s">
        <v>229</v>
      </c>
      <c r="C206" s="1">
        <f>VLOOKUP(A206,Main!_xlnm.Print_Area,16,FALSE)</f>
        <v>735058.95658560609</v>
      </c>
      <c r="D206" s="1">
        <f>VLOOKUP(A206,Main!_xlnm.Print_Area,13,FALSE)</f>
        <v>70956</v>
      </c>
      <c r="E206" s="1">
        <f>VLOOKUP(A206,'CAF BLS Adjustment'!B206:J861,5)</f>
        <v>485721</v>
      </c>
      <c r="F206" s="1">
        <f>VLOOKUP(A206,'CAF BLS Adjustment'!$B$3:$J$658,6)</f>
        <v>181083</v>
      </c>
      <c r="G206" s="1">
        <f t="shared" si="9"/>
        <v>70956</v>
      </c>
      <c r="H206" s="1">
        <f t="shared" si="10"/>
        <v>485721</v>
      </c>
      <c r="I206" s="1">
        <f t="shared" si="11"/>
        <v>178381.95658560609</v>
      </c>
    </row>
    <row r="207" spans="1:9">
      <c r="A207" s="107">
        <v>330860</v>
      </c>
      <c r="B207" s="15" t="s">
        <v>230</v>
      </c>
      <c r="C207" s="1">
        <f>VLOOKUP(A207,Main!_xlnm.Print_Area,16,FALSE)</f>
        <v>3301944.693021189</v>
      </c>
      <c r="D207" s="1">
        <f>VLOOKUP(A207,Main!_xlnm.Print_Area,13,FALSE)</f>
        <v>211524</v>
      </c>
      <c r="E207" s="1">
        <f>VLOOKUP(A207,'CAF BLS Adjustment'!B207:J862,5)</f>
        <v>3102554</v>
      </c>
      <c r="F207" s="1">
        <f>VLOOKUP(A207,'CAF BLS Adjustment'!$B$3:$J$658,6)</f>
        <v>0</v>
      </c>
      <c r="G207" s="1">
        <f t="shared" si="9"/>
        <v>211524</v>
      </c>
      <c r="H207" s="1">
        <f t="shared" si="10"/>
        <v>3090420.693021189</v>
      </c>
      <c r="I207" s="1">
        <f t="shared" si="11"/>
        <v>0</v>
      </c>
    </row>
    <row r="208" spans="1:9">
      <c r="A208" s="107">
        <v>330861</v>
      </c>
      <c r="B208" s="15" t="s">
        <v>231</v>
      </c>
      <c r="C208" s="1">
        <f>VLOOKUP(A208,Main!_xlnm.Print_Area,16,FALSE)</f>
        <v>2044325.9316887562</v>
      </c>
      <c r="D208" s="1">
        <f>VLOOKUP(A208,Main!_xlnm.Print_Area,13,FALSE)</f>
        <v>48132</v>
      </c>
      <c r="E208" s="1">
        <f>VLOOKUP(A208,'CAF BLS Adjustment'!B208:J863,5)</f>
        <v>1409662</v>
      </c>
      <c r="F208" s="1">
        <f>VLOOKUP(A208,'CAF BLS Adjustment'!$B$3:$J$658,6)</f>
        <v>594044</v>
      </c>
      <c r="G208" s="1">
        <f t="shared" si="9"/>
        <v>48132</v>
      </c>
      <c r="H208" s="1">
        <f t="shared" si="10"/>
        <v>1409662</v>
      </c>
      <c r="I208" s="1">
        <f t="shared" si="11"/>
        <v>586531.93168875622</v>
      </c>
    </row>
    <row r="209" spans="1:9">
      <c r="A209" s="107">
        <v>330863</v>
      </c>
      <c r="B209" s="15" t="s">
        <v>232</v>
      </c>
      <c r="C209" s="1">
        <f>VLOOKUP(A209,Main!_xlnm.Print_Area,16,FALSE)</f>
        <v>1313364.9168300487</v>
      </c>
      <c r="D209" s="1">
        <f>VLOOKUP(A209,Main!_xlnm.Print_Area,13,FALSE)</f>
        <v>122562</v>
      </c>
      <c r="E209" s="1">
        <f>VLOOKUP(A209,'CAF BLS Adjustment'!B209:J864,5)</f>
        <v>954124</v>
      </c>
      <c r="F209" s="1">
        <f>VLOOKUP(A209,'CAF BLS Adjustment'!$B$3:$J$658,6)</f>
        <v>241505</v>
      </c>
      <c r="G209" s="1">
        <f t="shared" si="9"/>
        <v>122562</v>
      </c>
      <c r="H209" s="1">
        <f t="shared" si="10"/>
        <v>954124</v>
      </c>
      <c r="I209" s="1">
        <f t="shared" si="11"/>
        <v>236678.91683004866</v>
      </c>
    </row>
    <row r="210" spans="1:9">
      <c r="A210" s="107">
        <v>330866</v>
      </c>
      <c r="B210" s="15" t="s">
        <v>233</v>
      </c>
      <c r="C210" s="1">
        <f>VLOOKUP(A210,Main!_xlnm.Print_Area,16,FALSE)</f>
        <v>470624.64538472856</v>
      </c>
      <c r="D210" s="1">
        <f>VLOOKUP(A210,Main!_xlnm.Print_Area,13,FALSE)</f>
        <v>48576</v>
      </c>
      <c r="E210" s="1">
        <f>VLOOKUP(A210,'CAF BLS Adjustment'!B210:J865,5)</f>
        <v>423778</v>
      </c>
      <c r="F210" s="1">
        <f>VLOOKUP(A210,'CAF BLS Adjustment'!$B$3:$J$658,6)</f>
        <v>0</v>
      </c>
      <c r="G210" s="1">
        <f t="shared" si="9"/>
        <v>48576</v>
      </c>
      <c r="H210" s="1">
        <f t="shared" si="10"/>
        <v>422048.64538472856</v>
      </c>
      <c r="I210" s="1">
        <f t="shared" si="11"/>
        <v>0</v>
      </c>
    </row>
    <row r="211" spans="1:9">
      <c r="A211" s="107">
        <v>330872</v>
      </c>
      <c r="B211" s="15" t="s">
        <v>234</v>
      </c>
      <c r="C211" s="1">
        <f>VLOOKUP(A211,Main!_xlnm.Print_Area,16,FALSE)</f>
        <v>237687</v>
      </c>
      <c r="D211" s="1">
        <f>VLOOKUP(A211,Main!_xlnm.Print_Area,13,FALSE)</f>
        <v>-22440</v>
      </c>
      <c r="E211" s="1">
        <f>VLOOKUP(A211,'CAF BLS Adjustment'!B211:J866,5)</f>
        <v>260127</v>
      </c>
      <c r="F211" s="1">
        <f>VLOOKUP(A211,'CAF BLS Adjustment'!$B$3:$J$658,6)</f>
        <v>0</v>
      </c>
      <c r="G211" s="1">
        <f t="shared" si="9"/>
        <v>-22440</v>
      </c>
      <c r="H211" s="1">
        <f t="shared" si="10"/>
        <v>260127</v>
      </c>
      <c r="I211" s="1">
        <f t="shared" si="11"/>
        <v>0</v>
      </c>
    </row>
    <row r="212" spans="1:9">
      <c r="A212" s="107">
        <v>330889</v>
      </c>
      <c r="B212" s="15" t="s">
        <v>235</v>
      </c>
      <c r="C212" s="1">
        <f>VLOOKUP(A212,Main!_xlnm.Print_Area,16,FALSE)</f>
        <v>704661.65433762537</v>
      </c>
      <c r="D212" s="1">
        <f>VLOOKUP(A212,Main!_xlnm.Print_Area,13,FALSE)</f>
        <v>86172</v>
      </c>
      <c r="E212" s="1">
        <f>VLOOKUP(A212,'CAF BLS Adjustment'!B212:J867,5)</f>
        <v>279005</v>
      </c>
      <c r="F212" s="1">
        <f>VLOOKUP(A212,'CAF BLS Adjustment'!$B$3:$J$658,6)</f>
        <v>342074</v>
      </c>
      <c r="G212" s="1">
        <f t="shared" si="9"/>
        <v>86172</v>
      </c>
      <c r="H212" s="1">
        <f t="shared" si="10"/>
        <v>279005</v>
      </c>
      <c r="I212" s="1">
        <f t="shared" si="11"/>
        <v>339484.65433762537</v>
      </c>
    </row>
    <row r="213" spans="1:9">
      <c r="A213" s="107">
        <v>330896</v>
      </c>
      <c r="B213" s="15" t="s">
        <v>236</v>
      </c>
      <c r="C213" s="1">
        <f>VLOOKUP(A213,Main!_xlnm.Print_Area,16,FALSE)</f>
        <v>588022.25679701078</v>
      </c>
      <c r="D213" s="1">
        <f>VLOOKUP(A213,Main!_xlnm.Print_Area,13,FALSE)</f>
        <v>68046</v>
      </c>
      <c r="E213" s="1">
        <f>VLOOKUP(A213,'CAF BLS Adjustment'!B213:J868,5)</f>
        <v>241209</v>
      </c>
      <c r="F213" s="1">
        <f>VLOOKUP(A213,'CAF BLS Adjustment'!$B$3:$J$658,6)</f>
        <v>280928</v>
      </c>
      <c r="G213" s="1">
        <f t="shared" si="9"/>
        <v>68046</v>
      </c>
      <c r="H213" s="1">
        <f t="shared" si="10"/>
        <v>241209</v>
      </c>
      <c r="I213" s="1">
        <f t="shared" si="11"/>
        <v>278767.25679701078</v>
      </c>
    </row>
    <row r="214" spans="1:9">
      <c r="A214" s="107">
        <v>330899</v>
      </c>
      <c r="B214" s="15" t="s">
        <v>237</v>
      </c>
      <c r="C214" s="1">
        <f>VLOOKUP(A214,Main!_xlnm.Print_Area,16,FALSE)</f>
        <v>1199032.0437479243</v>
      </c>
      <c r="D214" s="1">
        <f>VLOOKUP(A214,Main!_xlnm.Print_Area,13,FALSE)</f>
        <v>173178</v>
      </c>
      <c r="E214" s="1">
        <f>VLOOKUP(A214,'CAF BLS Adjustment'!B214:J869,5)</f>
        <v>443273</v>
      </c>
      <c r="F214" s="1">
        <f>VLOOKUP(A214,'CAF BLS Adjustment'!$B$3:$J$658,6)</f>
        <v>586987</v>
      </c>
      <c r="G214" s="1">
        <f t="shared" si="9"/>
        <v>173178</v>
      </c>
      <c r="H214" s="1">
        <f t="shared" si="10"/>
        <v>443273</v>
      </c>
      <c r="I214" s="1">
        <f t="shared" si="11"/>
        <v>582581.04374792427</v>
      </c>
    </row>
    <row r="215" spans="1:9">
      <c r="A215" s="107">
        <v>330900</v>
      </c>
      <c r="B215" s="15" t="s">
        <v>238</v>
      </c>
      <c r="C215" s="1">
        <f>VLOOKUP(A215,Main!_xlnm.Print_Area,16,FALSE)</f>
        <v>1519794.3723400501</v>
      </c>
      <c r="D215" s="1">
        <f>VLOOKUP(A215,Main!_xlnm.Print_Area,13,FALSE)</f>
        <v>179550</v>
      </c>
      <c r="E215" s="1">
        <f>VLOOKUP(A215,'CAF BLS Adjustment'!B215:J870,5)</f>
        <v>548574</v>
      </c>
      <c r="F215" s="1">
        <f>VLOOKUP(A215,'CAF BLS Adjustment'!$B$3:$J$658,6)</f>
        <v>797255</v>
      </c>
      <c r="G215" s="1">
        <f t="shared" si="9"/>
        <v>179550</v>
      </c>
      <c r="H215" s="1">
        <f t="shared" si="10"/>
        <v>548574</v>
      </c>
      <c r="I215" s="1">
        <f t="shared" si="11"/>
        <v>791670.37234005006</v>
      </c>
    </row>
    <row r="216" spans="1:9">
      <c r="A216" s="107">
        <v>330902</v>
      </c>
      <c r="B216" s="15" t="s">
        <v>239</v>
      </c>
      <c r="C216" s="1">
        <f>VLOOKUP(A216,Main!_xlnm.Print_Area,16,FALSE)</f>
        <v>1886594.5305880951</v>
      </c>
      <c r="D216" s="1">
        <f>VLOOKUP(A216,Main!_xlnm.Print_Area,13,FALSE)</f>
        <v>130236</v>
      </c>
      <c r="E216" s="1">
        <f>VLOOKUP(A216,'CAF BLS Adjustment'!B216:J871,5)</f>
        <v>703666</v>
      </c>
      <c r="F216" s="1">
        <f>VLOOKUP(A216,'CAF BLS Adjustment'!$B$3:$J$658,6)</f>
        <v>1059625</v>
      </c>
      <c r="G216" s="1">
        <f t="shared" si="9"/>
        <v>130236</v>
      </c>
      <c r="H216" s="1">
        <f t="shared" si="10"/>
        <v>703666</v>
      </c>
      <c r="I216" s="1">
        <f t="shared" si="11"/>
        <v>1052692.5305880951</v>
      </c>
    </row>
    <row r="217" spans="1:9">
      <c r="A217" s="107">
        <v>330908</v>
      </c>
      <c r="B217" s="15" t="s">
        <v>240</v>
      </c>
      <c r="C217" s="1">
        <f>VLOOKUP(A217,Main!_xlnm.Print_Area,16,FALSE)</f>
        <v>1531338.9506988081</v>
      </c>
      <c r="D217" s="1">
        <f>VLOOKUP(A217,Main!_xlnm.Print_Area,13,FALSE)</f>
        <v>199548</v>
      </c>
      <c r="E217" s="1">
        <f>VLOOKUP(A217,'CAF BLS Adjustment'!B217:J872,5)</f>
        <v>1337418</v>
      </c>
      <c r="F217" s="1">
        <f>VLOOKUP(A217,'CAF BLS Adjustment'!$B$3:$J$658,6)</f>
        <v>0</v>
      </c>
      <c r="G217" s="1">
        <f t="shared" si="9"/>
        <v>199548</v>
      </c>
      <c r="H217" s="1">
        <f t="shared" si="10"/>
        <v>1331790.9506988081</v>
      </c>
      <c r="I217" s="1">
        <f t="shared" si="11"/>
        <v>0</v>
      </c>
    </row>
    <row r="218" spans="1:9">
      <c r="A218" s="107">
        <v>330910</v>
      </c>
      <c r="B218" s="15" t="s">
        <v>241</v>
      </c>
      <c r="C218" s="1">
        <f>VLOOKUP(A218,Main!_xlnm.Print_Area,16,FALSE)</f>
        <v>1971061.150034064</v>
      </c>
      <c r="D218" s="1">
        <f>VLOOKUP(A218,Main!_xlnm.Print_Area,13,FALSE)</f>
        <v>140088</v>
      </c>
      <c r="E218" s="1">
        <f>VLOOKUP(A218,'CAF BLS Adjustment'!B218:J873,5)</f>
        <v>643119</v>
      </c>
      <c r="F218" s="1">
        <f>VLOOKUP(A218,'CAF BLS Adjustment'!$B$3:$J$658,6)</f>
        <v>1195097</v>
      </c>
      <c r="G218" s="1">
        <f t="shared" si="9"/>
        <v>140088</v>
      </c>
      <c r="H218" s="1">
        <f t="shared" si="10"/>
        <v>643119</v>
      </c>
      <c r="I218" s="1">
        <f t="shared" si="11"/>
        <v>1187854.150034064</v>
      </c>
    </row>
    <row r="219" spans="1:9">
      <c r="A219" s="107">
        <v>330918</v>
      </c>
      <c r="B219" s="15" t="s">
        <v>242</v>
      </c>
      <c r="C219" s="1">
        <f>VLOOKUP(A219,Main!_xlnm.Print_Area,16,FALSE)</f>
        <v>2161054.0033878186</v>
      </c>
      <c r="D219" s="1">
        <f>VLOOKUP(A219,Main!_xlnm.Print_Area,13,FALSE)</f>
        <v>140274</v>
      </c>
      <c r="E219" s="1">
        <f>VLOOKUP(A219,'CAF BLS Adjustment'!B219:J874,5)</f>
        <v>1309273</v>
      </c>
      <c r="F219" s="1">
        <f>VLOOKUP(A219,'CAF BLS Adjustment'!$B$3:$J$658,6)</f>
        <v>719448</v>
      </c>
      <c r="G219" s="1">
        <f t="shared" si="9"/>
        <v>140274</v>
      </c>
      <c r="H219" s="1">
        <f t="shared" si="10"/>
        <v>1309273</v>
      </c>
      <c r="I219" s="1">
        <f t="shared" si="11"/>
        <v>711507.00338781858</v>
      </c>
    </row>
    <row r="220" spans="1:9">
      <c r="A220" s="107">
        <v>330920</v>
      </c>
      <c r="B220" s="15" t="s">
        <v>243</v>
      </c>
      <c r="C220" s="1">
        <f>VLOOKUP(A220,Main!_xlnm.Print_Area,16,FALSE)</f>
        <v>590601.50259432243</v>
      </c>
      <c r="D220" s="1">
        <f>VLOOKUP(A220,Main!_xlnm.Print_Area,13,FALSE)</f>
        <v>69240</v>
      </c>
      <c r="E220" s="1">
        <f>VLOOKUP(A220,'CAF BLS Adjustment'!B220:J875,5)</f>
        <v>395936</v>
      </c>
      <c r="F220" s="1">
        <f>VLOOKUP(A220,'CAF BLS Adjustment'!$B$3:$J$658,6)</f>
        <v>125679</v>
      </c>
      <c r="G220" s="1">
        <f t="shared" si="9"/>
        <v>69240</v>
      </c>
      <c r="H220" s="1">
        <f t="shared" si="10"/>
        <v>395936</v>
      </c>
      <c r="I220" s="1">
        <f t="shared" si="11"/>
        <v>125425.50259432243</v>
      </c>
    </row>
    <row r="221" spans="1:9">
      <c r="A221" s="107">
        <v>330925</v>
      </c>
      <c r="B221" s="15" t="s">
        <v>244</v>
      </c>
      <c r="C221" s="1">
        <f>VLOOKUP(A221,Main!_xlnm.Print_Area,16,FALSE)</f>
        <v>781177.82152099465</v>
      </c>
      <c r="D221" s="1">
        <f>VLOOKUP(A221,Main!_xlnm.Print_Area,13,FALSE)</f>
        <v>110670</v>
      </c>
      <c r="E221" s="1">
        <f>VLOOKUP(A221,'CAF BLS Adjustment'!B221:J876,5)</f>
        <v>244544</v>
      </c>
      <c r="F221" s="1">
        <f>VLOOKUP(A221,'CAF BLS Adjustment'!$B$3:$J$658,6)</f>
        <v>426369</v>
      </c>
      <c r="G221" s="1">
        <f t="shared" si="9"/>
        <v>110670</v>
      </c>
      <c r="H221" s="1">
        <f t="shared" si="10"/>
        <v>244544</v>
      </c>
      <c r="I221" s="1">
        <f t="shared" si="11"/>
        <v>425963.82152099465</v>
      </c>
    </row>
    <row r="222" spans="1:9">
      <c r="A222" s="107">
        <v>330936</v>
      </c>
      <c r="B222" s="15" t="s">
        <v>245</v>
      </c>
      <c r="C222" s="1">
        <f>VLOOKUP(A222,Main!_xlnm.Print_Area,16,FALSE)</f>
        <v>432796.64792663156</v>
      </c>
      <c r="D222" s="1">
        <f>VLOOKUP(A222,Main!_xlnm.Print_Area,13,FALSE)</f>
        <v>37884</v>
      </c>
      <c r="E222" s="1">
        <f>VLOOKUP(A222,'CAF BLS Adjustment'!B222:J877,5)</f>
        <v>320563</v>
      </c>
      <c r="F222" s="1">
        <f>VLOOKUP(A222,'CAF BLS Adjustment'!$B$3:$J$658,6)</f>
        <v>75940</v>
      </c>
      <c r="G222" s="1">
        <f t="shared" si="9"/>
        <v>37884</v>
      </c>
      <c r="H222" s="1">
        <f t="shared" si="10"/>
        <v>320563</v>
      </c>
      <c r="I222" s="1">
        <f t="shared" si="11"/>
        <v>74349.647926631558</v>
      </c>
    </row>
    <row r="223" spans="1:9">
      <c r="A223" s="107">
        <v>330937</v>
      </c>
      <c r="B223" s="15" t="s">
        <v>246</v>
      </c>
      <c r="C223" s="1">
        <f>VLOOKUP(A223,Main!_xlnm.Print_Area,16,FALSE)</f>
        <v>529988.76629930013</v>
      </c>
      <c r="D223" s="1">
        <f>VLOOKUP(A223,Main!_xlnm.Print_Area,13,FALSE)</f>
        <v>145920</v>
      </c>
      <c r="E223" s="1">
        <f>VLOOKUP(A223,'CAF BLS Adjustment'!B223:J878,5)</f>
        <v>323214</v>
      </c>
      <c r="F223" s="1">
        <f>VLOOKUP(A223,'CAF BLS Adjustment'!$B$3:$J$658,6)</f>
        <v>61389</v>
      </c>
      <c r="G223" s="1">
        <f t="shared" si="9"/>
        <v>145920</v>
      </c>
      <c r="H223" s="1">
        <f t="shared" si="10"/>
        <v>323214</v>
      </c>
      <c r="I223" s="1">
        <f t="shared" si="11"/>
        <v>60854.766299300129</v>
      </c>
    </row>
    <row r="224" spans="1:9">
      <c r="A224" s="107">
        <v>330938</v>
      </c>
      <c r="B224" s="15" t="s">
        <v>247</v>
      </c>
      <c r="C224" s="1">
        <f>VLOOKUP(A224,Main!_xlnm.Print_Area,16,FALSE)</f>
        <v>2580107.811761505</v>
      </c>
      <c r="D224" s="1">
        <f>VLOOKUP(A224,Main!_xlnm.Print_Area,13,FALSE)</f>
        <v>353220</v>
      </c>
      <c r="E224" s="1">
        <f>VLOOKUP(A224,'CAF BLS Adjustment'!B224:J879,5)</f>
        <v>742706</v>
      </c>
      <c r="F224" s="1">
        <f>VLOOKUP(A224,'CAF BLS Adjustment'!$B$3:$J$658,6)</f>
        <v>1485475</v>
      </c>
      <c r="G224" s="1">
        <f t="shared" si="9"/>
        <v>353220</v>
      </c>
      <c r="H224" s="1">
        <f t="shared" si="10"/>
        <v>742706</v>
      </c>
      <c r="I224" s="1">
        <f t="shared" si="11"/>
        <v>1484181.811761505</v>
      </c>
    </row>
    <row r="225" spans="1:9">
      <c r="A225" s="107">
        <v>330942</v>
      </c>
      <c r="B225" s="15" t="s">
        <v>248</v>
      </c>
      <c r="C225" s="1">
        <f>VLOOKUP(A225,Main!_xlnm.Print_Area,16,FALSE)</f>
        <v>1353634.9408314545</v>
      </c>
      <c r="D225" s="1">
        <f>VLOOKUP(A225,Main!_xlnm.Print_Area,13,FALSE)</f>
        <v>148482</v>
      </c>
      <c r="E225" s="1">
        <f>VLOOKUP(A225,'CAF BLS Adjustment'!B225:J880,5)</f>
        <v>726201</v>
      </c>
      <c r="F225" s="1">
        <f>VLOOKUP(A225,'CAF BLS Adjustment'!$B$3:$J$658,6)</f>
        <v>483926</v>
      </c>
      <c r="G225" s="1">
        <f t="shared" si="9"/>
        <v>148482</v>
      </c>
      <c r="H225" s="1">
        <f t="shared" si="10"/>
        <v>726201</v>
      </c>
      <c r="I225" s="1">
        <f t="shared" si="11"/>
        <v>478951.94083145447</v>
      </c>
    </row>
    <row r="226" spans="1:9">
      <c r="A226" s="107">
        <v>330946</v>
      </c>
      <c r="B226" s="15" t="s">
        <v>249</v>
      </c>
      <c r="C226" s="1">
        <f>VLOOKUP(A226,Main!_xlnm.Print_Area,16,FALSE)</f>
        <v>263823.19770550518</v>
      </c>
      <c r="D226" s="1">
        <f>VLOOKUP(A226,Main!_xlnm.Print_Area,13,FALSE)</f>
        <v>-642</v>
      </c>
      <c r="E226" s="1">
        <f>VLOOKUP(A226,'CAF BLS Adjustment'!B226:J881,5)</f>
        <v>143154</v>
      </c>
      <c r="F226" s="1">
        <f>VLOOKUP(A226,'CAF BLS Adjustment'!$B$3:$J$658,6)</f>
        <v>122283</v>
      </c>
      <c r="G226" s="1">
        <f t="shared" si="9"/>
        <v>-642</v>
      </c>
      <c r="H226" s="1">
        <f t="shared" si="10"/>
        <v>143154</v>
      </c>
      <c r="I226" s="1">
        <f t="shared" si="11"/>
        <v>121311.19770550518</v>
      </c>
    </row>
    <row r="227" spans="1:9">
      <c r="A227" s="107">
        <v>330949</v>
      </c>
      <c r="B227" s="15" t="s">
        <v>250</v>
      </c>
      <c r="C227" s="1">
        <f>VLOOKUP(A227,Main!_xlnm.Print_Area,16,FALSE)</f>
        <v>845642.6065414676</v>
      </c>
      <c r="D227" s="1">
        <f>VLOOKUP(A227,Main!_xlnm.Print_Area,13,FALSE)</f>
        <v>99444</v>
      </c>
      <c r="E227" s="1">
        <f>VLOOKUP(A227,'CAF BLS Adjustment'!B227:J882,5)</f>
        <v>399615</v>
      </c>
      <c r="F227" s="1">
        <f>VLOOKUP(A227,'CAF BLS Adjustment'!$B$3:$J$658,6)</f>
        <v>349691</v>
      </c>
      <c r="G227" s="1">
        <f t="shared" si="9"/>
        <v>99444</v>
      </c>
      <c r="H227" s="1">
        <f t="shared" si="10"/>
        <v>399615</v>
      </c>
      <c r="I227" s="1">
        <f t="shared" si="11"/>
        <v>346583.6065414676</v>
      </c>
    </row>
    <row r="228" spans="1:9">
      <c r="A228" s="107">
        <v>330953</v>
      </c>
      <c r="B228" s="15" t="s">
        <v>251</v>
      </c>
      <c r="C228" s="1">
        <f>VLOOKUP(A228,Main!_xlnm.Print_Area,16,FALSE)</f>
        <v>488153.23493039457</v>
      </c>
      <c r="D228" s="1">
        <f>VLOOKUP(A228,Main!_xlnm.Print_Area,13,FALSE)</f>
        <v>46152</v>
      </c>
      <c r="E228" s="1">
        <f>VLOOKUP(A228,'CAF BLS Adjustment'!B228:J883,5)</f>
        <v>321691</v>
      </c>
      <c r="F228" s="1">
        <f>VLOOKUP(A228,'CAF BLS Adjustment'!$B$3:$J$658,6)</f>
        <v>122104</v>
      </c>
      <c r="G228" s="1">
        <f t="shared" si="9"/>
        <v>46152</v>
      </c>
      <c r="H228" s="1">
        <f t="shared" si="10"/>
        <v>321691</v>
      </c>
      <c r="I228" s="1">
        <f t="shared" si="11"/>
        <v>120310.23493039457</v>
      </c>
    </row>
    <row r="229" spans="1:9">
      <c r="A229" s="107">
        <v>330960</v>
      </c>
      <c r="B229" s="15" t="s">
        <v>252</v>
      </c>
      <c r="C229" s="1">
        <f>VLOOKUP(A229,Main!_xlnm.Print_Area,16,FALSE)</f>
        <v>2132202.0227100826</v>
      </c>
      <c r="D229" s="1">
        <f>VLOOKUP(A229,Main!_xlnm.Print_Area,13,FALSE)</f>
        <v>133404</v>
      </c>
      <c r="E229" s="1">
        <f>VLOOKUP(A229,'CAF BLS Adjustment'!B229:J884,5)</f>
        <v>838253</v>
      </c>
      <c r="F229" s="1">
        <f>VLOOKUP(A229,'CAF BLS Adjustment'!$B$3:$J$658,6)</f>
        <v>1168380</v>
      </c>
      <c r="G229" s="1">
        <f t="shared" si="9"/>
        <v>133404</v>
      </c>
      <c r="H229" s="1">
        <f t="shared" si="10"/>
        <v>838253</v>
      </c>
      <c r="I229" s="1">
        <f t="shared" si="11"/>
        <v>1160545.0227100826</v>
      </c>
    </row>
    <row r="230" spans="1:9">
      <c r="A230" s="107">
        <v>330966</v>
      </c>
      <c r="B230" s="15" t="s">
        <v>253</v>
      </c>
      <c r="C230" s="1">
        <f>VLOOKUP(A230,Main!_xlnm.Print_Area,16,FALSE)</f>
        <v>3343720.1850384818</v>
      </c>
      <c r="D230" s="1">
        <f>VLOOKUP(A230,Main!_xlnm.Print_Area,13,FALSE)</f>
        <v>370008</v>
      </c>
      <c r="E230" s="1">
        <f>VLOOKUP(A230,'CAF BLS Adjustment'!B230:J885,5)</f>
        <v>1374656</v>
      </c>
      <c r="F230" s="1">
        <f>VLOOKUP(A230,'CAF BLS Adjustment'!$B$3:$J$658,6)</f>
        <v>1611343</v>
      </c>
      <c r="G230" s="1">
        <f t="shared" si="9"/>
        <v>370008</v>
      </c>
      <c r="H230" s="1">
        <f t="shared" si="10"/>
        <v>1374656</v>
      </c>
      <c r="I230" s="1">
        <f t="shared" si="11"/>
        <v>1599056.1850384818</v>
      </c>
    </row>
    <row r="231" spans="1:9">
      <c r="A231" s="107">
        <v>330971</v>
      </c>
      <c r="B231" s="15" t="s">
        <v>254</v>
      </c>
      <c r="C231" s="1">
        <f>VLOOKUP(A231,Main!_xlnm.Print_Area,16,FALSE)</f>
        <v>1920137.2746138093</v>
      </c>
      <c r="D231" s="1">
        <f>VLOOKUP(A231,Main!_xlnm.Print_Area,13,FALSE)</f>
        <v>125316</v>
      </c>
      <c r="E231" s="1">
        <f>VLOOKUP(A231,'CAF BLS Adjustment'!B231:J886,5)</f>
        <v>1801877</v>
      </c>
      <c r="F231" s="1">
        <f>VLOOKUP(A231,'CAF BLS Adjustment'!$B$3:$J$658,6)</f>
        <v>0</v>
      </c>
      <c r="G231" s="1">
        <f t="shared" si="9"/>
        <v>125316</v>
      </c>
      <c r="H231" s="1">
        <f t="shared" si="10"/>
        <v>1794821.2746138093</v>
      </c>
      <c r="I231" s="1">
        <f t="shared" si="11"/>
        <v>0</v>
      </c>
    </row>
    <row r="232" spans="1:9">
      <c r="A232" s="107">
        <v>330974</v>
      </c>
      <c r="B232" s="15" t="s">
        <v>255</v>
      </c>
      <c r="C232" s="1">
        <f>VLOOKUP(A232,Main!_xlnm.Print_Area,16,FALSE)</f>
        <v>5528809</v>
      </c>
      <c r="D232" s="1">
        <f>VLOOKUP(A232,Main!_xlnm.Print_Area,13,FALSE)</f>
        <v>-820818</v>
      </c>
      <c r="E232" s="1">
        <f>VLOOKUP(A232,'CAF BLS Adjustment'!B232:J887,5)</f>
        <v>1318601</v>
      </c>
      <c r="F232" s="1">
        <f>VLOOKUP(A232,'CAF BLS Adjustment'!$B$3:$J$658,6)</f>
        <v>5031026</v>
      </c>
      <c r="G232" s="1">
        <f t="shared" si="9"/>
        <v>-820818</v>
      </c>
      <c r="H232" s="1">
        <f t="shared" si="10"/>
        <v>1318601</v>
      </c>
      <c r="I232" s="1">
        <f t="shared" si="11"/>
        <v>5031026</v>
      </c>
    </row>
    <row r="233" spans="1:9">
      <c r="A233" s="107">
        <v>340978</v>
      </c>
      <c r="B233" s="15" t="s">
        <v>257</v>
      </c>
      <c r="C233" s="1">
        <f>VLOOKUP(A233,Main!_xlnm.Print_Area,16,FALSE)</f>
        <v>379881.09112731798</v>
      </c>
      <c r="D233" s="1">
        <f>VLOOKUP(A233,Main!_xlnm.Print_Area,13,FALSE)</f>
        <v>4590</v>
      </c>
      <c r="E233" s="1">
        <f>VLOOKUP(A233,'CAF BLS Adjustment'!B233:J888,5)</f>
        <v>376687</v>
      </c>
      <c r="F233" s="1">
        <f>VLOOKUP(A233,'CAF BLS Adjustment'!$B$3:$J$658,6)</f>
        <v>0</v>
      </c>
      <c r="G233" s="1">
        <f t="shared" si="9"/>
        <v>4590</v>
      </c>
      <c r="H233" s="1">
        <f t="shared" si="10"/>
        <v>375291.09112731798</v>
      </c>
      <c r="I233" s="1">
        <f t="shared" si="11"/>
        <v>0</v>
      </c>
    </row>
    <row r="234" spans="1:9">
      <c r="A234" s="107">
        <v>340983</v>
      </c>
      <c r="B234" s="15" t="s">
        <v>258</v>
      </c>
      <c r="C234" s="1">
        <f>VLOOKUP(A234,Main!_xlnm.Print_Area,16,FALSE)</f>
        <v>286848.63806043001</v>
      </c>
      <c r="D234" s="1">
        <f>VLOOKUP(A234,Main!_xlnm.Print_Area,13,FALSE)</f>
        <v>-46620</v>
      </c>
      <c r="E234" s="1">
        <f>VLOOKUP(A234,'CAF BLS Adjustment'!B234:J889,5)</f>
        <v>148345</v>
      </c>
      <c r="F234" s="1">
        <f>VLOOKUP(A234,'CAF BLS Adjustment'!$B$3:$J$658,6)</f>
        <v>186349</v>
      </c>
      <c r="G234" s="1">
        <f t="shared" si="9"/>
        <v>-46620</v>
      </c>
      <c r="H234" s="1">
        <f t="shared" si="10"/>
        <v>148345</v>
      </c>
      <c r="I234" s="1">
        <f t="shared" si="11"/>
        <v>185123.63806043001</v>
      </c>
    </row>
    <row r="235" spans="1:9">
      <c r="A235" s="107">
        <v>340990</v>
      </c>
      <c r="B235" s="15" t="s">
        <v>259</v>
      </c>
      <c r="C235" s="1">
        <f>VLOOKUP(A235,Main!_xlnm.Print_Area,16,FALSE)</f>
        <v>79921.321571397741</v>
      </c>
      <c r="D235" s="1">
        <f>VLOOKUP(A235,Main!_xlnm.Print_Area,13,FALSE)</f>
        <v>2250</v>
      </c>
      <c r="E235" s="1">
        <f>VLOOKUP(A235,'CAF BLS Adjustment'!B235:J890,5)</f>
        <v>77965</v>
      </c>
      <c r="F235" s="1">
        <f>VLOOKUP(A235,'CAF BLS Adjustment'!$B$3:$J$658,6)</f>
        <v>0</v>
      </c>
      <c r="G235" s="1">
        <f t="shared" si="9"/>
        <v>2250</v>
      </c>
      <c r="H235" s="1">
        <f t="shared" si="10"/>
        <v>77671.321571397741</v>
      </c>
      <c r="I235" s="1">
        <f t="shared" si="11"/>
        <v>0</v>
      </c>
    </row>
    <row r="236" spans="1:9">
      <c r="A236" s="107">
        <v>341003</v>
      </c>
      <c r="B236" s="15" t="s">
        <v>260</v>
      </c>
      <c r="C236" s="1">
        <f>VLOOKUP(A236,Main!_xlnm.Print_Area,16,FALSE)</f>
        <v>759963.44270414591</v>
      </c>
      <c r="D236" s="1">
        <f>VLOOKUP(A236,Main!_xlnm.Print_Area,13,FALSE)</f>
        <v>1476</v>
      </c>
      <c r="E236" s="1">
        <f>VLOOKUP(A236,'CAF BLS Adjustment'!B236:J891,5)</f>
        <v>726936</v>
      </c>
      <c r="F236" s="1">
        <f>VLOOKUP(A236,'CAF BLS Adjustment'!$B$3:$J$658,6)</f>
        <v>34344</v>
      </c>
      <c r="G236" s="1">
        <f t="shared" si="9"/>
        <v>1476</v>
      </c>
      <c r="H236" s="1">
        <f t="shared" si="10"/>
        <v>726936</v>
      </c>
      <c r="I236" s="1">
        <f t="shared" si="11"/>
        <v>31551.442704145913</v>
      </c>
    </row>
    <row r="237" spans="1:9">
      <c r="A237" s="107">
        <v>341020</v>
      </c>
      <c r="B237" s="15" t="s">
        <v>261</v>
      </c>
      <c r="C237" s="1">
        <f>VLOOKUP(A237,Main!_xlnm.Print_Area,16,FALSE)</f>
        <v>163681</v>
      </c>
      <c r="D237" s="1">
        <f>VLOOKUP(A237,Main!_xlnm.Print_Area,13,FALSE)</f>
        <v>-9930</v>
      </c>
      <c r="E237" s="1">
        <f>VLOOKUP(A237,'CAF BLS Adjustment'!B237:J892,5)</f>
        <v>173611</v>
      </c>
      <c r="F237" s="1">
        <f>VLOOKUP(A237,'CAF BLS Adjustment'!$B$3:$J$658,6)</f>
        <v>0</v>
      </c>
      <c r="G237" s="1">
        <f t="shared" si="9"/>
        <v>-9930</v>
      </c>
      <c r="H237" s="1">
        <f t="shared" si="10"/>
        <v>173611</v>
      </c>
      <c r="I237" s="1">
        <f t="shared" si="11"/>
        <v>0</v>
      </c>
    </row>
    <row r="238" spans="1:9">
      <c r="A238" s="107">
        <v>341021</v>
      </c>
      <c r="B238" s="15" t="s">
        <v>262</v>
      </c>
      <c r="C238" s="1">
        <f>VLOOKUP(A238,Main!_xlnm.Print_Area,16,FALSE)</f>
        <v>29181.087867817096</v>
      </c>
      <c r="D238" s="1">
        <f>VLOOKUP(A238,Main!_xlnm.Print_Area,13,FALSE)</f>
        <v>-186</v>
      </c>
      <c r="E238" s="1">
        <f>VLOOKUP(A238,'CAF BLS Adjustment'!B238:J893,5)</f>
        <v>29475</v>
      </c>
      <c r="F238" s="1">
        <f>VLOOKUP(A238,'CAF BLS Adjustment'!$B$3:$J$658,6)</f>
        <v>0</v>
      </c>
      <c r="G238" s="1">
        <f t="shared" si="9"/>
        <v>-186</v>
      </c>
      <c r="H238" s="1">
        <f t="shared" si="10"/>
        <v>29367.087867817096</v>
      </c>
      <c r="I238" s="1">
        <f t="shared" si="11"/>
        <v>0</v>
      </c>
    </row>
    <row r="239" spans="1:9">
      <c r="A239" s="107">
        <v>341023</v>
      </c>
      <c r="B239" s="15" t="s">
        <v>263</v>
      </c>
      <c r="C239" s="1">
        <f>VLOOKUP(A239,Main!_xlnm.Print_Area,16,FALSE)</f>
        <v>478689.58660356334</v>
      </c>
      <c r="D239" s="1">
        <f>VLOOKUP(A239,Main!_xlnm.Print_Area,13,FALSE)</f>
        <v>-25152</v>
      </c>
      <c r="E239" s="1">
        <f>VLOOKUP(A239,'CAF BLS Adjustment'!B239:J894,5)</f>
        <v>386191</v>
      </c>
      <c r="F239" s="1">
        <f>VLOOKUP(A239,'CAF BLS Adjustment'!$B$3:$J$658,6)</f>
        <v>119502</v>
      </c>
      <c r="G239" s="1">
        <f t="shared" si="9"/>
        <v>-25152</v>
      </c>
      <c r="H239" s="1">
        <f t="shared" si="10"/>
        <v>386191</v>
      </c>
      <c r="I239" s="1">
        <f t="shared" si="11"/>
        <v>117650.58660356334</v>
      </c>
    </row>
    <row r="240" spans="1:9">
      <c r="A240" s="107">
        <v>341025</v>
      </c>
      <c r="B240" s="15" t="s">
        <v>264</v>
      </c>
      <c r="C240" s="1">
        <f>VLOOKUP(A240,Main!_xlnm.Print_Area,16,FALSE)</f>
        <v>3940450.9900457188</v>
      </c>
      <c r="D240" s="1">
        <f>VLOOKUP(A240,Main!_xlnm.Print_Area,13,FALSE)</f>
        <v>-328644</v>
      </c>
      <c r="E240" s="1">
        <f>VLOOKUP(A240,'CAF BLS Adjustment'!B240:J895,5)</f>
        <v>2024470.9067860872</v>
      </c>
      <c r="F240" s="1">
        <f>VLOOKUP(A240,'CAF BLS Adjustment'!$B$3:$J$658,6)</f>
        <v>2260311.2751576086</v>
      </c>
      <c r="G240" s="1">
        <f t="shared" si="9"/>
        <v>-328644</v>
      </c>
      <c r="H240" s="1">
        <f t="shared" si="10"/>
        <v>2024470.9067860872</v>
      </c>
      <c r="I240" s="1">
        <f t="shared" si="11"/>
        <v>2244624.0832596319</v>
      </c>
    </row>
    <row r="241" spans="1:9">
      <c r="A241" s="107">
        <v>341026</v>
      </c>
      <c r="B241" s="15" t="s">
        <v>265</v>
      </c>
      <c r="C241" s="1">
        <f>VLOOKUP(A241,Main!_xlnm.Print_Area,16,FALSE)</f>
        <v>3029926</v>
      </c>
      <c r="D241" s="1">
        <f>VLOOKUP(A241,Main!_xlnm.Print_Area,13,FALSE)</f>
        <v>-322716</v>
      </c>
      <c r="E241" s="1">
        <f>VLOOKUP(A241,'CAF BLS Adjustment'!B241:J896,5)</f>
        <v>1699340</v>
      </c>
      <c r="F241" s="1">
        <f>VLOOKUP(A241,'CAF BLS Adjustment'!$B$3:$J$658,6)</f>
        <v>1653302</v>
      </c>
      <c r="G241" s="1">
        <f t="shared" si="9"/>
        <v>-322716</v>
      </c>
      <c r="H241" s="1">
        <f t="shared" si="10"/>
        <v>1699340</v>
      </c>
      <c r="I241" s="1">
        <f t="shared" si="11"/>
        <v>1653302</v>
      </c>
    </row>
    <row r="242" spans="1:9">
      <c r="A242" s="107">
        <v>341032</v>
      </c>
      <c r="B242" s="15" t="s">
        <v>266</v>
      </c>
      <c r="C242" s="1">
        <f>VLOOKUP(A242,Main!_xlnm.Print_Area,16,FALSE)</f>
        <v>510572.62270662194</v>
      </c>
      <c r="D242" s="1">
        <f>VLOOKUP(A242,Main!_xlnm.Print_Area,13,FALSE)</f>
        <v>-2784</v>
      </c>
      <c r="E242" s="1">
        <f>VLOOKUP(A242,'CAF BLS Adjustment'!B242:J897,5)</f>
        <v>515243</v>
      </c>
      <c r="F242" s="1">
        <f>VLOOKUP(A242,'CAF BLS Adjustment'!$B$3:$J$658,6)</f>
        <v>0</v>
      </c>
      <c r="G242" s="1">
        <f t="shared" si="9"/>
        <v>-2784</v>
      </c>
      <c r="H242" s="1">
        <f t="shared" si="10"/>
        <v>513356.62270662194</v>
      </c>
      <c r="I242" s="1">
        <f t="shared" si="11"/>
        <v>0</v>
      </c>
    </row>
    <row r="243" spans="1:9">
      <c r="A243" s="107">
        <v>341041</v>
      </c>
      <c r="B243" s="15" t="s">
        <v>267</v>
      </c>
      <c r="C243" s="1">
        <f>VLOOKUP(A243,Main!_xlnm.Print_Area,16,FALSE)</f>
        <v>31259.135360980272</v>
      </c>
      <c r="D243" s="1">
        <f>VLOOKUP(A243,Main!_xlnm.Print_Area,13,FALSE)</f>
        <v>1608</v>
      </c>
      <c r="E243" s="1">
        <f>VLOOKUP(A243,'CAF BLS Adjustment'!B243:J898,5)</f>
        <v>29766</v>
      </c>
      <c r="F243" s="1">
        <f>VLOOKUP(A243,'CAF BLS Adjustment'!$B$3:$J$658,6)</f>
        <v>0</v>
      </c>
      <c r="G243" s="1">
        <f t="shared" si="9"/>
        <v>1608</v>
      </c>
      <c r="H243" s="1">
        <f t="shared" si="10"/>
        <v>29651.135360980272</v>
      </c>
      <c r="I243" s="1">
        <f t="shared" si="11"/>
        <v>0</v>
      </c>
    </row>
    <row r="244" spans="1:9">
      <c r="A244" s="107">
        <v>341043</v>
      </c>
      <c r="B244" s="15" t="s">
        <v>268</v>
      </c>
      <c r="C244" s="1">
        <f>VLOOKUP(A244,Main!_xlnm.Print_Area,16,FALSE)</f>
        <v>520456.53341556393</v>
      </c>
      <c r="D244" s="1">
        <f>VLOOKUP(A244,Main!_xlnm.Print_Area,13,FALSE)</f>
        <v>32118</v>
      </c>
      <c r="E244" s="1">
        <f>VLOOKUP(A244,'CAF BLS Adjustment'!B244:J899,5)</f>
        <v>490251</v>
      </c>
      <c r="F244" s="1">
        <f>VLOOKUP(A244,'CAF BLS Adjustment'!$B$3:$J$658,6)</f>
        <v>0</v>
      </c>
      <c r="G244" s="1">
        <f t="shared" si="9"/>
        <v>32118</v>
      </c>
      <c r="H244" s="1">
        <f t="shared" si="10"/>
        <v>488338.53341556393</v>
      </c>
      <c r="I244" s="1">
        <f t="shared" si="11"/>
        <v>0</v>
      </c>
    </row>
    <row r="245" spans="1:9">
      <c r="A245" s="107">
        <v>341045</v>
      </c>
      <c r="B245" s="15" t="s">
        <v>269</v>
      </c>
      <c r="C245" s="1">
        <f>VLOOKUP(A245,Main!_xlnm.Print_Area,16,FALSE)</f>
        <v>424883.72470877896</v>
      </c>
      <c r="D245" s="1">
        <f>VLOOKUP(A245,Main!_xlnm.Print_Area,13,FALSE)</f>
        <v>28139</v>
      </c>
      <c r="E245" s="1">
        <f>VLOOKUP(A245,'CAF BLS Adjustment'!B245:J900,5)</f>
        <v>398306</v>
      </c>
      <c r="F245" s="1">
        <f>VLOOKUP(A245,'CAF BLS Adjustment'!$B$3:$J$658,6)</f>
        <v>0</v>
      </c>
      <c r="G245" s="1">
        <f t="shared" si="9"/>
        <v>28139</v>
      </c>
      <c r="H245" s="1">
        <f t="shared" si="10"/>
        <v>396744.72470877896</v>
      </c>
      <c r="I245" s="1">
        <f t="shared" si="11"/>
        <v>0</v>
      </c>
    </row>
    <row r="246" spans="1:9">
      <c r="A246" s="107">
        <v>341046</v>
      </c>
      <c r="B246" s="15" t="s">
        <v>270</v>
      </c>
      <c r="C246" s="1">
        <f>VLOOKUP(A246,Main!_xlnm.Print_Area,16,FALSE)</f>
        <v>47412.777281282848</v>
      </c>
      <c r="D246" s="1">
        <f>VLOOKUP(A246,Main!_xlnm.Print_Area,13,FALSE)</f>
        <v>1062</v>
      </c>
      <c r="E246" s="1">
        <f>VLOOKUP(A246,'CAF BLS Adjustment'!B246:J901,5)</f>
        <v>46525</v>
      </c>
      <c r="F246" s="1">
        <f>VLOOKUP(A246,'CAF BLS Adjustment'!$B$3:$J$658,6)</f>
        <v>0</v>
      </c>
      <c r="G246" s="1">
        <f t="shared" si="9"/>
        <v>1062</v>
      </c>
      <c r="H246" s="1">
        <f t="shared" si="10"/>
        <v>46350.777281282848</v>
      </c>
      <c r="I246" s="1">
        <f t="shared" si="11"/>
        <v>0</v>
      </c>
    </row>
    <row r="247" spans="1:9">
      <c r="A247" s="107">
        <v>341047</v>
      </c>
      <c r="B247" s="15" t="s">
        <v>271</v>
      </c>
      <c r="C247" s="1">
        <f>VLOOKUP(A247,Main!_xlnm.Print_Area,16,FALSE)</f>
        <v>3154479.5675232406</v>
      </c>
      <c r="D247" s="1">
        <f>VLOOKUP(A247,Main!_xlnm.Print_Area,13,FALSE)</f>
        <v>156456</v>
      </c>
      <c r="E247" s="1">
        <f>VLOOKUP(A247,'CAF BLS Adjustment'!B247:J902,5)</f>
        <v>1236130</v>
      </c>
      <c r="F247" s="1">
        <f>VLOOKUP(A247,'CAF BLS Adjustment'!$B$3:$J$658,6)</f>
        <v>1773485</v>
      </c>
      <c r="G247" s="1">
        <f t="shared" si="9"/>
        <v>156456</v>
      </c>
      <c r="H247" s="1">
        <f t="shared" si="10"/>
        <v>1236130</v>
      </c>
      <c r="I247" s="1">
        <f t="shared" si="11"/>
        <v>1761893.5675232406</v>
      </c>
    </row>
    <row r="248" spans="1:9">
      <c r="A248" s="107">
        <v>341049</v>
      </c>
      <c r="B248" s="15" t="s">
        <v>272</v>
      </c>
      <c r="C248" s="1">
        <f>VLOOKUP(A248,Main!_xlnm.Print_Area,16,FALSE)</f>
        <v>2749104.1576728798</v>
      </c>
      <c r="D248" s="1">
        <f>VLOOKUP(A248,Main!_xlnm.Print_Area,13,FALSE)</f>
        <v>196404</v>
      </c>
      <c r="E248" s="1">
        <f>VLOOKUP(A248,'CAF BLS Adjustment'!B248:J903,5)</f>
        <v>1564967</v>
      </c>
      <c r="F248" s="1">
        <f>VLOOKUP(A248,'CAF BLS Adjustment'!$B$3:$J$658,6)</f>
        <v>997835</v>
      </c>
      <c r="G248" s="1">
        <f t="shared" si="9"/>
        <v>196404</v>
      </c>
      <c r="H248" s="1">
        <f t="shared" si="10"/>
        <v>1564967</v>
      </c>
      <c r="I248" s="1">
        <f t="shared" si="11"/>
        <v>987733.15767287975</v>
      </c>
    </row>
    <row r="249" spans="1:9">
      <c r="A249" s="107">
        <v>341050</v>
      </c>
      <c r="B249" s="15" t="s">
        <v>273</v>
      </c>
      <c r="C249" s="1">
        <f>VLOOKUP(A249,Main!_xlnm.Print_Area,16,FALSE)</f>
        <v>332475.8540629982</v>
      </c>
      <c r="D249" s="1">
        <f>VLOOKUP(A249,Main!_xlnm.Print_Area,13,FALSE)</f>
        <v>10146</v>
      </c>
      <c r="E249" s="1">
        <f>VLOOKUP(A249,'CAF BLS Adjustment'!B249:J904,5)</f>
        <v>317387</v>
      </c>
      <c r="F249" s="1">
        <f>VLOOKUP(A249,'CAF BLS Adjustment'!$B$3:$J$658,6)</f>
        <v>4980</v>
      </c>
      <c r="G249" s="1">
        <f t="shared" si="9"/>
        <v>10146</v>
      </c>
      <c r="H249" s="1">
        <f t="shared" si="10"/>
        <v>317387</v>
      </c>
      <c r="I249" s="1">
        <f t="shared" si="11"/>
        <v>4942.8540629982017</v>
      </c>
    </row>
    <row r="250" spans="1:9">
      <c r="A250" s="107">
        <v>341053</v>
      </c>
      <c r="B250" s="15" t="s">
        <v>274</v>
      </c>
      <c r="C250" s="1">
        <f>VLOOKUP(A250,Main!_xlnm.Print_Area,16,FALSE)</f>
        <v>481182.61954663089</v>
      </c>
      <c r="D250" s="1">
        <f>VLOOKUP(A250,Main!_xlnm.Print_Area,13,FALSE)</f>
        <v>14034</v>
      </c>
      <c r="E250" s="1">
        <f>VLOOKUP(A250,'CAF BLS Adjustment'!B250:J905,5)</f>
        <v>462010</v>
      </c>
      <c r="F250" s="1">
        <f>VLOOKUP(A250,'CAF BLS Adjustment'!$B$3:$J$658,6)</f>
        <v>5190</v>
      </c>
      <c r="G250" s="1">
        <f t="shared" si="9"/>
        <v>14034</v>
      </c>
      <c r="H250" s="1">
        <f t="shared" si="10"/>
        <v>462010</v>
      </c>
      <c r="I250" s="1">
        <f t="shared" si="11"/>
        <v>5138.6195466308855</v>
      </c>
    </row>
    <row r="251" spans="1:9">
      <c r="A251" s="107">
        <v>341058</v>
      </c>
      <c r="B251" s="15" t="s">
        <v>275</v>
      </c>
      <c r="C251" s="1">
        <f>VLOOKUP(A251,Main!_xlnm.Print_Area,16,FALSE)</f>
        <v>385935.84237321198</v>
      </c>
      <c r="D251" s="1">
        <f>VLOOKUP(A251,Main!_xlnm.Print_Area,13,FALSE)</f>
        <v>24282</v>
      </c>
      <c r="E251" s="1">
        <f>VLOOKUP(A251,'CAF BLS Adjustment'!B251:J906,5)</f>
        <v>307416</v>
      </c>
      <c r="F251" s="1">
        <f>VLOOKUP(A251,'CAF BLS Adjustment'!$B$3:$J$658,6)</f>
        <v>55656</v>
      </c>
      <c r="G251" s="1">
        <f t="shared" si="9"/>
        <v>24282</v>
      </c>
      <c r="H251" s="1">
        <f t="shared" si="10"/>
        <v>307416</v>
      </c>
      <c r="I251" s="1">
        <f t="shared" si="11"/>
        <v>54237.842373211985</v>
      </c>
    </row>
    <row r="252" spans="1:9">
      <c r="A252" s="107">
        <v>341060</v>
      </c>
      <c r="B252" s="15" t="s">
        <v>276</v>
      </c>
      <c r="C252" s="1">
        <f>VLOOKUP(A252,Main!_xlnm.Print_Area,16,FALSE)</f>
        <v>1280319.3271233398</v>
      </c>
      <c r="D252" s="1">
        <f>VLOOKUP(A252,Main!_xlnm.Print_Area,13,FALSE)</f>
        <v>37356</v>
      </c>
      <c r="E252" s="1">
        <f>VLOOKUP(A252,'CAF BLS Adjustment'!B252:J907,5)</f>
        <v>269965.37097865978</v>
      </c>
      <c r="F252" s="1">
        <f>VLOOKUP(A252,'CAF BLS Adjustment'!$B$3:$J$658,6)</f>
        <v>977702.610180747</v>
      </c>
      <c r="G252" s="1">
        <f t="shared" si="9"/>
        <v>37356</v>
      </c>
      <c r="H252" s="1">
        <f t="shared" si="10"/>
        <v>269965.37097865978</v>
      </c>
      <c r="I252" s="1">
        <f t="shared" si="11"/>
        <v>972997.95614468004</v>
      </c>
    </row>
    <row r="253" spans="1:9">
      <c r="A253" s="107">
        <v>341062</v>
      </c>
      <c r="B253" s="15" t="s">
        <v>277</v>
      </c>
      <c r="C253" s="1">
        <f>VLOOKUP(A253,Main!_xlnm.Print_Area,16,FALSE)</f>
        <v>128017.58730992649</v>
      </c>
      <c r="D253" s="1">
        <f>VLOOKUP(A253,Main!_xlnm.Print_Area,13,FALSE)</f>
        <v>6900</v>
      </c>
      <c r="E253" s="1">
        <f>VLOOKUP(A253,'CAF BLS Adjustment'!B253:J908,5)</f>
        <v>121588</v>
      </c>
      <c r="F253" s="1">
        <f>VLOOKUP(A253,'CAF BLS Adjustment'!$B$3:$J$658,6)</f>
        <v>0</v>
      </c>
      <c r="G253" s="1">
        <f t="shared" si="9"/>
        <v>6900</v>
      </c>
      <c r="H253" s="1">
        <f t="shared" si="10"/>
        <v>121117.58730992649</v>
      </c>
      <c r="I253" s="1">
        <f t="shared" si="11"/>
        <v>0</v>
      </c>
    </row>
    <row r="254" spans="1:9">
      <c r="A254" s="107">
        <v>341066</v>
      </c>
      <c r="B254" s="15" t="s">
        <v>278</v>
      </c>
      <c r="C254" s="1">
        <f>VLOOKUP(A254,Main!_xlnm.Print_Area,16,FALSE)</f>
        <v>243727.40069513218</v>
      </c>
      <c r="D254" s="1">
        <f>VLOOKUP(A254,Main!_xlnm.Print_Area,13,FALSE)</f>
        <v>18234</v>
      </c>
      <c r="E254" s="1">
        <f>VLOOKUP(A254,'CAF BLS Adjustment'!B254:J909,5)</f>
        <v>226389</v>
      </c>
      <c r="F254" s="1">
        <f>VLOOKUP(A254,'CAF BLS Adjustment'!$B$3:$J$658,6)</f>
        <v>0</v>
      </c>
      <c r="G254" s="1">
        <f t="shared" si="9"/>
        <v>18234</v>
      </c>
      <c r="H254" s="1">
        <f t="shared" si="10"/>
        <v>225493.40069513218</v>
      </c>
      <c r="I254" s="1">
        <f t="shared" si="11"/>
        <v>0</v>
      </c>
    </row>
    <row r="255" spans="1:9">
      <c r="A255" s="107">
        <v>341087</v>
      </c>
      <c r="B255" s="15" t="s">
        <v>279</v>
      </c>
      <c r="C255" s="1">
        <f>VLOOKUP(A255,Main!_xlnm.Print_Area,16,FALSE)</f>
        <v>239106.38106728025</v>
      </c>
      <c r="D255" s="1">
        <f>VLOOKUP(A255,Main!_xlnm.Print_Area,13,FALSE)</f>
        <v>8628</v>
      </c>
      <c r="E255" s="1">
        <f>VLOOKUP(A255,'CAF BLS Adjustment'!B255:J910,5)</f>
        <v>231357</v>
      </c>
      <c r="F255" s="1">
        <f>VLOOKUP(A255,'CAF BLS Adjustment'!$B$3:$J$658,6)</f>
        <v>0</v>
      </c>
      <c r="G255" s="1">
        <f t="shared" si="9"/>
        <v>8628</v>
      </c>
      <c r="H255" s="1">
        <f t="shared" si="10"/>
        <v>230478.38106728025</v>
      </c>
      <c r="I255" s="1">
        <f t="shared" si="11"/>
        <v>0</v>
      </c>
    </row>
    <row r="256" spans="1:9">
      <c r="A256" s="107">
        <v>341088</v>
      </c>
      <c r="B256" s="15" t="s">
        <v>280</v>
      </c>
      <c r="C256" s="1">
        <f>VLOOKUP(A256,Main!_xlnm.Print_Area,16,FALSE)</f>
        <v>4152140.5681480989</v>
      </c>
      <c r="D256" s="1">
        <f>VLOOKUP(A256,Main!_xlnm.Print_Area,13,FALSE)</f>
        <v>619410</v>
      </c>
      <c r="E256" s="1">
        <f>VLOOKUP(A256,'CAF BLS Adjustment'!B256:J911,5)</f>
        <v>2312886</v>
      </c>
      <c r="F256" s="1">
        <f>VLOOKUP(A256,'CAF BLS Adjustment'!$B$3:$J$658,6)</f>
        <v>1235102</v>
      </c>
      <c r="G256" s="1">
        <f t="shared" si="9"/>
        <v>619410</v>
      </c>
      <c r="H256" s="1">
        <f t="shared" si="10"/>
        <v>2312886</v>
      </c>
      <c r="I256" s="1">
        <f t="shared" si="11"/>
        <v>1219844.5681480989</v>
      </c>
    </row>
    <row r="257" spans="1:9">
      <c r="A257" s="107">
        <v>341091</v>
      </c>
      <c r="B257" s="15" t="s">
        <v>281</v>
      </c>
      <c r="C257" s="1">
        <f>VLOOKUP(A257,Main!_xlnm.Print_Area,16,FALSE)</f>
        <v>201425.84176030912</v>
      </c>
      <c r="D257" s="1">
        <f>VLOOKUP(A257,Main!_xlnm.Print_Area,13,FALSE)</f>
        <v>17850</v>
      </c>
      <c r="E257" s="1">
        <f>VLOOKUP(A257,'CAF BLS Adjustment'!B257:J912,5)</f>
        <v>167833</v>
      </c>
      <c r="F257" s="1">
        <f>VLOOKUP(A257,'CAF BLS Adjustment'!$B$3:$J$658,6)</f>
        <v>16483</v>
      </c>
      <c r="G257" s="1">
        <f t="shared" si="9"/>
        <v>17850</v>
      </c>
      <c r="H257" s="1">
        <f t="shared" si="10"/>
        <v>167833</v>
      </c>
      <c r="I257" s="1">
        <f t="shared" si="11"/>
        <v>15742.841760309122</v>
      </c>
    </row>
    <row r="258" spans="1:9">
      <c r="A258" s="107">
        <v>350739</v>
      </c>
      <c r="B258" s="15" t="s">
        <v>283</v>
      </c>
      <c r="C258" s="1">
        <f>VLOOKUP(A258,Main!_xlnm.Print_Area,16,FALSE)</f>
        <v>76484.094986326352</v>
      </c>
      <c r="D258" s="1">
        <f>VLOOKUP(A258,Main!_xlnm.Print_Area,13,FALSE)</f>
        <v>3798</v>
      </c>
      <c r="E258" s="1">
        <f>VLOOKUP(A258,'CAF BLS Adjustment'!B258:J913,5)</f>
        <v>72700</v>
      </c>
      <c r="F258" s="1">
        <f>VLOOKUP(A258,'CAF BLS Adjustment'!$B$3:$J$658,6)</f>
        <v>0</v>
      </c>
      <c r="G258" s="1">
        <f t="shared" si="9"/>
        <v>3798</v>
      </c>
      <c r="H258" s="1">
        <f t="shared" si="10"/>
        <v>72686.094986326352</v>
      </c>
      <c r="I258" s="1">
        <f t="shared" si="11"/>
        <v>0</v>
      </c>
    </row>
    <row r="259" spans="1:9">
      <c r="A259" s="107">
        <v>351098</v>
      </c>
      <c r="B259" s="15" t="s">
        <v>162</v>
      </c>
      <c r="C259" s="1">
        <f>VLOOKUP(A259,Main!_xlnm.Print_Area,16,FALSE)</f>
        <v>88571.535544879938</v>
      </c>
      <c r="D259" s="1">
        <f>VLOOKUP(A259,Main!_xlnm.Print_Area,13,FALSE)</f>
        <v>2460</v>
      </c>
      <c r="E259" s="1">
        <f>VLOOKUP(A259,'CAF BLS Adjustment'!B259:J914,5)</f>
        <v>86437</v>
      </c>
      <c r="F259" s="1">
        <f>VLOOKUP(A259,'CAF BLS Adjustment'!$B$3:$J$658,6)</f>
        <v>0</v>
      </c>
      <c r="G259" s="1">
        <f t="shared" si="9"/>
        <v>2460</v>
      </c>
      <c r="H259" s="1">
        <f t="shared" si="10"/>
        <v>86111.535544879938</v>
      </c>
      <c r="I259" s="1">
        <f t="shared" si="11"/>
        <v>0</v>
      </c>
    </row>
    <row r="260" spans="1:9">
      <c r="A260" s="107">
        <v>351101</v>
      </c>
      <c r="B260" s="15" t="s">
        <v>284</v>
      </c>
      <c r="C260" s="1">
        <f>VLOOKUP(A260,Main!_xlnm.Print_Area,16,FALSE)</f>
        <v>372989.41523989849</v>
      </c>
      <c r="D260" s="1">
        <f>VLOOKUP(A260,Main!_xlnm.Print_Area,13,FALSE)</f>
        <v>10260</v>
      </c>
      <c r="E260" s="1">
        <f>VLOOKUP(A260,'CAF BLS Adjustment'!B260:J915,5)</f>
        <v>196195</v>
      </c>
      <c r="F260" s="1">
        <f>VLOOKUP(A260,'CAF BLS Adjustment'!$B$3:$J$658,6)</f>
        <v>167905</v>
      </c>
      <c r="G260" s="1">
        <f t="shared" ref="G260:G323" si="12">MIN(D260,C260)</f>
        <v>10260</v>
      </c>
      <c r="H260" s="1">
        <f t="shared" ref="H260:H323" si="13">MAX(MIN(C260-G260,E260),0)</f>
        <v>196195</v>
      </c>
      <c r="I260" s="1">
        <f t="shared" ref="I260:I323" si="14">MIN(MAX(C260-G260-H260,0),F260)</f>
        <v>166534.41523989849</v>
      </c>
    </row>
    <row r="261" spans="1:9">
      <c r="A261" s="107">
        <v>351106</v>
      </c>
      <c r="B261" s="15" t="s">
        <v>285</v>
      </c>
      <c r="C261" s="1">
        <f>VLOOKUP(A261,Main!_xlnm.Print_Area,16,FALSE)</f>
        <v>1028566.1586656733</v>
      </c>
      <c r="D261" s="1">
        <f>VLOOKUP(A261,Main!_xlnm.Print_Area,13,FALSE)</f>
        <v>-75186</v>
      </c>
      <c r="E261" s="1">
        <f>VLOOKUP(A261,'CAF BLS Adjustment'!B261:J916,5)</f>
        <v>1081124</v>
      </c>
      <c r="F261" s="1">
        <f>VLOOKUP(A261,'CAF BLS Adjustment'!$B$3:$J$658,6)</f>
        <v>26684</v>
      </c>
      <c r="G261" s="1">
        <f t="shared" si="12"/>
        <v>-75186</v>
      </c>
      <c r="H261" s="1">
        <f t="shared" si="13"/>
        <v>1081124</v>
      </c>
      <c r="I261" s="1">
        <f t="shared" si="14"/>
        <v>22628.158665673342</v>
      </c>
    </row>
    <row r="262" spans="1:9">
      <c r="A262" s="107">
        <v>351107</v>
      </c>
      <c r="B262" s="15" t="s">
        <v>286</v>
      </c>
      <c r="C262" s="1">
        <f>VLOOKUP(A262,Main!_xlnm.Print_Area,16,FALSE)</f>
        <v>124187.660736088</v>
      </c>
      <c r="D262" s="1">
        <f>VLOOKUP(A262,Main!_xlnm.Print_Area,13,FALSE)</f>
        <v>3618</v>
      </c>
      <c r="E262" s="1">
        <f>VLOOKUP(A262,'CAF BLS Adjustment'!B262:J917,5)</f>
        <v>63652</v>
      </c>
      <c r="F262" s="1">
        <f>VLOOKUP(A262,'CAF BLS Adjustment'!$B$3:$J$658,6)</f>
        <v>57374</v>
      </c>
      <c r="G262" s="1">
        <f t="shared" si="12"/>
        <v>3618</v>
      </c>
      <c r="H262" s="1">
        <f t="shared" si="13"/>
        <v>63652</v>
      </c>
      <c r="I262" s="1">
        <f t="shared" si="14"/>
        <v>56917.660736088001</v>
      </c>
    </row>
    <row r="263" spans="1:9">
      <c r="A263" s="107">
        <v>351110</v>
      </c>
      <c r="B263" s="15" t="s">
        <v>287</v>
      </c>
      <c r="C263" s="1">
        <f>VLOOKUP(A263,Main!_xlnm.Print_Area,16,FALSE)</f>
        <v>449434.51053238811</v>
      </c>
      <c r="D263" s="1">
        <f>VLOOKUP(A263,Main!_xlnm.Print_Area,13,FALSE)</f>
        <v>61716</v>
      </c>
      <c r="E263" s="1">
        <f>VLOOKUP(A263,'CAF BLS Adjustment'!B263:J918,5)</f>
        <v>330056</v>
      </c>
      <c r="F263" s="1">
        <f>VLOOKUP(A263,'CAF BLS Adjustment'!$B$3:$J$658,6)</f>
        <v>59314</v>
      </c>
      <c r="G263" s="1">
        <f t="shared" si="12"/>
        <v>61716</v>
      </c>
      <c r="H263" s="1">
        <f t="shared" si="13"/>
        <v>330056</v>
      </c>
      <c r="I263" s="1">
        <f t="shared" si="14"/>
        <v>57662.510532388114</v>
      </c>
    </row>
    <row r="264" spans="1:9">
      <c r="A264" s="107">
        <v>351113</v>
      </c>
      <c r="B264" s="15" t="s">
        <v>288</v>
      </c>
      <c r="C264" s="1">
        <f>VLOOKUP(A264,Main!_xlnm.Print_Area,16,FALSE)</f>
        <v>296938.8701355565</v>
      </c>
      <c r="D264" s="1">
        <f>VLOOKUP(A264,Main!_xlnm.Print_Area,13,FALSE)</f>
        <v>18132</v>
      </c>
      <c r="E264" s="1">
        <f>VLOOKUP(A264,'CAF BLS Adjustment'!B264:J919,5)</f>
        <v>279898</v>
      </c>
      <c r="F264" s="1">
        <f>VLOOKUP(A264,'CAF BLS Adjustment'!$B$3:$J$658,6)</f>
        <v>0</v>
      </c>
      <c r="G264" s="1">
        <f t="shared" si="12"/>
        <v>18132</v>
      </c>
      <c r="H264" s="1">
        <f t="shared" si="13"/>
        <v>278806.8701355565</v>
      </c>
      <c r="I264" s="1">
        <f t="shared" si="14"/>
        <v>0</v>
      </c>
    </row>
    <row r="265" spans="1:9">
      <c r="A265" s="107">
        <v>351118</v>
      </c>
      <c r="B265" s="15" t="s">
        <v>289</v>
      </c>
      <c r="C265" s="1">
        <f>VLOOKUP(A265,Main!_xlnm.Print_Area,16,FALSE)</f>
        <v>996111.69369917654</v>
      </c>
      <c r="D265" s="1">
        <f>VLOOKUP(A265,Main!_xlnm.Print_Area,13,FALSE)</f>
        <v>108576</v>
      </c>
      <c r="E265" s="1">
        <f>VLOOKUP(A265,'CAF BLS Adjustment'!B265:J920,5)</f>
        <v>457241</v>
      </c>
      <c r="F265" s="1">
        <f>VLOOKUP(A265,'CAF BLS Adjustment'!$B$3:$J$658,6)</f>
        <v>433955</v>
      </c>
      <c r="G265" s="1">
        <f t="shared" si="12"/>
        <v>108576</v>
      </c>
      <c r="H265" s="1">
        <f t="shared" si="13"/>
        <v>457241</v>
      </c>
      <c r="I265" s="1">
        <f t="shared" si="14"/>
        <v>430294.69369917654</v>
      </c>
    </row>
    <row r="266" spans="1:9">
      <c r="A266" s="107">
        <v>351129</v>
      </c>
      <c r="B266" s="15" t="s">
        <v>290</v>
      </c>
      <c r="C266" s="1">
        <f>VLOOKUP(A266,Main!_xlnm.Print_Area,16,FALSE)</f>
        <v>1167819.7363133151</v>
      </c>
      <c r="D266" s="1">
        <f>VLOOKUP(A266,Main!_xlnm.Print_Area,13,FALSE)</f>
        <v>90198</v>
      </c>
      <c r="E266" s="1">
        <f>VLOOKUP(A266,'CAF BLS Adjustment'!B266:J921,5)</f>
        <v>739164</v>
      </c>
      <c r="F266" s="1">
        <f>VLOOKUP(A266,'CAF BLS Adjustment'!$B$3:$J$658,6)</f>
        <v>342749</v>
      </c>
      <c r="G266" s="1">
        <f t="shared" si="12"/>
        <v>90198</v>
      </c>
      <c r="H266" s="1">
        <f t="shared" si="13"/>
        <v>739164</v>
      </c>
      <c r="I266" s="1">
        <f t="shared" si="14"/>
        <v>338457.73631331511</v>
      </c>
    </row>
    <row r="267" spans="1:9">
      <c r="A267" s="107">
        <v>351130</v>
      </c>
      <c r="B267" s="15" t="s">
        <v>291</v>
      </c>
      <c r="C267" s="1">
        <f>VLOOKUP(A267,Main!_xlnm.Print_Area,16,FALSE)</f>
        <v>196309.85335389836</v>
      </c>
      <c r="D267" s="1">
        <f>VLOOKUP(A267,Main!_xlnm.Print_Area,13,FALSE)</f>
        <v>-3480</v>
      </c>
      <c r="E267" s="1">
        <f>VLOOKUP(A267,'CAF BLS Adjustment'!B267:J922,5)</f>
        <v>128660</v>
      </c>
      <c r="F267" s="1">
        <f>VLOOKUP(A267,'CAF BLS Adjustment'!$B$3:$J$658,6)</f>
        <v>71864</v>
      </c>
      <c r="G267" s="1">
        <f t="shared" si="12"/>
        <v>-3480</v>
      </c>
      <c r="H267" s="1">
        <f t="shared" si="13"/>
        <v>128660</v>
      </c>
      <c r="I267" s="1">
        <f t="shared" si="14"/>
        <v>71129.853353898361</v>
      </c>
    </row>
    <row r="268" spans="1:9">
      <c r="A268" s="107">
        <v>351132</v>
      </c>
      <c r="B268" s="15" t="s">
        <v>292</v>
      </c>
      <c r="C268" s="1">
        <f>VLOOKUP(A268,Main!_xlnm.Print_Area,16,FALSE)</f>
        <v>2309167.7332799123</v>
      </c>
      <c r="D268" s="1">
        <f>VLOOKUP(A268,Main!_xlnm.Print_Area,13,FALSE)</f>
        <v>-52254</v>
      </c>
      <c r="E268" s="1">
        <f>VLOOKUP(A268,'CAF BLS Adjustment'!B268:J923,5)</f>
        <v>870140</v>
      </c>
      <c r="F268" s="1">
        <f>VLOOKUP(A268,'CAF BLS Adjustment'!$B$3:$J$658,6)</f>
        <v>1499959</v>
      </c>
      <c r="G268" s="1">
        <f t="shared" si="12"/>
        <v>-52254</v>
      </c>
      <c r="H268" s="1">
        <f t="shared" si="13"/>
        <v>870140</v>
      </c>
      <c r="I268" s="1">
        <f t="shared" si="14"/>
        <v>1491281.7332799123</v>
      </c>
    </row>
    <row r="269" spans="1:9">
      <c r="A269" s="107">
        <v>351133</v>
      </c>
      <c r="B269" s="15" t="s">
        <v>293</v>
      </c>
      <c r="C269" s="1">
        <f>VLOOKUP(A269,Main!_xlnm.Print_Area,16,FALSE)</f>
        <v>256673.82782844565</v>
      </c>
      <c r="D269" s="1">
        <f>VLOOKUP(A269,Main!_xlnm.Print_Area,13,FALSE)</f>
        <v>9576</v>
      </c>
      <c r="E269" s="1">
        <f>VLOOKUP(A269,'CAF BLS Adjustment'!B269:J924,5)</f>
        <v>248041</v>
      </c>
      <c r="F269" s="1">
        <f>VLOOKUP(A269,'CAF BLS Adjustment'!$B$3:$J$658,6)</f>
        <v>0</v>
      </c>
      <c r="G269" s="1">
        <f t="shared" si="12"/>
        <v>9576</v>
      </c>
      <c r="H269" s="1">
        <f t="shared" si="13"/>
        <v>247097.82782844565</v>
      </c>
      <c r="I269" s="1">
        <f t="shared" si="14"/>
        <v>0</v>
      </c>
    </row>
    <row r="270" spans="1:9">
      <c r="A270" s="107">
        <v>351134</v>
      </c>
      <c r="B270" s="15" t="s">
        <v>294</v>
      </c>
      <c r="C270" s="1">
        <f>VLOOKUP(A270,Main!_xlnm.Print_Area,16,FALSE)</f>
        <v>311850.07749873726</v>
      </c>
      <c r="D270" s="1">
        <f>VLOOKUP(A270,Main!_xlnm.Print_Area,13,FALSE)</f>
        <v>13374</v>
      </c>
      <c r="E270" s="1">
        <f>VLOOKUP(A270,'CAF BLS Adjustment'!B270:J925,5)</f>
        <v>203257</v>
      </c>
      <c r="F270" s="1">
        <f>VLOOKUP(A270,'CAF BLS Adjustment'!$B$3:$J$658,6)</f>
        <v>96365</v>
      </c>
      <c r="G270" s="1">
        <f t="shared" si="12"/>
        <v>13374</v>
      </c>
      <c r="H270" s="1">
        <f t="shared" si="13"/>
        <v>203257</v>
      </c>
      <c r="I270" s="1">
        <f t="shared" si="14"/>
        <v>95219.077498737257</v>
      </c>
    </row>
    <row r="271" spans="1:9">
      <c r="A271" s="107">
        <v>351141</v>
      </c>
      <c r="B271" s="15" t="s">
        <v>295</v>
      </c>
      <c r="C271" s="1">
        <f>VLOOKUP(A271,Main!_xlnm.Print_Area,16,FALSE)</f>
        <v>201288.34699777275</v>
      </c>
      <c r="D271" s="1">
        <f>VLOOKUP(A271,Main!_xlnm.Print_Area,13,FALSE)</f>
        <v>6462</v>
      </c>
      <c r="E271" s="1">
        <f>VLOOKUP(A271,'CAF BLS Adjustment'!B271:J926,5)</f>
        <v>147601</v>
      </c>
      <c r="F271" s="1">
        <f>VLOOKUP(A271,'CAF BLS Adjustment'!$B$3:$J$658,6)</f>
        <v>47965</v>
      </c>
      <c r="G271" s="1">
        <f t="shared" si="12"/>
        <v>6462</v>
      </c>
      <c r="H271" s="1">
        <f t="shared" si="13"/>
        <v>147601</v>
      </c>
      <c r="I271" s="1">
        <f t="shared" si="14"/>
        <v>47225.346997772751</v>
      </c>
    </row>
    <row r="272" spans="1:9">
      <c r="A272" s="107">
        <v>351152</v>
      </c>
      <c r="B272" s="15" t="s">
        <v>296</v>
      </c>
      <c r="C272" s="1">
        <f>VLOOKUP(A272,Main!_xlnm.Print_Area,16,FALSE)</f>
        <v>442436.22638706001</v>
      </c>
      <c r="D272" s="1">
        <f>VLOOKUP(A272,Main!_xlnm.Print_Area,13,FALSE)</f>
        <v>4650</v>
      </c>
      <c r="E272" s="1">
        <f>VLOOKUP(A272,'CAF BLS Adjustment'!B272:J927,5)</f>
        <v>353149</v>
      </c>
      <c r="F272" s="1">
        <f>VLOOKUP(A272,'CAF BLS Adjustment'!$B$3:$J$658,6)</f>
        <v>86263</v>
      </c>
      <c r="G272" s="1">
        <f t="shared" si="12"/>
        <v>4650</v>
      </c>
      <c r="H272" s="1">
        <f t="shared" si="13"/>
        <v>353149</v>
      </c>
      <c r="I272" s="1">
        <f t="shared" si="14"/>
        <v>84637.226387060015</v>
      </c>
    </row>
    <row r="273" spans="1:9">
      <c r="A273" s="107">
        <v>351153</v>
      </c>
      <c r="B273" s="15" t="s">
        <v>297</v>
      </c>
      <c r="C273" s="1">
        <f>VLOOKUP(A273,Main!_xlnm.Print_Area,16,FALSE)</f>
        <v>242835.47015514158</v>
      </c>
      <c r="D273" s="1">
        <f>VLOOKUP(A273,Main!_xlnm.Print_Area,13,FALSE)</f>
        <v>-2778</v>
      </c>
      <c r="E273" s="1">
        <f>VLOOKUP(A273,'CAF BLS Adjustment'!B273:J928,5)</f>
        <v>127889</v>
      </c>
      <c r="F273" s="1">
        <f>VLOOKUP(A273,'CAF BLS Adjustment'!$B$3:$J$658,6)</f>
        <v>118627</v>
      </c>
      <c r="G273" s="1">
        <f t="shared" si="12"/>
        <v>-2778</v>
      </c>
      <c r="H273" s="1">
        <f t="shared" si="13"/>
        <v>127889</v>
      </c>
      <c r="I273" s="1">
        <f t="shared" si="14"/>
        <v>117724.47015514158</v>
      </c>
    </row>
    <row r="274" spans="1:9">
      <c r="A274" s="107">
        <v>351157</v>
      </c>
      <c r="B274" s="15" t="s">
        <v>298</v>
      </c>
      <c r="C274" s="1">
        <f>VLOOKUP(A274,Main!_xlnm.Print_Area,16,FALSE)</f>
        <v>299818.28943794803</v>
      </c>
      <c r="D274" s="1">
        <f>VLOOKUP(A274,Main!_xlnm.Print_Area,13,FALSE)</f>
        <v>20292</v>
      </c>
      <c r="E274" s="1">
        <f>VLOOKUP(A274,'CAF BLS Adjustment'!B274:J929,5)</f>
        <v>196321</v>
      </c>
      <c r="F274" s="1">
        <f>VLOOKUP(A274,'CAF BLS Adjustment'!$B$3:$J$658,6)</f>
        <v>84307</v>
      </c>
      <c r="G274" s="1">
        <f t="shared" si="12"/>
        <v>20292</v>
      </c>
      <c r="H274" s="1">
        <f t="shared" si="13"/>
        <v>196321</v>
      </c>
      <c r="I274" s="1">
        <f t="shared" si="14"/>
        <v>83205.289437948028</v>
      </c>
    </row>
    <row r="275" spans="1:9">
      <c r="A275" s="107">
        <v>351158</v>
      </c>
      <c r="B275" s="15" t="s">
        <v>299</v>
      </c>
      <c r="C275" s="1">
        <f>VLOOKUP(A275,Main!_xlnm.Print_Area,16,FALSE)</f>
        <v>631969.76752683427</v>
      </c>
      <c r="D275" s="1">
        <f>VLOOKUP(A275,Main!_xlnm.Print_Area,13,FALSE)</f>
        <v>50016</v>
      </c>
      <c r="E275" s="1">
        <f>VLOOKUP(A275,'CAF BLS Adjustment'!B275:J930,5)</f>
        <v>228920</v>
      </c>
      <c r="F275" s="1">
        <f>VLOOKUP(A275,'CAF BLS Adjustment'!$B$3:$J$658,6)</f>
        <v>355356</v>
      </c>
      <c r="G275" s="1">
        <f t="shared" si="12"/>
        <v>50016</v>
      </c>
      <c r="H275" s="1">
        <f t="shared" si="13"/>
        <v>228920</v>
      </c>
      <c r="I275" s="1">
        <f t="shared" si="14"/>
        <v>353033.76752683427</v>
      </c>
    </row>
    <row r="276" spans="1:9">
      <c r="A276" s="107">
        <v>351160</v>
      </c>
      <c r="B276" s="15" t="s">
        <v>300</v>
      </c>
      <c r="C276" s="1">
        <f>VLOOKUP(A276,Main!_xlnm.Print_Area,16,FALSE)</f>
        <v>344289</v>
      </c>
      <c r="D276" s="1">
        <f>VLOOKUP(A276,Main!_xlnm.Print_Area,13,FALSE)</f>
        <v>-113808</v>
      </c>
      <c r="E276" s="1">
        <f>VLOOKUP(A276,'CAF BLS Adjustment'!B276:J931,5)</f>
        <v>357220</v>
      </c>
      <c r="F276" s="1">
        <f>VLOOKUP(A276,'CAF BLS Adjustment'!$B$3:$J$658,6)</f>
        <v>100877</v>
      </c>
      <c r="G276" s="1">
        <f t="shared" si="12"/>
        <v>-113808</v>
      </c>
      <c r="H276" s="1">
        <f t="shared" si="13"/>
        <v>357220</v>
      </c>
      <c r="I276" s="1">
        <f t="shared" si="14"/>
        <v>100877</v>
      </c>
    </row>
    <row r="277" spans="1:9">
      <c r="A277" s="107">
        <v>351162</v>
      </c>
      <c r="B277" s="15" t="s">
        <v>301</v>
      </c>
      <c r="C277" s="1">
        <f>VLOOKUP(A277,Main!_xlnm.Print_Area,16,FALSE)</f>
        <v>383802.6808761807</v>
      </c>
      <c r="D277" s="1">
        <f>VLOOKUP(A277,Main!_xlnm.Print_Area,13,FALSE)</f>
        <v>14226</v>
      </c>
      <c r="E277" s="1">
        <f>VLOOKUP(A277,'CAF BLS Adjustment'!B277:J932,5)</f>
        <v>227416</v>
      </c>
      <c r="F277" s="1">
        <f>VLOOKUP(A277,'CAF BLS Adjustment'!$B$3:$J$658,6)</f>
        <v>143571</v>
      </c>
      <c r="G277" s="1">
        <f t="shared" si="12"/>
        <v>14226</v>
      </c>
      <c r="H277" s="1">
        <f t="shared" si="13"/>
        <v>227416</v>
      </c>
      <c r="I277" s="1">
        <f t="shared" si="14"/>
        <v>142160.6808761807</v>
      </c>
    </row>
    <row r="278" spans="1:9">
      <c r="A278" s="107">
        <v>351166</v>
      </c>
      <c r="B278" s="15" t="s">
        <v>302</v>
      </c>
      <c r="C278" s="1">
        <f>VLOOKUP(A278,Main!_xlnm.Print_Area,16,FALSE)</f>
        <v>183122.10058237295</v>
      </c>
      <c r="D278" s="1">
        <f>VLOOKUP(A278,Main!_xlnm.Print_Area,13,FALSE)</f>
        <v>7758</v>
      </c>
      <c r="E278" s="1">
        <f>VLOOKUP(A278,'CAF BLS Adjustment'!B278:J933,5)</f>
        <v>118802</v>
      </c>
      <c r="F278" s="1">
        <f>VLOOKUP(A278,'CAF BLS Adjustment'!$B$3:$J$658,6)</f>
        <v>57235</v>
      </c>
      <c r="G278" s="1">
        <f t="shared" si="12"/>
        <v>7758</v>
      </c>
      <c r="H278" s="1">
        <f t="shared" si="13"/>
        <v>118802</v>
      </c>
      <c r="I278" s="1">
        <f t="shared" si="14"/>
        <v>56562.10058237295</v>
      </c>
    </row>
    <row r="279" spans="1:9">
      <c r="A279" s="107">
        <v>351169</v>
      </c>
      <c r="B279" s="15" t="s">
        <v>303</v>
      </c>
      <c r="C279" s="1">
        <f>VLOOKUP(A279,Main!_xlnm.Print_Area,16,FALSE)</f>
        <v>129279.94864422755</v>
      </c>
      <c r="D279" s="1">
        <f>VLOOKUP(A279,Main!_xlnm.Print_Area,13,FALSE)</f>
        <v>6798</v>
      </c>
      <c r="E279" s="1">
        <f>VLOOKUP(A279,'CAF BLS Adjustment'!B279:J934,5)</f>
        <v>122957</v>
      </c>
      <c r="F279" s="1">
        <f>VLOOKUP(A279,'CAF BLS Adjustment'!$B$3:$J$658,6)</f>
        <v>0</v>
      </c>
      <c r="G279" s="1">
        <f t="shared" si="12"/>
        <v>6798</v>
      </c>
      <c r="H279" s="1">
        <f t="shared" si="13"/>
        <v>122481.94864422755</v>
      </c>
      <c r="I279" s="1">
        <f t="shared" si="14"/>
        <v>0</v>
      </c>
    </row>
    <row r="280" spans="1:9">
      <c r="A280" s="107">
        <v>351172</v>
      </c>
      <c r="B280" s="15" t="s">
        <v>172</v>
      </c>
      <c r="C280" s="1">
        <f>VLOOKUP(A280,Main!_xlnm.Print_Area,16,FALSE)</f>
        <v>865092.28029597027</v>
      </c>
      <c r="D280" s="1">
        <f>VLOOKUP(A280,Main!_xlnm.Print_Area,13,FALSE)</f>
        <v>-174402</v>
      </c>
      <c r="E280" s="1">
        <f>VLOOKUP(A280,'CAF BLS Adjustment'!B280:J935,5)</f>
        <v>845898</v>
      </c>
      <c r="F280" s="1">
        <f>VLOOKUP(A280,'CAF BLS Adjustment'!$B$3:$J$658,6)</f>
        <v>197416</v>
      </c>
      <c r="G280" s="1">
        <f t="shared" si="12"/>
        <v>-174402</v>
      </c>
      <c r="H280" s="1">
        <f t="shared" si="13"/>
        <v>845898</v>
      </c>
      <c r="I280" s="1">
        <f t="shared" si="14"/>
        <v>193596.28029597027</v>
      </c>
    </row>
    <row r="281" spans="1:9">
      <c r="A281" s="107">
        <v>351173</v>
      </c>
      <c r="B281" s="15" t="s">
        <v>303</v>
      </c>
      <c r="C281" s="1">
        <f>VLOOKUP(A281,Main!_xlnm.Print_Area,16,FALSE)</f>
        <v>983007.84502614767</v>
      </c>
      <c r="D281" s="1">
        <f>VLOOKUP(A281,Main!_xlnm.Print_Area,13,FALSE)</f>
        <v>137784</v>
      </c>
      <c r="E281" s="1">
        <f>VLOOKUP(A281,'CAF BLS Adjustment'!B281:J936,5)</f>
        <v>708485</v>
      </c>
      <c r="F281" s="1">
        <f>VLOOKUP(A281,'CAF BLS Adjustment'!$B$3:$J$658,6)</f>
        <v>140351</v>
      </c>
      <c r="G281" s="1">
        <f t="shared" si="12"/>
        <v>137784</v>
      </c>
      <c r="H281" s="1">
        <f t="shared" si="13"/>
        <v>708485</v>
      </c>
      <c r="I281" s="1">
        <f t="shared" si="14"/>
        <v>136738.84502614767</v>
      </c>
    </row>
    <row r="282" spans="1:9">
      <c r="A282" s="107">
        <v>351174</v>
      </c>
      <c r="B282" s="15" t="s">
        <v>172</v>
      </c>
      <c r="C282" s="1">
        <f>VLOOKUP(A282,Main!_xlnm.Print_Area,16,FALSE)</f>
        <v>1560897.9416187655</v>
      </c>
      <c r="D282" s="1">
        <f>VLOOKUP(A282,Main!_xlnm.Print_Area,13,FALSE)</f>
        <v>67308</v>
      </c>
      <c r="E282" s="1">
        <f>VLOOKUP(A282,'CAF BLS Adjustment'!B282:J937,5)</f>
        <v>501527.0931461947</v>
      </c>
      <c r="F282" s="1">
        <f>VLOOKUP(A282,'CAF BLS Adjustment'!$B$3:$J$658,6)</f>
        <v>997798.51507179718</v>
      </c>
      <c r="G282" s="1">
        <f t="shared" si="12"/>
        <v>67308</v>
      </c>
      <c r="H282" s="1">
        <f t="shared" si="13"/>
        <v>501527.0931461947</v>
      </c>
      <c r="I282" s="1">
        <f t="shared" si="14"/>
        <v>992062.84847257077</v>
      </c>
    </row>
    <row r="283" spans="1:9">
      <c r="A283" s="107">
        <v>351175</v>
      </c>
      <c r="B283" s="15" t="s">
        <v>304</v>
      </c>
      <c r="C283" s="1">
        <f>VLOOKUP(A283,Main!_xlnm.Print_Area,16,FALSE)</f>
        <v>248355.39469499685</v>
      </c>
      <c r="D283" s="1">
        <f>VLOOKUP(A283,Main!_xlnm.Print_Area,13,FALSE)</f>
        <v>4530</v>
      </c>
      <c r="E283" s="1">
        <f>VLOOKUP(A283,'CAF BLS Adjustment'!B283:J938,5)</f>
        <v>167605</v>
      </c>
      <c r="F283" s="1">
        <f>VLOOKUP(A283,'CAF BLS Adjustment'!$B$3:$J$658,6)</f>
        <v>77133</v>
      </c>
      <c r="G283" s="1">
        <f t="shared" si="12"/>
        <v>4530</v>
      </c>
      <c r="H283" s="1">
        <f t="shared" si="13"/>
        <v>167605</v>
      </c>
      <c r="I283" s="1">
        <f t="shared" si="14"/>
        <v>76220.394694996852</v>
      </c>
    </row>
    <row r="284" spans="1:9">
      <c r="A284" s="107">
        <v>351177</v>
      </c>
      <c r="B284" s="15" t="s">
        <v>305</v>
      </c>
      <c r="C284" s="1">
        <f>VLOOKUP(A284,Main!_xlnm.Print_Area,16,FALSE)</f>
        <v>521938.08929883601</v>
      </c>
      <c r="D284" s="1">
        <f>VLOOKUP(A284,Main!_xlnm.Print_Area,13,FALSE)</f>
        <v>3150</v>
      </c>
      <c r="E284" s="1">
        <f>VLOOKUP(A284,'CAF BLS Adjustment'!B284:J939,5)</f>
        <v>342458</v>
      </c>
      <c r="F284" s="1">
        <f>VLOOKUP(A284,'CAF BLS Adjustment'!$B$3:$J$658,6)</f>
        <v>178248</v>
      </c>
      <c r="G284" s="1">
        <f t="shared" si="12"/>
        <v>3150</v>
      </c>
      <c r="H284" s="1">
        <f t="shared" si="13"/>
        <v>342458</v>
      </c>
      <c r="I284" s="1">
        <f t="shared" si="14"/>
        <v>176330.08929883601</v>
      </c>
    </row>
    <row r="285" spans="1:9">
      <c r="A285" s="107">
        <v>351188</v>
      </c>
      <c r="B285" s="15" t="s">
        <v>306</v>
      </c>
      <c r="C285" s="1">
        <f>VLOOKUP(A285,Main!_xlnm.Print_Area,16,FALSE)</f>
        <v>202089.40344037578</v>
      </c>
      <c r="D285" s="1">
        <f>VLOOKUP(A285,Main!_xlnm.Print_Area,13,FALSE)</f>
        <v>20310</v>
      </c>
      <c r="E285" s="1">
        <f>VLOOKUP(A285,'CAF BLS Adjustment'!B285:J940,5)</f>
        <v>112558</v>
      </c>
      <c r="F285" s="1">
        <f>VLOOKUP(A285,'CAF BLS Adjustment'!$B$3:$J$658,6)</f>
        <v>69964</v>
      </c>
      <c r="G285" s="1">
        <f t="shared" si="12"/>
        <v>20310</v>
      </c>
      <c r="H285" s="1">
        <f t="shared" si="13"/>
        <v>112558</v>
      </c>
      <c r="I285" s="1">
        <f t="shared" si="14"/>
        <v>69221.403440375783</v>
      </c>
    </row>
    <row r="286" spans="1:9">
      <c r="A286" s="107">
        <v>351189</v>
      </c>
      <c r="B286" s="15" t="s">
        <v>307</v>
      </c>
      <c r="C286" s="1">
        <f>VLOOKUP(A286,Main!_xlnm.Print_Area,16,FALSE)</f>
        <v>265384.8184723244</v>
      </c>
      <c r="D286" s="1">
        <f>VLOOKUP(A286,Main!_xlnm.Print_Area,13,FALSE)</f>
        <v>50154</v>
      </c>
      <c r="E286" s="1">
        <f>VLOOKUP(A286,'CAF BLS Adjustment'!B286:J941,5)</f>
        <v>216206</v>
      </c>
      <c r="F286" s="1">
        <f>VLOOKUP(A286,'CAF BLS Adjustment'!$B$3:$J$658,6)</f>
        <v>0</v>
      </c>
      <c r="G286" s="1">
        <f t="shared" si="12"/>
        <v>50154</v>
      </c>
      <c r="H286" s="1">
        <f t="shared" si="13"/>
        <v>215230.8184723244</v>
      </c>
      <c r="I286" s="1">
        <f t="shared" si="14"/>
        <v>0</v>
      </c>
    </row>
    <row r="287" spans="1:9">
      <c r="A287" s="107">
        <v>351191</v>
      </c>
      <c r="B287" s="15" t="s">
        <v>308</v>
      </c>
      <c r="C287" s="1">
        <f>VLOOKUP(A287,Main!_xlnm.Print_Area,16,FALSE)</f>
        <v>183725.88193090211</v>
      </c>
      <c r="D287" s="1">
        <f>VLOOKUP(A287,Main!_xlnm.Print_Area,13,FALSE)</f>
        <v>3144</v>
      </c>
      <c r="E287" s="1">
        <f>VLOOKUP(A287,'CAF BLS Adjustment'!B287:J942,5)</f>
        <v>105095</v>
      </c>
      <c r="F287" s="1">
        <f>VLOOKUP(A287,'CAF BLS Adjustment'!$B$3:$J$658,6)</f>
        <v>76162</v>
      </c>
      <c r="G287" s="1">
        <f t="shared" si="12"/>
        <v>3144</v>
      </c>
      <c r="H287" s="1">
        <f t="shared" si="13"/>
        <v>105095</v>
      </c>
      <c r="I287" s="1">
        <f t="shared" si="14"/>
        <v>75486.881930902106</v>
      </c>
    </row>
    <row r="288" spans="1:9">
      <c r="A288" s="107">
        <v>351195</v>
      </c>
      <c r="B288" s="15" t="s">
        <v>309</v>
      </c>
      <c r="C288" s="1">
        <f>VLOOKUP(A288,Main!_xlnm.Print_Area,16,FALSE)</f>
        <v>975123.81563520501</v>
      </c>
      <c r="D288" s="1">
        <f>VLOOKUP(A288,Main!_xlnm.Print_Area,13,FALSE)</f>
        <v>53964</v>
      </c>
      <c r="E288" s="1">
        <f>VLOOKUP(A288,'CAF BLS Adjustment'!B288:J943,5)</f>
        <v>403407</v>
      </c>
      <c r="F288" s="1">
        <f>VLOOKUP(A288,'CAF BLS Adjustment'!$B$3:$J$658,6)</f>
        <v>521336</v>
      </c>
      <c r="G288" s="1">
        <f t="shared" si="12"/>
        <v>53964</v>
      </c>
      <c r="H288" s="1">
        <f t="shared" si="13"/>
        <v>403407</v>
      </c>
      <c r="I288" s="1">
        <f t="shared" si="14"/>
        <v>517752.81563520501</v>
      </c>
    </row>
    <row r="289" spans="1:9">
      <c r="A289" s="107">
        <v>351199</v>
      </c>
      <c r="B289" s="15" t="s">
        <v>310</v>
      </c>
      <c r="C289" s="1">
        <f>VLOOKUP(A289,Main!_xlnm.Print_Area,16,FALSE)</f>
        <v>107683.67599067431</v>
      </c>
      <c r="D289" s="1">
        <f>VLOOKUP(A289,Main!_xlnm.Print_Area,13,FALSE)</f>
        <v>-5070</v>
      </c>
      <c r="E289" s="1">
        <f>VLOOKUP(A289,'CAF BLS Adjustment'!B289:J944,5)</f>
        <v>113168</v>
      </c>
      <c r="F289" s="1">
        <f>VLOOKUP(A289,'CAF BLS Adjustment'!$B$3:$J$658,6)</f>
        <v>0</v>
      </c>
      <c r="G289" s="1">
        <f t="shared" si="12"/>
        <v>-5070</v>
      </c>
      <c r="H289" s="1">
        <f t="shared" si="13"/>
        <v>112753.67599067431</v>
      </c>
      <c r="I289" s="1">
        <f t="shared" si="14"/>
        <v>0</v>
      </c>
    </row>
    <row r="290" spans="1:9">
      <c r="A290" s="107">
        <v>351202</v>
      </c>
      <c r="B290" s="15" t="s">
        <v>311</v>
      </c>
      <c r="C290" s="1">
        <f>VLOOKUP(A290,Main!_xlnm.Print_Area,16,FALSE)</f>
        <v>229513.63053322281</v>
      </c>
      <c r="D290" s="1">
        <f>VLOOKUP(A290,Main!_xlnm.Print_Area,13,FALSE)</f>
        <v>21456</v>
      </c>
      <c r="E290" s="1">
        <f>VLOOKUP(A290,'CAF BLS Adjustment'!B290:J945,5)</f>
        <v>120197</v>
      </c>
      <c r="F290" s="1">
        <f>VLOOKUP(A290,'CAF BLS Adjustment'!$B$3:$J$658,6)</f>
        <v>88704</v>
      </c>
      <c r="G290" s="1">
        <f t="shared" si="12"/>
        <v>21456</v>
      </c>
      <c r="H290" s="1">
        <f t="shared" si="13"/>
        <v>120197</v>
      </c>
      <c r="I290" s="1">
        <f t="shared" si="14"/>
        <v>87860.630533222808</v>
      </c>
    </row>
    <row r="291" spans="1:9">
      <c r="A291" s="107">
        <v>351203</v>
      </c>
      <c r="B291" s="15" t="s">
        <v>312</v>
      </c>
      <c r="C291" s="1">
        <f>VLOOKUP(A291,Main!_xlnm.Print_Area,16,FALSE)</f>
        <v>547116.56860358932</v>
      </c>
      <c r="D291" s="1">
        <f>VLOOKUP(A291,Main!_xlnm.Print_Area,13,FALSE)</f>
        <v>92994</v>
      </c>
      <c r="E291" s="1">
        <f>VLOOKUP(A291,'CAF BLS Adjustment'!B291:J946,5)</f>
        <v>456133</v>
      </c>
      <c r="F291" s="1">
        <f>VLOOKUP(A291,'CAF BLS Adjustment'!$B$3:$J$658,6)</f>
        <v>0</v>
      </c>
      <c r="G291" s="1">
        <f t="shared" si="12"/>
        <v>92994</v>
      </c>
      <c r="H291" s="1">
        <f t="shared" si="13"/>
        <v>454122.56860358932</v>
      </c>
      <c r="I291" s="1">
        <f t="shared" si="14"/>
        <v>0</v>
      </c>
    </row>
    <row r="292" spans="1:9">
      <c r="A292" s="107">
        <v>351205</v>
      </c>
      <c r="B292" s="15" t="s">
        <v>313</v>
      </c>
      <c r="C292" s="1">
        <f>VLOOKUP(A292,Main!_xlnm.Print_Area,16,FALSE)</f>
        <v>589198.38819227112</v>
      </c>
      <c r="D292" s="1">
        <f>VLOOKUP(A292,Main!_xlnm.Print_Area,13,FALSE)</f>
        <v>-65190</v>
      </c>
      <c r="E292" s="1">
        <f>VLOOKUP(A292,'CAF BLS Adjustment'!B292:J947,5)</f>
        <v>274246</v>
      </c>
      <c r="F292" s="1">
        <f>VLOOKUP(A292,'CAF BLS Adjustment'!$B$3:$J$658,6)</f>
        <v>382547</v>
      </c>
      <c r="G292" s="1">
        <f t="shared" si="12"/>
        <v>-65190</v>
      </c>
      <c r="H292" s="1">
        <f t="shared" si="13"/>
        <v>274246</v>
      </c>
      <c r="I292" s="1">
        <f t="shared" si="14"/>
        <v>380142.38819227112</v>
      </c>
    </row>
    <row r="293" spans="1:9">
      <c r="A293" s="107">
        <v>351206</v>
      </c>
      <c r="B293" s="15" t="s">
        <v>314</v>
      </c>
      <c r="C293" s="1">
        <f>VLOOKUP(A293,Main!_xlnm.Print_Area,16,FALSE)</f>
        <v>311280.17167141265</v>
      </c>
      <c r="D293" s="1">
        <f>VLOOKUP(A293,Main!_xlnm.Print_Area,13,FALSE)</f>
        <v>69978</v>
      </c>
      <c r="E293" s="1">
        <f>VLOOKUP(A293,'CAF BLS Adjustment'!B293:J948,5)</f>
        <v>224635</v>
      </c>
      <c r="F293" s="1">
        <f>VLOOKUP(A293,'CAF BLS Adjustment'!$B$3:$J$658,6)</f>
        <v>17811</v>
      </c>
      <c r="G293" s="1">
        <f t="shared" si="12"/>
        <v>69978</v>
      </c>
      <c r="H293" s="1">
        <f t="shared" si="13"/>
        <v>224635</v>
      </c>
      <c r="I293" s="1">
        <f t="shared" si="14"/>
        <v>16667.171671412652</v>
      </c>
    </row>
    <row r="294" spans="1:9">
      <c r="A294" s="107">
        <v>351209</v>
      </c>
      <c r="B294" s="15" t="s">
        <v>714</v>
      </c>
      <c r="C294" s="1">
        <f>VLOOKUP(A294,Main!_xlnm.Print_Area,16,FALSE)</f>
        <v>607168.90064962639</v>
      </c>
      <c r="D294" s="1">
        <f>VLOOKUP(A294,Main!_xlnm.Print_Area,13,FALSE)</f>
        <v>69330</v>
      </c>
      <c r="E294" s="1">
        <f>VLOOKUP(A294,'CAF BLS Adjustment'!B294:J949,5)</f>
        <v>420249</v>
      </c>
      <c r="F294" s="1">
        <f>VLOOKUP(A294,'CAF BLS Adjustment'!$B$3:$J$658,6)</f>
        <v>119821</v>
      </c>
      <c r="G294" s="1">
        <f t="shared" si="12"/>
        <v>69330</v>
      </c>
      <c r="H294" s="1">
        <f t="shared" si="13"/>
        <v>420249</v>
      </c>
      <c r="I294" s="1">
        <f t="shared" si="14"/>
        <v>117589.90064962639</v>
      </c>
    </row>
    <row r="295" spans="1:9">
      <c r="A295" s="107">
        <v>351214</v>
      </c>
      <c r="B295" s="15" t="s">
        <v>315</v>
      </c>
      <c r="C295" s="1">
        <f>VLOOKUP(A295,Main!_xlnm.Print_Area,16,FALSE)</f>
        <v>874419.8618047809</v>
      </c>
      <c r="D295" s="1">
        <f>VLOOKUP(A295,Main!_xlnm.Print_Area,13,FALSE)</f>
        <v>33462</v>
      </c>
      <c r="E295" s="1">
        <f>VLOOKUP(A295,'CAF BLS Adjustment'!B295:J950,5)</f>
        <v>416876</v>
      </c>
      <c r="F295" s="1">
        <f>VLOOKUP(A295,'CAF BLS Adjustment'!$B$3:$J$658,6)</f>
        <v>427295</v>
      </c>
      <c r="G295" s="1">
        <f t="shared" si="12"/>
        <v>33462</v>
      </c>
      <c r="H295" s="1">
        <f t="shared" si="13"/>
        <v>416876</v>
      </c>
      <c r="I295" s="1">
        <f t="shared" si="14"/>
        <v>424081.8618047809</v>
      </c>
    </row>
    <row r="296" spans="1:9">
      <c r="A296" s="107">
        <v>351217</v>
      </c>
      <c r="B296" s="15" t="s">
        <v>316</v>
      </c>
      <c r="C296" s="1">
        <f>VLOOKUP(A296,Main!_xlnm.Print_Area,16,FALSE)</f>
        <v>324779.16017978173</v>
      </c>
      <c r="D296" s="1">
        <f>VLOOKUP(A296,Main!_xlnm.Print_Area,13,FALSE)</f>
        <v>-5826</v>
      </c>
      <c r="E296" s="1">
        <f>VLOOKUP(A296,'CAF BLS Adjustment'!B296:J951,5)</f>
        <v>331820</v>
      </c>
      <c r="F296" s="1">
        <f>VLOOKUP(A296,'CAF BLS Adjustment'!$B$3:$J$658,6)</f>
        <v>0</v>
      </c>
      <c r="G296" s="1">
        <f t="shared" si="12"/>
        <v>-5826</v>
      </c>
      <c r="H296" s="1">
        <f t="shared" si="13"/>
        <v>330605.16017978173</v>
      </c>
      <c r="I296" s="1">
        <f t="shared" si="14"/>
        <v>0</v>
      </c>
    </row>
    <row r="297" spans="1:9">
      <c r="A297" s="107">
        <v>351220</v>
      </c>
      <c r="B297" s="15" t="s">
        <v>317</v>
      </c>
      <c r="C297" s="1">
        <f>VLOOKUP(A297,Main!_xlnm.Print_Area,16,FALSE)</f>
        <v>504983.39093593037</v>
      </c>
      <c r="D297" s="1">
        <f>VLOOKUP(A297,Main!_xlnm.Print_Area,13,FALSE)</f>
        <v>51744</v>
      </c>
      <c r="E297" s="1">
        <f>VLOOKUP(A297,'CAF BLS Adjustment'!B297:J952,5)</f>
        <v>455095</v>
      </c>
      <c r="F297" s="1">
        <f>VLOOKUP(A297,'CAF BLS Adjustment'!$B$3:$J$658,6)</f>
        <v>0</v>
      </c>
      <c r="G297" s="1">
        <f t="shared" si="12"/>
        <v>51744</v>
      </c>
      <c r="H297" s="1">
        <f t="shared" si="13"/>
        <v>453239.39093593037</v>
      </c>
      <c r="I297" s="1">
        <f t="shared" si="14"/>
        <v>0</v>
      </c>
    </row>
    <row r="298" spans="1:9">
      <c r="A298" s="107">
        <v>351225</v>
      </c>
      <c r="B298" s="15" t="s">
        <v>318</v>
      </c>
      <c r="C298" s="1">
        <f>VLOOKUP(A298,Main!_xlnm.Print_Area,16,FALSE)</f>
        <v>597251.34364754835</v>
      </c>
      <c r="D298" s="1">
        <f>VLOOKUP(A298,Main!_xlnm.Print_Area,13,FALSE)</f>
        <v>51426</v>
      </c>
      <c r="E298" s="1">
        <f>VLOOKUP(A298,'CAF BLS Adjustment'!B298:J953,5)</f>
        <v>451170</v>
      </c>
      <c r="F298" s="1">
        <f>VLOOKUP(A298,'CAF BLS Adjustment'!$B$3:$J$658,6)</f>
        <v>96850</v>
      </c>
      <c r="G298" s="1">
        <f t="shared" si="12"/>
        <v>51426</v>
      </c>
      <c r="H298" s="1">
        <f t="shared" si="13"/>
        <v>451170</v>
      </c>
      <c r="I298" s="1">
        <f t="shared" si="14"/>
        <v>94655.343647548347</v>
      </c>
    </row>
    <row r="299" spans="1:9">
      <c r="A299" s="107">
        <v>351229</v>
      </c>
      <c r="B299" s="15" t="s">
        <v>319</v>
      </c>
      <c r="C299" s="1">
        <f>VLOOKUP(A299,Main!_xlnm.Print_Area,16,FALSE)</f>
        <v>306858.41981535254</v>
      </c>
      <c r="D299" s="1">
        <f>VLOOKUP(A299,Main!_xlnm.Print_Area,13,FALSE)</f>
        <v>14274</v>
      </c>
      <c r="E299" s="1">
        <f>VLOOKUP(A299,'CAF BLS Adjustment'!B299:J954,5)</f>
        <v>282984</v>
      </c>
      <c r="F299" s="1">
        <f>VLOOKUP(A299,'CAF BLS Adjustment'!$B$3:$J$658,6)</f>
        <v>10728</v>
      </c>
      <c r="G299" s="1">
        <f t="shared" si="12"/>
        <v>14274</v>
      </c>
      <c r="H299" s="1">
        <f t="shared" si="13"/>
        <v>282984</v>
      </c>
      <c r="I299" s="1">
        <f t="shared" si="14"/>
        <v>9600.4198153525358</v>
      </c>
    </row>
    <row r="300" spans="1:9">
      <c r="A300" s="107">
        <v>351232</v>
      </c>
      <c r="B300" s="15" t="s">
        <v>320</v>
      </c>
      <c r="C300" s="1">
        <f>VLOOKUP(A300,Main!_xlnm.Print_Area,16,FALSE)</f>
        <v>195542.4607981561</v>
      </c>
      <c r="D300" s="1">
        <f>VLOOKUP(A300,Main!_xlnm.Print_Area,13,FALSE)</f>
        <v>7602</v>
      </c>
      <c r="E300" s="1">
        <f>VLOOKUP(A300,'CAF BLS Adjustment'!B300:J955,5)</f>
        <v>188659</v>
      </c>
      <c r="F300" s="1">
        <f>VLOOKUP(A300,'CAF BLS Adjustment'!$B$3:$J$658,6)</f>
        <v>0</v>
      </c>
      <c r="G300" s="1">
        <f t="shared" si="12"/>
        <v>7602</v>
      </c>
      <c r="H300" s="1">
        <f t="shared" si="13"/>
        <v>187940.4607981561</v>
      </c>
      <c r="I300" s="1">
        <f t="shared" si="14"/>
        <v>0</v>
      </c>
    </row>
    <row r="301" spans="1:9">
      <c r="A301" s="107">
        <v>351237</v>
      </c>
      <c r="B301" s="15" t="s">
        <v>321</v>
      </c>
      <c r="C301" s="1">
        <f>VLOOKUP(A301,Main!_xlnm.Print_Area,16,FALSE)</f>
        <v>691061.6289128348</v>
      </c>
      <c r="D301" s="1">
        <f>VLOOKUP(A301,Main!_xlnm.Print_Area,13,FALSE)</f>
        <v>36342</v>
      </c>
      <c r="E301" s="1">
        <f>VLOOKUP(A301,'CAF BLS Adjustment'!B301:J956,5)</f>
        <v>373297</v>
      </c>
      <c r="F301" s="1">
        <f>VLOOKUP(A301,'CAF BLS Adjustment'!$B$3:$J$658,6)</f>
        <v>283962</v>
      </c>
      <c r="G301" s="1">
        <f t="shared" si="12"/>
        <v>36342</v>
      </c>
      <c r="H301" s="1">
        <f t="shared" si="13"/>
        <v>373297</v>
      </c>
      <c r="I301" s="1">
        <f t="shared" si="14"/>
        <v>281422.6289128348</v>
      </c>
    </row>
    <row r="302" spans="1:9">
      <c r="A302" s="107">
        <v>351242</v>
      </c>
      <c r="B302" s="15" t="s">
        <v>322</v>
      </c>
      <c r="C302" s="1">
        <f>VLOOKUP(A302,Main!_xlnm.Print_Area,16,FALSE)</f>
        <v>228792.55009007832</v>
      </c>
      <c r="D302" s="1">
        <f>VLOOKUP(A302,Main!_xlnm.Print_Area,13,FALSE)</f>
        <v>-18432</v>
      </c>
      <c r="E302" s="1">
        <f>VLOOKUP(A302,'CAF BLS Adjustment'!B302:J957,5)</f>
        <v>90667</v>
      </c>
      <c r="F302" s="1">
        <f>VLOOKUP(A302,'CAF BLS Adjustment'!$B$3:$J$658,6)</f>
        <v>157466</v>
      </c>
      <c r="G302" s="1">
        <f t="shared" si="12"/>
        <v>-18432</v>
      </c>
      <c r="H302" s="1">
        <f t="shared" si="13"/>
        <v>90667</v>
      </c>
      <c r="I302" s="1">
        <f t="shared" si="14"/>
        <v>156557.55009007832</v>
      </c>
    </row>
    <row r="303" spans="1:9">
      <c r="A303" s="107">
        <v>351245</v>
      </c>
      <c r="B303" s="15" t="s">
        <v>323</v>
      </c>
      <c r="C303" s="1">
        <f>VLOOKUP(A303,Main!_xlnm.Print_Area,16,FALSE)</f>
        <v>317114.73202947673</v>
      </c>
      <c r="D303" s="1">
        <f>VLOOKUP(A303,Main!_xlnm.Print_Area,13,FALSE)</f>
        <v>8226</v>
      </c>
      <c r="E303" s="1">
        <f>VLOOKUP(A303,'CAF BLS Adjustment'!B303:J958,5)</f>
        <v>126586</v>
      </c>
      <c r="F303" s="1">
        <f>VLOOKUP(A303,'CAF BLS Adjustment'!$B$3:$J$658,6)</f>
        <v>183468</v>
      </c>
      <c r="G303" s="1">
        <f t="shared" si="12"/>
        <v>8226</v>
      </c>
      <c r="H303" s="1">
        <f t="shared" si="13"/>
        <v>126586</v>
      </c>
      <c r="I303" s="1">
        <f t="shared" si="14"/>
        <v>182302.73202947673</v>
      </c>
    </row>
    <row r="304" spans="1:9">
      <c r="A304" s="107">
        <v>351246</v>
      </c>
      <c r="B304" s="15" t="s">
        <v>324</v>
      </c>
      <c r="C304" s="1">
        <f>VLOOKUP(A304,Main!_xlnm.Print_Area,16,FALSE)</f>
        <v>273376.45246003469</v>
      </c>
      <c r="D304" s="1">
        <f>VLOOKUP(A304,Main!_xlnm.Print_Area,13,FALSE)</f>
        <v>8496</v>
      </c>
      <c r="E304" s="1">
        <f>VLOOKUP(A304,'CAF BLS Adjustment'!B304:J959,5)</f>
        <v>149294</v>
      </c>
      <c r="F304" s="1">
        <f>VLOOKUP(A304,'CAF BLS Adjustment'!$B$3:$J$658,6)</f>
        <v>116591</v>
      </c>
      <c r="G304" s="1">
        <f t="shared" si="12"/>
        <v>8496</v>
      </c>
      <c r="H304" s="1">
        <f t="shared" si="13"/>
        <v>149294</v>
      </c>
      <c r="I304" s="1">
        <f t="shared" si="14"/>
        <v>115586.45246003469</v>
      </c>
    </row>
    <row r="305" spans="1:9">
      <c r="A305" s="107">
        <v>351251</v>
      </c>
      <c r="B305" s="15" t="s">
        <v>326</v>
      </c>
      <c r="C305" s="1">
        <f>VLOOKUP(A305,Main!_xlnm.Print_Area,16,FALSE)</f>
        <v>794875.15632206982</v>
      </c>
      <c r="D305" s="1">
        <f>VLOOKUP(A305,Main!_xlnm.Print_Area,13,FALSE)</f>
        <v>48648</v>
      </c>
      <c r="E305" s="1">
        <f>VLOOKUP(A305,'CAF BLS Adjustment'!B305:J960,5)</f>
        <v>581224</v>
      </c>
      <c r="F305" s="1">
        <f>VLOOKUP(A305,'CAF BLS Adjustment'!$B$3:$J$658,6)</f>
        <v>167924</v>
      </c>
      <c r="G305" s="1">
        <f t="shared" si="12"/>
        <v>48648</v>
      </c>
      <c r="H305" s="1">
        <f t="shared" si="13"/>
        <v>581224</v>
      </c>
      <c r="I305" s="1">
        <f t="shared" si="14"/>
        <v>165003.15632206982</v>
      </c>
    </row>
    <row r="306" spans="1:9">
      <c r="A306" s="107">
        <v>351252</v>
      </c>
      <c r="B306" s="15" t="s">
        <v>325</v>
      </c>
      <c r="C306" s="1">
        <f>VLOOKUP(A306,Main!_xlnm.Print_Area,16,FALSE)</f>
        <v>1197140.9925936202</v>
      </c>
      <c r="D306" s="1">
        <f>VLOOKUP(A306,Main!_xlnm.Print_Area,13,FALSE)</f>
        <v>124770</v>
      </c>
      <c r="E306" s="1">
        <f>VLOOKUP(A306,'CAF BLS Adjustment'!B306:J961,5)</f>
        <v>639597</v>
      </c>
      <c r="F306" s="1">
        <f>VLOOKUP(A306,'CAF BLS Adjustment'!$B$3:$J$658,6)</f>
        <v>437173</v>
      </c>
      <c r="G306" s="1">
        <f t="shared" si="12"/>
        <v>124770</v>
      </c>
      <c r="H306" s="1">
        <f t="shared" si="13"/>
        <v>639597</v>
      </c>
      <c r="I306" s="1">
        <f t="shared" si="14"/>
        <v>432773.99259362021</v>
      </c>
    </row>
    <row r="307" spans="1:9">
      <c r="A307" s="107">
        <v>351259</v>
      </c>
      <c r="B307" s="15" t="s">
        <v>327</v>
      </c>
      <c r="C307" s="1">
        <f>VLOOKUP(A307,Main!_xlnm.Print_Area,16,FALSE)</f>
        <v>1279157.6147854086</v>
      </c>
      <c r="D307" s="1">
        <f>VLOOKUP(A307,Main!_xlnm.Print_Area,13,FALSE)</f>
        <v>14748</v>
      </c>
      <c r="E307" s="1">
        <f>VLOOKUP(A307,'CAF BLS Adjustment'!B307:J962,5)</f>
        <v>747653</v>
      </c>
      <c r="F307" s="1">
        <f>VLOOKUP(A307,'CAF BLS Adjustment'!$B$3:$J$658,6)</f>
        <v>521457</v>
      </c>
      <c r="G307" s="1">
        <f t="shared" si="12"/>
        <v>14748</v>
      </c>
      <c r="H307" s="1">
        <f t="shared" si="13"/>
        <v>747653</v>
      </c>
      <c r="I307" s="1">
        <f t="shared" si="14"/>
        <v>516756.6147854086</v>
      </c>
    </row>
    <row r="308" spans="1:9">
      <c r="A308" s="107">
        <v>351262</v>
      </c>
      <c r="B308" s="15" t="s">
        <v>328</v>
      </c>
      <c r="C308" s="1">
        <f>VLOOKUP(A308,Main!_xlnm.Print_Area,16,FALSE)</f>
        <v>363700.54805782356</v>
      </c>
      <c r="D308" s="1">
        <f>VLOOKUP(A308,Main!_xlnm.Print_Area,13,FALSE)</f>
        <v>36534</v>
      </c>
      <c r="E308" s="1">
        <f>VLOOKUP(A308,'CAF BLS Adjustment'!B308:J963,5)</f>
        <v>328503</v>
      </c>
      <c r="F308" s="1">
        <f>VLOOKUP(A308,'CAF BLS Adjustment'!$B$3:$J$658,6)</f>
        <v>0</v>
      </c>
      <c r="G308" s="1">
        <f t="shared" si="12"/>
        <v>36534</v>
      </c>
      <c r="H308" s="1">
        <f t="shared" si="13"/>
        <v>327166.54805782356</v>
      </c>
      <c r="I308" s="1">
        <f t="shared" si="14"/>
        <v>0</v>
      </c>
    </row>
    <row r="309" spans="1:9">
      <c r="A309" s="107">
        <v>351263</v>
      </c>
      <c r="B309" s="15" t="s">
        <v>329</v>
      </c>
      <c r="C309" s="1">
        <f>VLOOKUP(A309,Main!_xlnm.Print_Area,16,FALSE)</f>
        <v>451555.08146762598</v>
      </c>
      <c r="D309" s="1">
        <f>VLOOKUP(A309,Main!_xlnm.Print_Area,13,FALSE)</f>
        <v>-40722</v>
      </c>
      <c r="E309" s="1">
        <f>VLOOKUP(A309,'CAF BLS Adjustment'!B309:J964,5)</f>
        <v>476792</v>
      </c>
      <c r="F309" s="1">
        <f>VLOOKUP(A309,'CAF BLS Adjustment'!$B$3:$J$658,6)</f>
        <v>17294</v>
      </c>
      <c r="G309" s="1">
        <f t="shared" si="12"/>
        <v>-40722</v>
      </c>
      <c r="H309" s="1">
        <f t="shared" si="13"/>
        <v>476792</v>
      </c>
      <c r="I309" s="1">
        <f t="shared" si="14"/>
        <v>15485.081467625976</v>
      </c>
    </row>
    <row r="310" spans="1:9">
      <c r="A310" s="107">
        <v>351269</v>
      </c>
      <c r="B310" s="15" t="s">
        <v>330</v>
      </c>
      <c r="C310" s="1">
        <f>VLOOKUP(A310,Main!_xlnm.Print_Area,16,FALSE)</f>
        <v>128054.59381682921</v>
      </c>
      <c r="D310" s="1">
        <f>VLOOKUP(A310,Main!_xlnm.Print_Area,13,FALSE)</f>
        <v>6120</v>
      </c>
      <c r="E310" s="1">
        <f>VLOOKUP(A310,'CAF BLS Adjustment'!B310:J965,5)</f>
        <v>121957</v>
      </c>
      <c r="F310" s="1">
        <f>VLOOKUP(A310,'CAF BLS Adjustment'!$B$3:$J$658,6)</f>
        <v>0</v>
      </c>
      <c r="G310" s="1">
        <f t="shared" si="12"/>
        <v>6120</v>
      </c>
      <c r="H310" s="1">
        <f t="shared" si="13"/>
        <v>121934.59381682921</v>
      </c>
      <c r="I310" s="1">
        <f t="shared" si="14"/>
        <v>0</v>
      </c>
    </row>
    <row r="311" spans="1:9">
      <c r="A311" s="107">
        <v>351270</v>
      </c>
      <c r="B311" s="15" t="s">
        <v>331</v>
      </c>
      <c r="C311" s="1">
        <f>VLOOKUP(A311,Main!_xlnm.Print_Area,16,FALSE)</f>
        <v>84326.135666855538</v>
      </c>
      <c r="D311" s="1">
        <f>VLOOKUP(A311,Main!_xlnm.Print_Area,13,FALSE)</f>
        <v>2946</v>
      </c>
      <c r="E311" s="1">
        <f>VLOOKUP(A311,'CAF BLS Adjustment'!B311:J966,5)</f>
        <v>79989</v>
      </c>
      <c r="F311" s="1">
        <f>VLOOKUP(A311,'CAF BLS Adjustment'!$B$3:$J$658,6)</f>
        <v>1701</v>
      </c>
      <c r="G311" s="1">
        <f t="shared" si="12"/>
        <v>2946</v>
      </c>
      <c r="H311" s="1">
        <f t="shared" si="13"/>
        <v>79989</v>
      </c>
      <c r="I311" s="1">
        <f t="shared" si="14"/>
        <v>1391.1356668555381</v>
      </c>
    </row>
    <row r="312" spans="1:9">
      <c r="A312" s="107">
        <v>351271</v>
      </c>
      <c r="B312" s="15" t="s">
        <v>332</v>
      </c>
      <c r="C312" s="1">
        <f>VLOOKUP(A312,Main!_xlnm.Print_Area,16,FALSE)</f>
        <v>594206.53209456941</v>
      </c>
      <c r="D312" s="1">
        <f>VLOOKUP(A312,Main!_xlnm.Print_Area,13,FALSE)</f>
        <v>19008</v>
      </c>
      <c r="E312" s="1">
        <f>VLOOKUP(A312,'CAF BLS Adjustment'!B312:J967,5)</f>
        <v>408792</v>
      </c>
      <c r="F312" s="1">
        <f>VLOOKUP(A312,'CAF BLS Adjustment'!$B$3:$J$658,6)</f>
        <v>168590</v>
      </c>
      <c r="G312" s="1">
        <f t="shared" si="12"/>
        <v>19008</v>
      </c>
      <c r="H312" s="1">
        <f t="shared" si="13"/>
        <v>408792</v>
      </c>
      <c r="I312" s="1">
        <f t="shared" si="14"/>
        <v>166406.53209456941</v>
      </c>
    </row>
    <row r="313" spans="1:9">
      <c r="A313" s="107">
        <v>351275</v>
      </c>
      <c r="B313" s="15" t="s">
        <v>333</v>
      </c>
      <c r="C313" s="1">
        <f>VLOOKUP(A313,Main!_xlnm.Print_Area,16,FALSE)</f>
        <v>86168.366217070783</v>
      </c>
      <c r="D313" s="1">
        <f>VLOOKUP(A313,Main!_xlnm.Print_Area,13,FALSE)</f>
        <v>2886</v>
      </c>
      <c r="E313" s="1">
        <f>VLOOKUP(A313,'CAF BLS Adjustment'!B313:J968,5)</f>
        <v>46230</v>
      </c>
      <c r="F313" s="1">
        <f>VLOOKUP(A313,'CAF BLS Adjustment'!$B$3:$J$658,6)</f>
        <v>37369</v>
      </c>
      <c r="G313" s="1">
        <f t="shared" si="12"/>
        <v>2886</v>
      </c>
      <c r="H313" s="1">
        <f t="shared" si="13"/>
        <v>46230</v>
      </c>
      <c r="I313" s="1">
        <f t="shared" si="14"/>
        <v>37052.366217070783</v>
      </c>
    </row>
    <row r="314" spans="1:9">
      <c r="A314" s="107">
        <v>351276</v>
      </c>
      <c r="B314" s="15" t="s">
        <v>334</v>
      </c>
      <c r="C314" s="1">
        <f>VLOOKUP(A314,Main!_xlnm.Print_Area,16,FALSE)</f>
        <v>695907.82112281141</v>
      </c>
      <c r="D314" s="1">
        <f>VLOOKUP(A314,Main!_xlnm.Print_Area,13,FALSE)</f>
        <v>36600</v>
      </c>
      <c r="E314" s="1">
        <f>VLOOKUP(A314,'CAF BLS Adjustment'!B314:J969,5)</f>
        <v>661865</v>
      </c>
      <c r="F314" s="1">
        <f>VLOOKUP(A314,'CAF BLS Adjustment'!$B$3:$J$658,6)</f>
        <v>0</v>
      </c>
      <c r="G314" s="1">
        <f t="shared" si="12"/>
        <v>36600</v>
      </c>
      <c r="H314" s="1">
        <f t="shared" si="13"/>
        <v>659307.82112281141</v>
      </c>
      <c r="I314" s="1">
        <f t="shared" si="14"/>
        <v>0</v>
      </c>
    </row>
    <row r="315" spans="1:9">
      <c r="A315" s="107">
        <v>351277</v>
      </c>
      <c r="B315" s="15" t="s">
        <v>335</v>
      </c>
      <c r="C315" s="1">
        <f>VLOOKUP(A315,Main!_xlnm.Print_Area,16,FALSE)</f>
        <v>185011.15905895925</v>
      </c>
      <c r="D315" s="1">
        <f>VLOOKUP(A315,Main!_xlnm.Print_Area,13,FALSE)</f>
        <v>24558</v>
      </c>
      <c r="E315" s="1">
        <f>VLOOKUP(A315,'CAF BLS Adjustment'!B315:J970,5)</f>
        <v>127617</v>
      </c>
      <c r="F315" s="1">
        <f>VLOOKUP(A315,'CAF BLS Adjustment'!$B$3:$J$658,6)</f>
        <v>33516</v>
      </c>
      <c r="G315" s="1">
        <f t="shared" si="12"/>
        <v>24558</v>
      </c>
      <c r="H315" s="1">
        <f t="shared" si="13"/>
        <v>127617</v>
      </c>
      <c r="I315" s="1">
        <f t="shared" si="14"/>
        <v>32836.159058959252</v>
      </c>
    </row>
    <row r="316" spans="1:9">
      <c r="A316" s="107">
        <v>351278</v>
      </c>
      <c r="B316" s="15" t="s">
        <v>336</v>
      </c>
      <c r="C316" s="1">
        <f>VLOOKUP(A316,Main!_xlnm.Print_Area,16,FALSE)</f>
        <v>249315.86535503334</v>
      </c>
      <c r="D316" s="1">
        <f>VLOOKUP(A316,Main!_xlnm.Print_Area,13,FALSE)</f>
        <v>7692</v>
      </c>
      <c r="E316" s="1">
        <f>VLOOKUP(A316,'CAF BLS Adjustment'!B316:J971,5)</f>
        <v>183692</v>
      </c>
      <c r="F316" s="1">
        <f>VLOOKUP(A316,'CAF BLS Adjustment'!$B$3:$J$658,6)</f>
        <v>58848</v>
      </c>
      <c r="G316" s="1">
        <f t="shared" si="12"/>
        <v>7692</v>
      </c>
      <c r="H316" s="1">
        <f t="shared" si="13"/>
        <v>183692</v>
      </c>
      <c r="I316" s="1">
        <f t="shared" si="14"/>
        <v>57931.86535503334</v>
      </c>
    </row>
    <row r="317" spans="1:9">
      <c r="A317" s="107">
        <v>351280</v>
      </c>
      <c r="B317" s="15" t="s">
        <v>337</v>
      </c>
      <c r="C317" s="1">
        <f>VLOOKUP(A317,Main!_xlnm.Print_Area,16,FALSE)</f>
        <v>206883.7860296866</v>
      </c>
      <c r="D317" s="1">
        <f>VLOOKUP(A317,Main!_xlnm.Print_Area,13,FALSE)</f>
        <v>10524</v>
      </c>
      <c r="E317" s="1">
        <f>VLOOKUP(A317,'CAF BLS Adjustment'!B317:J972,5)</f>
        <v>173147</v>
      </c>
      <c r="F317" s="1">
        <f>VLOOKUP(A317,'CAF BLS Adjustment'!$B$3:$J$658,6)</f>
        <v>23973</v>
      </c>
      <c r="G317" s="1">
        <f t="shared" si="12"/>
        <v>10524</v>
      </c>
      <c r="H317" s="1">
        <f t="shared" si="13"/>
        <v>173147</v>
      </c>
      <c r="I317" s="1">
        <f t="shared" si="14"/>
        <v>23212.786029686598</v>
      </c>
    </row>
    <row r="318" spans="1:9">
      <c r="A318" s="107">
        <v>351283</v>
      </c>
      <c r="B318" s="15" t="s">
        <v>338</v>
      </c>
      <c r="C318" s="1">
        <f>VLOOKUP(A318,Main!_xlnm.Print_Area,16,FALSE)</f>
        <v>185230.35360793021</v>
      </c>
      <c r="D318" s="1">
        <f>VLOOKUP(A318,Main!_xlnm.Print_Area,13,FALSE)</f>
        <v>9324</v>
      </c>
      <c r="E318" s="1">
        <f>VLOOKUP(A318,'CAF BLS Adjustment'!B318:J973,5)</f>
        <v>103113</v>
      </c>
      <c r="F318" s="1">
        <f>VLOOKUP(A318,'CAF BLS Adjustment'!$B$3:$J$658,6)</f>
        <v>73474</v>
      </c>
      <c r="G318" s="1">
        <f t="shared" si="12"/>
        <v>9324</v>
      </c>
      <c r="H318" s="1">
        <f t="shared" si="13"/>
        <v>103113</v>
      </c>
      <c r="I318" s="1">
        <f t="shared" si="14"/>
        <v>72793.353607930214</v>
      </c>
    </row>
    <row r="319" spans="1:9">
      <c r="A319" s="107">
        <v>351284</v>
      </c>
      <c r="B319" s="15" t="s">
        <v>339</v>
      </c>
      <c r="C319" s="1">
        <f>VLOOKUP(A319,Main!_xlnm.Print_Area,16,FALSE)</f>
        <v>330938.9336975331</v>
      </c>
      <c r="D319" s="1">
        <f>VLOOKUP(A319,Main!_xlnm.Print_Area,13,FALSE)</f>
        <v>89784</v>
      </c>
      <c r="E319" s="1">
        <f>VLOOKUP(A319,'CAF BLS Adjustment'!B319:J974,5)</f>
        <v>144348</v>
      </c>
      <c r="F319" s="1">
        <f>VLOOKUP(A319,'CAF BLS Adjustment'!$B$3:$J$658,6)</f>
        <v>98023</v>
      </c>
      <c r="G319" s="1">
        <f t="shared" si="12"/>
        <v>89784</v>
      </c>
      <c r="H319" s="1">
        <f t="shared" si="13"/>
        <v>144348</v>
      </c>
      <c r="I319" s="1">
        <f t="shared" si="14"/>
        <v>96806.933697533095</v>
      </c>
    </row>
    <row r="320" spans="1:9">
      <c r="A320" s="107">
        <v>351292</v>
      </c>
      <c r="B320" s="15" t="s">
        <v>340</v>
      </c>
      <c r="C320" s="1">
        <f>VLOOKUP(A320,Main!_xlnm.Print_Area,16,FALSE)</f>
        <v>74000.079732604267</v>
      </c>
      <c r="D320" s="1">
        <f>VLOOKUP(A320,Main!_xlnm.Print_Area,13,FALSE)</f>
        <v>4188</v>
      </c>
      <c r="E320" s="1">
        <f>VLOOKUP(A320,'CAF BLS Adjustment'!B320:J975,5)</f>
        <v>70084</v>
      </c>
      <c r="F320" s="1">
        <f>VLOOKUP(A320,'CAF BLS Adjustment'!$B$3:$J$658,6)</f>
        <v>0</v>
      </c>
      <c r="G320" s="1">
        <f t="shared" si="12"/>
        <v>4188</v>
      </c>
      <c r="H320" s="1">
        <f t="shared" si="13"/>
        <v>69812.079732604267</v>
      </c>
      <c r="I320" s="1">
        <f t="shared" si="14"/>
        <v>0</v>
      </c>
    </row>
    <row r="321" spans="1:9">
      <c r="A321" s="107">
        <v>351293</v>
      </c>
      <c r="B321" s="15" t="s">
        <v>249</v>
      </c>
      <c r="C321" s="1">
        <f>VLOOKUP(A321,Main!_xlnm.Print_Area,16,FALSE)</f>
        <v>268954.14950064954</v>
      </c>
      <c r="D321" s="1">
        <f>VLOOKUP(A321,Main!_xlnm.Print_Area,13,FALSE)</f>
        <v>-6954</v>
      </c>
      <c r="E321" s="1">
        <f>VLOOKUP(A321,'CAF BLS Adjustment'!B321:J976,5)</f>
        <v>237100</v>
      </c>
      <c r="F321" s="1">
        <f>VLOOKUP(A321,'CAF BLS Adjustment'!$B$3:$J$658,6)</f>
        <v>39822</v>
      </c>
      <c r="G321" s="1">
        <f t="shared" si="12"/>
        <v>-6954</v>
      </c>
      <c r="H321" s="1">
        <f t="shared" si="13"/>
        <v>237100</v>
      </c>
      <c r="I321" s="1">
        <f t="shared" si="14"/>
        <v>38808.149500649539</v>
      </c>
    </row>
    <row r="322" spans="1:9">
      <c r="A322" s="107">
        <v>351297</v>
      </c>
      <c r="B322" s="15" t="s">
        <v>341</v>
      </c>
      <c r="C322" s="1">
        <f>VLOOKUP(A322,Main!_xlnm.Print_Area,16,FALSE)</f>
        <v>1555598.9870056396</v>
      </c>
      <c r="D322" s="1">
        <f>VLOOKUP(A322,Main!_xlnm.Print_Area,13,FALSE)</f>
        <v>-10836</v>
      </c>
      <c r="E322" s="1">
        <f>VLOOKUP(A322,'CAF BLS Adjustment'!B322:J977,5)</f>
        <v>1236555</v>
      </c>
      <c r="F322" s="1">
        <f>VLOOKUP(A322,'CAF BLS Adjustment'!$B$3:$J$658,6)</f>
        <v>335636</v>
      </c>
      <c r="G322" s="1">
        <f t="shared" si="12"/>
        <v>-10836</v>
      </c>
      <c r="H322" s="1">
        <f t="shared" si="13"/>
        <v>1236555</v>
      </c>
      <c r="I322" s="1">
        <f t="shared" si="14"/>
        <v>329879.98700563959</v>
      </c>
    </row>
    <row r="323" spans="1:9">
      <c r="A323" s="107">
        <v>351298</v>
      </c>
      <c r="B323" s="15" t="s">
        <v>342</v>
      </c>
      <c r="C323" s="1">
        <f>VLOOKUP(A323,Main!_xlnm.Print_Area,16,FALSE)</f>
        <v>6394618.3721066248</v>
      </c>
      <c r="D323" s="1">
        <f>VLOOKUP(A323,Main!_xlnm.Print_Area,13,FALSE)</f>
        <v>367452</v>
      </c>
      <c r="E323" s="1">
        <f>VLOOKUP(A323,'CAF BLS Adjustment'!B323:J978,5)</f>
        <v>1368164</v>
      </c>
      <c r="F323" s="1">
        <f>VLOOKUP(A323,'CAF BLS Adjustment'!$B$3:$J$658,6)</f>
        <v>4682500</v>
      </c>
      <c r="G323" s="1">
        <f t="shared" si="12"/>
        <v>367452</v>
      </c>
      <c r="H323" s="1">
        <f t="shared" si="13"/>
        <v>1368164</v>
      </c>
      <c r="I323" s="1">
        <f t="shared" si="14"/>
        <v>4659002.3721066248</v>
      </c>
    </row>
    <row r="324" spans="1:9">
      <c r="A324" s="107">
        <v>351301</v>
      </c>
      <c r="B324" s="15" t="s">
        <v>714</v>
      </c>
      <c r="C324" s="1">
        <f>VLOOKUP(A324,Main!_xlnm.Print_Area,16,FALSE)</f>
        <v>208709.07881929955</v>
      </c>
      <c r="D324" s="1">
        <f>VLOOKUP(A324,Main!_xlnm.Print_Area,13,FALSE)</f>
        <v>5436</v>
      </c>
      <c r="E324" s="1">
        <f>VLOOKUP(A324,'CAF BLS Adjustment'!B324:J979,5)</f>
        <v>194823</v>
      </c>
      <c r="F324" s="1">
        <f>VLOOKUP(A324,'CAF BLS Adjustment'!$B$3:$J$658,6)</f>
        <v>9217</v>
      </c>
      <c r="G324" s="1">
        <f t="shared" ref="G324:G387" si="15">MIN(D324,C324)</f>
        <v>5436</v>
      </c>
      <c r="H324" s="1">
        <f t="shared" ref="H324:H387" si="16">MAX(MIN(C324-G324,E324),0)</f>
        <v>194823</v>
      </c>
      <c r="I324" s="1">
        <f t="shared" ref="I324:I387" si="17">MIN(MAX(C324-G324-H324,0),F324)</f>
        <v>8450.0788192995533</v>
      </c>
    </row>
    <row r="325" spans="1:9">
      <c r="A325" s="107">
        <v>351302</v>
      </c>
      <c r="B325" s="15" t="s">
        <v>343</v>
      </c>
      <c r="C325" s="1">
        <f>VLOOKUP(A325,Main!_xlnm.Print_Area,16,FALSE)</f>
        <v>371717.0905170078</v>
      </c>
      <c r="D325" s="1">
        <f>VLOOKUP(A325,Main!_xlnm.Print_Area,13,FALSE)</f>
        <v>15780</v>
      </c>
      <c r="E325" s="1">
        <f>VLOOKUP(A325,'CAF BLS Adjustment'!B325:J980,5)</f>
        <v>237726</v>
      </c>
      <c r="F325" s="1">
        <f>VLOOKUP(A325,'CAF BLS Adjustment'!$B$3:$J$658,6)</f>
        <v>119577</v>
      </c>
      <c r="G325" s="1">
        <f t="shared" si="15"/>
        <v>15780</v>
      </c>
      <c r="H325" s="1">
        <f t="shared" si="16"/>
        <v>237726</v>
      </c>
      <c r="I325" s="1">
        <f t="shared" si="17"/>
        <v>118211.0905170078</v>
      </c>
    </row>
    <row r="326" spans="1:9">
      <c r="A326" s="107">
        <v>351303</v>
      </c>
      <c r="B326" s="15" t="s">
        <v>344</v>
      </c>
      <c r="C326" s="1">
        <f>VLOOKUP(A326,Main!_xlnm.Print_Area,16,FALSE)</f>
        <v>209154.90623731882</v>
      </c>
      <c r="D326" s="1">
        <f>VLOOKUP(A326,Main!_xlnm.Print_Area,13,FALSE)</f>
        <v>-9126</v>
      </c>
      <c r="E326" s="1">
        <f>VLOOKUP(A326,'CAF BLS Adjustment'!B326:J981,5)</f>
        <v>219083</v>
      </c>
      <c r="F326" s="1">
        <f>VLOOKUP(A326,'CAF BLS Adjustment'!$B$3:$J$658,6)</f>
        <v>0</v>
      </c>
      <c r="G326" s="1">
        <f t="shared" si="15"/>
        <v>-9126</v>
      </c>
      <c r="H326" s="1">
        <f t="shared" si="16"/>
        <v>218280.90623731882</v>
      </c>
      <c r="I326" s="1">
        <f t="shared" si="17"/>
        <v>0</v>
      </c>
    </row>
    <row r="327" spans="1:9">
      <c r="A327" s="107">
        <v>351304</v>
      </c>
      <c r="B327" s="15" t="s">
        <v>345</v>
      </c>
      <c r="C327" s="1">
        <f>VLOOKUP(A327,Main!_xlnm.Print_Area,16,FALSE)</f>
        <v>112466</v>
      </c>
      <c r="D327" s="1">
        <f>VLOOKUP(A327,Main!_xlnm.Print_Area,13,FALSE)</f>
        <v>-21426</v>
      </c>
      <c r="E327" s="1">
        <f>VLOOKUP(A327,'CAF BLS Adjustment'!B327:J982,5)</f>
        <v>53325</v>
      </c>
      <c r="F327" s="1">
        <f>VLOOKUP(A327,'CAF BLS Adjustment'!$B$3:$J$658,6)</f>
        <v>80567</v>
      </c>
      <c r="G327" s="1">
        <f t="shared" si="15"/>
        <v>-21426</v>
      </c>
      <c r="H327" s="1">
        <f t="shared" si="16"/>
        <v>53325</v>
      </c>
      <c r="I327" s="1">
        <f t="shared" si="17"/>
        <v>80567</v>
      </c>
    </row>
    <row r="328" spans="1:9">
      <c r="A328" s="107">
        <v>351305</v>
      </c>
      <c r="B328" s="15" t="s">
        <v>346</v>
      </c>
      <c r="C328" s="1">
        <f>VLOOKUP(A328,Main!_xlnm.Print_Area,16,FALSE)</f>
        <v>415989.40771485184</v>
      </c>
      <c r="D328" s="1">
        <f>VLOOKUP(A328,Main!_xlnm.Print_Area,13,FALSE)</f>
        <v>31686</v>
      </c>
      <c r="E328" s="1">
        <f>VLOOKUP(A328,'CAF BLS Adjustment'!B328:J983,5)</f>
        <v>261867</v>
      </c>
      <c r="F328" s="1">
        <f>VLOOKUP(A328,'CAF BLS Adjustment'!$B$3:$J$658,6)</f>
        <v>123965</v>
      </c>
      <c r="G328" s="1">
        <f t="shared" si="15"/>
        <v>31686</v>
      </c>
      <c r="H328" s="1">
        <f t="shared" si="16"/>
        <v>261867</v>
      </c>
      <c r="I328" s="1">
        <f t="shared" si="17"/>
        <v>122436.40771485184</v>
      </c>
    </row>
    <row r="329" spans="1:9">
      <c r="A329" s="107">
        <v>351306</v>
      </c>
      <c r="B329" s="15" t="s">
        <v>347</v>
      </c>
      <c r="C329" s="1">
        <f>VLOOKUP(A329,Main!_xlnm.Print_Area,16,FALSE)</f>
        <v>210546.32767521995</v>
      </c>
      <c r="D329" s="1">
        <f>VLOOKUP(A329,Main!_xlnm.Print_Area,13,FALSE)</f>
        <v>5262</v>
      </c>
      <c r="E329" s="1">
        <f>VLOOKUP(A329,'CAF BLS Adjustment'!B329:J984,5)</f>
        <v>206058</v>
      </c>
      <c r="F329" s="1">
        <f>VLOOKUP(A329,'CAF BLS Adjustment'!$B$3:$J$658,6)</f>
        <v>0</v>
      </c>
      <c r="G329" s="1">
        <f t="shared" si="15"/>
        <v>5262</v>
      </c>
      <c r="H329" s="1">
        <f t="shared" si="16"/>
        <v>205284.32767521995</v>
      </c>
      <c r="I329" s="1">
        <f t="shared" si="17"/>
        <v>0</v>
      </c>
    </row>
    <row r="330" spans="1:9">
      <c r="A330" s="107">
        <v>351316</v>
      </c>
      <c r="B330" s="15" t="s">
        <v>348</v>
      </c>
      <c r="C330" s="1">
        <f>VLOOKUP(A330,Main!_xlnm.Print_Area,16,FALSE)</f>
        <v>475154.99817641522</v>
      </c>
      <c r="D330" s="1">
        <f>VLOOKUP(A330,Main!_xlnm.Print_Area,13,FALSE)</f>
        <v>9480</v>
      </c>
      <c r="E330" s="1">
        <f>VLOOKUP(A330,'CAF BLS Adjustment'!B330:J985,5)</f>
        <v>225739</v>
      </c>
      <c r="F330" s="1">
        <f>VLOOKUP(A330,'CAF BLS Adjustment'!$B$3:$J$658,6)</f>
        <v>241682</v>
      </c>
      <c r="G330" s="1">
        <f t="shared" si="15"/>
        <v>9480</v>
      </c>
      <c r="H330" s="1">
        <f t="shared" si="16"/>
        <v>225739</v>
      </c>
      <c r="I330" s="1">
        <f t="shared" si="17"/>
        <v>239935.99817641522</v>
      </c>
    </row>
    <row r="331" spans="1:9">
      <c r="A331" s="107">
        <v>351320</v>
      </c>
      <c r="B331" s="15" t="s">
        <v>349</v>
      </c>
      <c r="C331" s="1">
        <f>VLOOKUP(A331,Main!_xlnm.Print_Area,16,FALSE)</f>
        <v>177183.22587467523</v>
      </c>
      <c r="D331" s="1">
        <f>VLOOKUP(A331,Main!_xlnm.Print_Area,13,FALSE)</f>
        <v>-462</v>
      </c>
      <c r="E331" s="1">
        <f>VLOOKUP(A331,'CAF BLS Adjustment'!B331:J986,5)</f>
        <v>177008</v>
      </c>
      <c r="F331" s="1">
        <f>VLOOKUP(A331,'CAF BLS Adjustment'!$B$3:$J$658,6)</f>
        <v>1290</v>
      </c>
      <c r="G331" s="1">
        <f t="shared" si="15"/>
        <v>-462</v>
      </c>
      <c r="H331" s="1">
        <f t="shared" si="16"/>
        <v>177008</v>
      </c>
      <c r="I331" s="1">
        <f t="shared" si="17"/>
        <v>637.22587467523408</v>
      </c>
    </row>
    <row r="332" spans="1:9">
      <c r="A332" s="107">
        <v>351322</v>
      </c>
      <c r="B332" s="15" t="s">
        <v>350</v>
      </c>
      <c r="C332" s="1">
        <f>VLOOKUP(A332,Main!_xlnm.Print_Area,16,FALSE)</f>
        <v>163866.49547451691</v>
      </c>
      <c r="D332" s="1">
        <f>VLOOKUP(A332,Main!_xlnm.Print_Area,13,FALSE)</f>
        <v>6420</v>
      </c>
      <c r="E332" s="1">
        <f>VLOOKUP(A332,'CAF BLS Adjustment'!B332:J987,5)</f>
        <v>71456</v>
      </c>
      <c r="F332" s="1">
        <f>VLOOKUP(A332,'CAF BLS Adjustment'!$B$3:$J$658,6)</f>
        <v>86014</v>
      </c>
      <c r="G332" s="1">
        <f t="shared" si="15"/>
        <v>6420</v>
      </c>
      <c r="H332" s="1">
        <f t="shared" si="16"/>
        <v>71456</v>
      </c>
      <c r="I332" s="1">
        <f t="shared" si="17"/>
        <v>85990.495474516909</v>
      </c>
    </row>
    <row r="333" spans="1:9">
      <c r="A333" s="107">
        <v>351324</v>
      </c>
      <c r="B333" s="15" t="s">
        <v>351</v>
      </c>
      <c r="C333" s="1">
        <f>VLOOKUP(A333,Main!_xlnm.Print_Area,16,FALSE)</f>
        <v>1027951.2514136673</v>
      </c>
      <c r="D333" s="1">
        <f>VLOOKUP(A333,Main!_xlnm.Print_Area,13,FALSE)</f>
        <v>-13728</v>
      </c>
      <c r="E333" s="1">
        <f>VLOOKUP(A333,'CAF BLS Adjustment'!B333:J988,5)</f>
        <v>332923</v>
      </c>
      <c r="F333" s="1">
        <f>VLOOKUP(A333,'CAF BLS Adjustment'!$B$3:$J$658,6)</f>
        <v>712584</v>
      </c>
      <c r="G333" s="1">
        <f t="shared" si="15"/>
        <v>-13728</v>
      </c>
      <c r="H333" s="1">
        <f t="shared" si="16"/>
        <v>332923</v>
      </c>
      <c r="I333" s="1">
        <f t="shared" si="17"/>
        <v>708756.25141366734</v>
      </c>
    </row>
    <row r="334" spans="1:9">
      <c r="A334" s="107">
        <v>351326</v>
      </c>
      <c r="B334" s="15" t="s">
        <v>352</v>
      </c>
      <c r="C334" s="1">
        <f>VLOOKUP(A334,Main!_xlnm.Print_Area,16,FALSE)</f>
        <v>424722.08838308271</v>
      </c>
      <c r="D334" s="1">
        <f>VLOOKUP(A334,Main!_xlnm.Print_Area,13,FALSE)</f>
        <v>-65376</v>
      </c>
      <c r="E334" s="1">
        <f>VLOOKUP(A334,'CAF BLS Adjustment'!B334:J989,5)</f>
        <v>210357</v>
      </c>
      <c r="F334" s="1">
        <f>VLOOKUP(A334,'CAF BLS Adjustment'!$B$3:$J$658,6)</f>
        <v>281542</v>
      </c>
      <c r="G334" s="1">
        <f t="shared" si="15"/>
        <v>-65376</v>
      </c>
      <c r="H334" s="1">
        <f t="shared" si="16"/>
        <v>210357</v>
      </c>
      <c r="I334" s="1">
        <f t="shared" si="17"/>
        <v>279741.08838308271</v>
      </c>
    </row>
    <row r="335" spans="1:9">
      <c r="A335" s="107">
        <v>351327</v>
      </c>
      <c r="B335" s="15" t="s">
        <v>353</v>
      </c>
      <c r="C335" s="1">
        <f>VLOOKUP(A335,Main!_xlnm.Print_Area,16,FALSE)</f>
        <v>167569.26197787788</v>
      </c>
      <c r="D335" s="1">
        <f>VLOOKUP(A335,Main!_xlnm.Print_Area,13,FALSE)</f>
        <v>-29388</v>
      </c>
      <c r="E335" s="1">
        <f>VLOOKUP(A335,'CAF BLS Adjustment'!B335:J990,5)</f>
        <v>131185</v>
      </c>
      <c r="F335" s="1">
        <f>VLOOKUP(A335,'CAF BLS Adjustment'!$B$3:$J$658,6)</f>
        <v>66496</v>
      </c>
      <c r="G335" s="1">
        <f t="shared" si="15"/>
        <v>-29388</v>
      </c>
      <c r="H335" s="1">
        <f t="shared" si="16"/>
        <v>131185</v>
      </c>
      <c r="I335" s="1">
        <f t="shared" si="17"/>
        <v>65772.261977877875</v>
      </c>
    </row>
    <row r="336" spans="1:9">
      <c r="A336" s="107">
        <v>351328</v>
      </c>
      <c r="B336" s="15" t="s">
        <v>354</v>
      </c>
      <c r="C336" s="1">
        <f>VLOOKUP(A336,Main!_xlnm.Print_Area,16,FALSE)</f>
        <v>1390424.7531985161</v>
      </c>
      <c r="D336" s="1">
        <f>VLOOKUP(A336,Main!_xlnm.Print_Area,13,FALSE)</f>
        <v>101658</v>
      </c>
      <c r="E336" s="1">
        <f>VLOOKUP(A336,'CAF BLS Adjustment'!B336:J991,5)</f>
        <v>900084</v>
      </c>
      <c r="F336" s="1">
        <f>VLOOKUP(A336,'CAF BLS Adjustment'!$B$3:$J$658,6)</f>
        <v>393792</v>
      </c>
      <c r="G336" s="1">
        <f t="shared" si="15"/>
        <v>101658</v>
      </c>
      <c r="H336" s="1">
        <f t="shared" si="16"/>
        <v>900084</v>
      </c>
      <c r="I336" s="1">
        <f t="shared" si="17"/>
        <v>388682.75319851609</v>
      </c>
    </row>
    <row r="337" spans="1:9">
      <c r="A337" s="107">
        <v>351329</v>
      </c>
      <c r="B337" s="15" t="s">
        <v>355</v>
      </c>
      <c r="C337" s="1">
        <f>VLOOKUP(A337,Main!_xlnm.Print_Area,16,FALSE)</f>
        <v>419595.15804542456</v>
      </c>
      <c r="D337" s="1">
        <f>VLOOKUP(A337,Main!_xlnm.Print_Area,13,FALSE)</f>
        <v>41424</v>
      </c>
      <c r="E337" s="1">
        <f>VLOOKUP(A337,'CAF BLS Adjustment'!B337:J992,5)</f>
        <v>331118</v>
      </c>
      <c r="F337" s="1">
        <f>VLOOKUP(A337,'CAF BLS Adjustment'!$B$3:$J$658,6)</f>
        <v>48595</v>
      </c>
      <c r="G337" s="1">
        <f t="shared" si="15"/>
        <v>41424</v>
      </c>
      <c r="H337" s="1">
        <f t="shared" si="16"/>
        <v>331118</v>
      </c>
      <c r="I337" s="1">
        <f t="shared" si="17"/>
        <v>47053.158045424556</v>
      </c>
    </row>
    <row r="338" spans="1:9">
      <c r="A338" s="107">
        <v>351331</v>
      </c>
      <c r="B338" s="15" t="s">
        <v>356</v>
      </c>
      <c r="C338" s="1">
        <f>VLOOKUP(A338,Main!_xlnm.Print_Area,16,FALSE)</f>
        <v>1501267.4512577069</v>
      </c>
      <c r="D338" s="1">
        <f>VLOOKUP(A338,Main!_xlnm.Print_Area,13,FALSE)</f>
        <v>134034</v>
      </c>
      <c r="E338" s="1">
        <f>VLOOKUP(A338,'CAF BLS Adjustment'!B338:J993,5)</f>
        <v>714810</v>
      </c>
      <c r="F338" s="1">
        <f>VLOOKUP(A338,'CAF BLS Adjustment'!$B$3:$J$658,6)</f>
        <v>657940</v>
      </c>
      <c r="G338" s="1">
        <f t="shared" si="15"/>
        <v>134034</v>
      </c>
      <c r="H338" s="1">
        <f t="shared" si="16"/>
        <v>714810</v>
      </c>
      <c r="I338" s="1">
        <f t="shared" si="17"/>
        <v>652423.45125770685</v>
      </c>
    </row>
    <row r="339" spans="1:9">
      <c r="A339" s="107">
        <v>351332</v>
      </c>
      <c r="B339" s="15" t="s">
        <v>357</v>
      </c>
      <c r="C339" s="1">
        <f>VLOOKUP(A339,Main!_xlnm.Print_Area,16,FALSE)</f>
        <v>848581</v>
      </c>
      <c r="D339" s="1">
        <f>VLOOKUP(A339,Main!_xlnm.Print_Area,13,FALSE)</f>
        <v>-40722</v>
      </c>
      <c r="E339" s="1">
        <f>VLOOKUP(A339,'CAF BLS Adjustment'!B339:J994,5)</f>
        <v>473967</v>
      </c>
      <c r="F339" s="1">
        <f>VLOOKUP(A339,'CAF BLS Adjustment'!$B$3:$J$658,6)</f>
        <v>415336</v>
      </c>
      <c r="G339" s="1">
        <f t="shared" si="15"/>
        <v>-40722</v>
      </c>
      <c r="H339" s="1">
        <f t="shared" si="16"/>
        <v>473967</v>
      </c>
      <c r="I339" s="1">
        <f t="shared" si="17"/>
        <v>415336</v>
      </c>
    </row>
    <row r="340" spans="1:9">
      <c r="A340" s="107">
        <v>351336</v>
      </c>
      <c r="B340" s="15" t="s">
        <v>358</v>
      </c>
      <c r="C340" s="1">
        <f>VLOOKUP(A340,Main!_xlnm.Print_Area,16,FALSE)</f>
        <v>458868.342724449</v>
      </c>
      <c r="D340" s="1">
        <f>VLOOKUP(A340,Main!_xlnm.Print_Area,13,FALSE)</f>
        <v>66006</v>
      </c>
      <c r="E340" s="1">
        <f>VLOOKUP(A340,'CAF BLS Adjustment'!B340:J995,5)</f>
        <v>181005</v>
      </c>
      <c r="F340" s="1">
        <f>VLOOKUP(A340,'CAF BLS Adjustment'!$B$3:$J$658,6)</f>
        <v>212099</v>
      </c>
      <c r="G340" s="1">
        <f t="shared" si="15"/>
        <v>66006</v>
      </c>
      <c r="H340" s="1">
        <f t="shared" si="16"/>
        <v>181005</v>
      </c>
      <c r="I340" s="1">
        <f t="shared" si="17"/>
        <v>211857.342724449</v>
      </c>
    </row>
    <row r="341" spans="1:9">
      <c r="A341" s="107">
        <v>351337</v>
      </c>
      <c r="B341" s="15" t="s">
        <v>359</v>
      </c>
      <c r="C341" s="1">
        <f>VLOOKUP(A341,Main!_xlnm.Print_Area,16,FALSE)</f>
        <v>2039252.5742189372</v>
      </c>
      <c r="D341" s="1">
        <f>VLOOKUP(A341,Main!_xlnm.Print_Area,13,FALSE)</f>
        <v>438000</v>
      </c>
      <c r="E341" s="1">
        <f>VLOOKUP(A341,'CAF BLS Adjustment'!B341:J996,5)</f>
        <v>1134431</v>
      </c>
      <c r="F341" s="1">
        <f>VLOOKUP(A341,'CAF BLS Adjustment'!$B$3:$J$658,6)</f>
        <v>474315</v>
      </c>
      <c r="G341" s="1">
        <f t="shared" si="15"/>
        <v>438000</v>
      </c>
      <c r="H341" s="1">
        <f t="shared" si="16"/>
        <v>1134431</v>
      </c>
      <c r="I341" s="1">
        <f t="shared" si="17"/>
        <v>466821.5742189372</v>
      </c>
    </row>
    <row r="342" spans="1:9">
      <c r="A342" s="107">
        <v>351346</v>
      </c>
      <c r="B342" s="15" t="s">
        <v>360</v>
      </c>
      <c r="C342" s="1">
        <f>VLOOKUP(A342,Main!_xlnm.Print_Area,16,FALSE)</f>
        <v>1142928.202599942</v>
      </c>
      <c r="D342" s="1">
        <f>VLOOKUP(A342,Main!_xlnm.Print_Area,13,FALSE)</f>
        <v>208728</v>
      </c>
      <c r="E342" s="1">
        <f>VLOOKUP(A342,'CAF BLS Adjustment'!B342:J997,5)</f>
        <v>538468</v>
      </c>
      <c r="F342" s="1">
        <f>VLOOKUP(A342,'CAF BLS Adjustment'!$B$3:$J$658,6)</f>
        <v>399932</v>
      </c>
      <c r="G342" s="1">
        <f t="shared" si="15"/>
        <v>208728</v>
      </c>
      <c r="H342" s="1">
        <f t="shared" si="16"/>
        <v>538468</v>
      </c>
      <c r="I342" s="1">
        <f t="shared" si="17"/>
        <v>395732.20259994199</v>
      </c>
    </row>
    <row r="343" spans="1:9">
      <c r="A343" s="107">
        <v>351405</v>
      </c>
      <c r="B343" s="15" t="s">
        <v>361</v>
      </c>
      <c r="C343" s="1">
        <f>VLOOKUP(A343,Main!_xlnm.Print_Area,16,FALSE)</f>
        <v>409046.04129602475</v>
      </c>
      <c r="D343" s="1">
        <f>VLOOKUP(A343,Main!_xlnm.Print_Area,13,FALSE)</f>
        <v>-32352</v>
      </c>
      <c r="E343" s="1">
        <f>VLOOKUP(A343,'CAF BLS Adjustment'!B343:J998,5)</f>
        <v>343153</v>
      </c>
      <c r="F343" s="1">
        <f>VLOOKUP(A343,'CAF BLS Adjustment'!$B$3:$J$658,6)</f>
        <v>99867</v>
      </c>
      <c r="G343" s="1">
        <f t="shared" si="15"/>
        <v>-32352</v>
      </c>
      <c r="H343" s="1">
        <f t="shared" si="16"/>
        <v>343153</v>
      </c>
      <c r="I343" s="1">
        <f t="shared" si="17"/>
        <v>98245.041296024749</v>
      </c>
    </row>
    <row r="344" spans="1:9">
      <c r="A344" s="107">
        <v>351407</v>
      </c>
      <c r="B344" s="15" t="s">
        <v>362</v>
      </c>
      <c r="C344" s="1">
        <f>VLOOKUP(A344,Main!_xlnm.Print_Area,16,FALSE)</f>
        <v>82498.850199524706</v>
      </c>
      <c r="D344" s="1">
        <f>VLOOKUP(A344,Main!_xlnm.Print_Area,13,FALSE)</f>
        <v>4080</v>
      </c>
      <c r="E344" s="1">
        <f>VLOOKUP(A344,'CAF BLS Adjustment'!B344:J999,5)</f>
        <v>78722</v>
      </c>
      <c r="F344" s="1">
        <f>VLOOKUP(A344,'CAF BLS Adjustment'!$B$3:$J$658,6)</f>
        <v>0</v>
      </c>
      <c r="G344" s="1">
        <f t="shared" si="15"/>
        <v>4080</v>
      </c>
      <c r="H344" s="1">
        <f t="shared" si="16"/>
        <v>78418.850199524706</v>
      </c>
      <c r="I344" s="1">
        <f t="shared" si="17"/>
        <v>0</v>
      </c>
    </row>
    <row r="345" spans="1:9">
      <c r="A345" s="107">
        <v>351888</v>
      </c>
      <c r="B345" s="15" t="s">
        <v>363</v>
      </c>
      <c r="C345" s="1">
        <f>VLOOKUP(A345,Main!_xlnm.Print_Area,16,FALSE)</f>
        <v>2033920.168645788</v>
      </c>
      <c r="D345" s="1">
        <f>VLOOKUP(A345,Main!_xlnm.Print_Area,13,FALSE)</f>
        <v>135216</v>
      </c>
      <c r="E345" s="1">
        <f>VLOOKUP(A345,'CAF BLS Adjustment'!B345:J1000,5)</f>
        <v>1906178</v>
      </c>
      <c r="F345" s="1">
        <f>VLOOKUP(A345,'CAF BLS Adjustment'!$B$3:$J$658,6)</f>
        <v>0</v>
      </c>
      <c r="G345" s="1">
        <f t="shared" si="15"/>
        <v>135216</v>
      </c>
      <c r="H345" s="1">
        <f t="shared" si="16"/>
        <v>1898704.168645788</v>
      </c>
      <c r="I345" s="1">
        <f t="shared" si="17"/>
        <v>0</v>
      </c>
    </row>
    <row r="346" spans="1:9">
      <c r="A346" s="107">
        <v>361337</v>
      </c>
      <c r="B346" s="15" t="s">
        <v>359</v>
      </c>
      <c r="C346" s="1">
        <f>VLOOKUP(A346,Main!_xlnm.Print_Area,16,FALSE)</f>
        <v>147726.16627899482</v>
      </c>
      <c r="D346" s="1">
        <f>VLOOKUP(A346,Main!_xlnm.Print_Area,13,FALSE)</f>
        <v>23202</v>
      </c>
      <c r="E346" s="1">
        <f>VLOOKUP(A346,'CAF BLS Adjustment'!B346:J1001,5)</f>
        <v>105508</v>
      </c>
      <c r="F346" s="1">
        <f>VLOOKUP(A346,'CAF BLS Adjustment'!$B$3:$J$658,6)</f>
        <v>19559</v>
      </c>
      <c r="G346" s="1">
        <f t="shared" si="15"/>
        <v>23202</v>
      </c>
      <c r="H346" s="1">
        <f t="shared" si="16"/>
        <v>105508</v>
      </c>
      <c r="I346" s="1">
        <f t="shared" si="17"/>
        <v>19016.166278994817</v>
      </c>
    </row>
    <row r="347" spans="1:9">
      <c r="A347" s="107">
        <v>361346</v>
      </c>
      <c r="B347" s="15" t="s">
        <v>365</v>
      </c>
      <c r="C347" s="1">
        <f>VLOOKUP(A347,Main!_xlnm.Print_Area,16,FALSE)</f>
        <v>3786872.7790651331</v>
      </c>
      <c r="D347" s="1">
        <f>VLOOKUP(A347,Main!_xlnm.Print_Area,13,FALSE)</f>
        <v>238068</v>
      </c>
      <c r="E347" s="1">
        <f>VLOOKUP(A347,'CAF BLS Adjustment'!B347:J1002,5)</f>
        <v>1740168</v>
      </c>
      <c r="F347" s="1">
        <f>VLOOKUP(A347,'CAF BLS Adjustment'!$B$3:$J$658,6)</f>
        <v>1822552</v>
      </c>
      <c r="G347" s="1">
        <f t="shared" si="15"/>
        <v>238068</v>
      </c>
      <c r="H347" s="1">
        <f t="shared" si="16"/>
        <v>1740168</v>
      </c>
      <c r="I347" s="1">
        <f t="shared" si="17"/>
        <v>1808636.7790651331</v>
      </c>
    </row>
    <row r="348" spans="1:9">
      <c r="A348" s="107">
        <v>361347</v>
      </c>
      <c r="B348" s="15" t="s">
        <v>366</v>
      </c>
      <c r="C348" s="1">
        <f>VLOOKUP(A348,Main!_xlnm.Print_Area,16,FALSE)</f>
        <v>915280.35107697407</v>
      </c>
      <c r="D348" s="1">
        <f>VLOOKUP(A348,Main!_xlnm.Print_Area,13,FALSE)</f>
        <v>-52350</v>
      </c>
      <c r="E348" s="1">
        <f>VLOOKUP(A348,'CAF BLS Adjustment'!B348:J1003,5)</f>
        <v>929089</v>
      </c>
      <c r="F348" s="1">
        <f>VLOOKUP(A348,'CAF BLS Adjustment'!$B$3:$J$658,6)</f>
        <v>42097</v>
      </c>
      <c r="G348" s="1">
        <f t="shared" si="15"/>
        <v>-52350</v>
      </c>
      <c r="H348" s="1">
        <f t="shared" si="16"/>
        <v>929089</v>
      </c>
      <c r="I348" s="1">
        <f t="shared" si="17"/>
        <v>38541.351076974068</v>
      </c>
    </row>
    <row r="349" spans="1:9">
      <c r="A349" s="107">
        <v>361353</v>
      </c>
      <c r="B349" s="15" t="s">
        <v>367</v>
      </c>
      <c r="C349" s="1">
        <f>VLOOKUP(A349,Main!_xlnm.Print_Area,16,FALSE)</f>
        <v>276852.96664319327</v>
      </c>
      <c r="D349" s="1">
        <f>VLOOKUP(A349,Main!_xlnm.Print_Area,13,FALSE)</f>
        <v>17490</v>
      </c>
      <c r="E349" s="1">
        <f>VLOOKUP(A349,'CAF BLS Adjustment'!B349:J1004,5)</f>
        <v>259427</v>
      </c>
      <c r="F349" s="1">
        <f>VLOOKUP(A349,'CAF BLS Adjustment'!$B$3:$J$658,6)</f>
        <v>0</v>
      </c>
      <c r="G349" s="1">
        <f t="shared" si="15"/>
        <v>17490</v>
      </c>
      <c r="H349" s="1">
        <f t="shared" si="16"/>
        <v>259362.96664319327</v>
      </c>
      <c r="I349" s="1">
        <f t="shared" si="17"/>
        <v>0</v>
      </c>
    </row>
    <row r="350" spans="1:9">
      <c r="A350" s="107">
        <v>361356</v>
      </c>
      <c r="B350" s="15" t="s">
        <v>368</v>
      </c>
      <c r="C350" s="1">
        <f>VLOOKUP(A350,Main!_xlnm.Print_Area,16,FALSE)</f>
        <v>1057297.8593667089</v>
      </c>
      <c r="D350" s="1">
        <f>VLOOKUP(A350,Main!_xlnm.Print_Area,13,FALSE)</f>
        <v>71478</v>
      </c>
      <c r="E350" s="1">
        <f>VLOOKUP(A350,'CAF BLS Adjustment'!B350:J1005,5)</f>
        <v>963217</v>
      </c>
      <c r="F350" s="1">
        <f>VLOOKUP(A350,'CAF BLS Adjustment'!$B$3:$J$658,6)</f>
        <v>26488</v>
      </c>
      <c r="G350" s="1">
        <f t="shared" si="15"/>
        <v>71478</v>
      </c>
      <c r="H350" s="1">
        <f t="shared" si="16"/>
        <v>963217</v>
      </c>
      <c r="I350" s="1">
        <f t="shared" si="17"/>
        <v>22602.859366708901</v>
      </c>
    </row>
    <row r="351" spans="1:9">
      <c r="A351" s="107">
        <v>361373</v>
      </c>
      <c r="B351" s="15" t="s">
        <v>369</v>
      </c>
      <c r="C351" s="1">
        <f>VLOOKUP(A351,Main!_xlnm.Print_Area,16,FALSE)</f>
        <v>2917009.1748623718</v>
      </c>
      <c r="D351" s="1">
        <f>VLOOKUP(A351,Main!_xlnm.Print_Area,13,FALSE)</f>
        <v>56094</v>
      </c>
      <c r="E351" s="1">
        <f>VLOOKUP(A351,'CAF BLS Adjustment'!B351:J1006,5)</f>
        <v>2739017</v>
      </c>
      <c r="F351" s="1">
        <f>VLOOKUP(A351,'CAF BLS Adjustment'!$B$3:$J$658,6)</f>
        <v>132617</v>
      </c>
      <c r="G351" s="1">
        <f t="shared" si="15"/>
        <v>56094</v>
      </c>
      <c r="H351" s="1">
        <f t="shared" si="16"/>
        <v>2739017</v>
      </c>
      <c r="I351" s="1">
        <f t="shared" si="17"/>
        <v>121898.17486237176</v>
      </c>
    </row>
    <row r="352" spans="1:9">
      <c r="A352" s="107">
        <v>361387</v>
      </c>
      <c r="B352" s="15" t="s">
        <v>370</v>
      </c>
      <c r="C352" s="1">
        <f>VLOOKUP(A352,Main!_xlnm.Print_Area,16,FALSE)</f>
        <v>494825.57470481895</v>
      </c>
      <c r="D352" s="1">
        <f>VLOOKUP(A352,Main!_xlnm.Print_Area,13,FALSE)</f>
        <v>-6570</v>
      </c>
      <c r="E352" s="1">
        <f>VLOOKUP(A352,'CAF BLS Adjustment'!B352:J1007,5)</f>
        <v>503238</v>
      </c>
      <c r="F352" s="1">
        <f>VLOOKUP(A352,'CAF BLS Adjustment'!$B$3:$J$658,6)</f>
        <v>0</v>
      </c>
      <c r="G352" s="1">
        <f t="shared" si="15"/>
        <v>-6570</v>
      </c>
      <c r="H352" s="1">
        <f t="shared" si="16"/>
        <v>501395.57470481895</v>
      </c>
      <c r="I352" s="1">
        <f t="shared" si="17"/>
        <v>0</v>
      </c>
    </row>
    <row r="353" spans="1:9">
      <c r="A353" s="107">
        <v>361389</v>
      </c>
      <c r="B353" s="15" t="s">
        <v>172</v>
      </c>
      <c r="C353" s="1">
        <f>VLOOKUP(A353,Main!_xlnm.Print_Area,16,FALSE)</f>
        <v>647126.07424931892</v>
      </c>
      <c r="D353" s="1">
        <f>VLOOKUP(A353,Main!_xlnm.Print_Area,13,FALSE)</f>
        <v>53046</v>
      </c>
      <c r="E353" s="1">
        <f>VLOOKUP(A353,'CAF BLS Adjustment'!B353:J1008,5)</f>
        <v>458235</v>
      </c>
      <c r="F353" s="1">
        <f>VLOOKUP(A353,'CAF BLS Adjustment'!$B$3:$J$658,6)</f>
        <v>138223</v>
      </c>
      <c r="G353" s="1">
        <f t="shared" si="15"/>
        <v>53046</v>
      </c>
      <c r="H353" s="1">
        <f t="shared" si="16"/>
        <v>458235</v>
      </c>
      <c r="I353" s="1">
        <f t="shared" si="17"/>
        <v>135845.07424931892</v>
      </c>
    </row>
    <row r="354" spans="1:9">
      <c r="A354" s="107">
        <v>361390</v>
      </c>
      <c r="B354" s="15" t="s">
        <v>371</v>
      </c>
      <c r="C354" s="1">
        <f>VLOOKUP(A354,Main!_xlnm.Print_Area,16,FALSE)</f>
        <v>678737.91356637061</v>
      </c>
      <c r="D354" s="1">
        <f>VLOOKUP(A354,Main!_xlnm.Print_Area,13,FALSE)</f>
        <v>12762</v>
      </c>
      <c r="E354" s="1">
        <f>VLOOKUP(A354,'CAF BLS Adjustment'!B354:J1009,5)</f>
        <v>568398</v>
      </c>
      <c r="F354" s="1">
        <f>VLOOKUP(A354,'CAF BLS Adjustment'!$B$3:$J$658,6)</f>
        <v>100072</v>
      </c>
      <c r="G354" s="1">
        <f t="shared" si="15"/>
        <v>12762</v>
      </c>
      <c r="H354" s="1">
        <f t="shared" si="16"/>
        <v>568398</v>
      </c>
      <c r="I354" s="1">
        <f t="shared" si="17"/>
        <v>97577.913566370611</v>
      </c>
    </row>
    <row r="355" spans="1:9">
      <c r="A355" s="107">
        <v>361395</v>
      </c>
      <c r="B355" s="15" t="s">
        <v>372</v>
      </c>
      <c r="C355" s="1">
        <f>VLOOKUP(A355,Main!_xlnm.Print_Area,16,FALSE)</f>
        <v>4830331.4916809015</v>
      </c>
      <c r="D355" s="1">
        <f>VLOOKUP(A355,Main!_xlnm.Print_Area,13,FALSE)</f>
        <v>427488</v>
      </c>
      <c r="E355" s="1">
        <f>VLOOKUP(A355,'CAF BLS Adjustment'!B355:J1010,5)</f>
        <v>3382927</v>
      </c>
      <c r="F355" s="1">
        <f>VLOOKUP(A355,'CAF BLS Adjustment'!$B$3:$J$658,6)</f>
        <v>1037666</v>
      </c>
      <c r="G355" s="1">
        <f t="shared" si="15"/>
        <v>427488</v>
      </c>
      <c r="H355" s="1">
        <f t="shared" si="16"/>
        <v>3382927</v>
      </c>
      <c r="I355" s="1">
        <f t="shared" si="17"/>
        <v>1019916.4916809015</v>
      </c>
    </row>
    <row r="356" spans="1:9">
      <c r="A356" s="107">
        <v>361396</v>
      </c>
      <c r="B356" s="15" t="s">
        <v>373</v>
      </c>
      <c r="C356" s="1">
        <f>VLOOKUP(A356,Main!_xlnm.Print_Area,16,FALSE)</f>
        <v>766452.59769254574</v>
      </c>
      <c r="D356" s="1">
        <f>VLOOKUP(A356,Main!_xlnm.Print_Area,13,FALSE)</f>
        <v>47544</v>
      </c>
      <c r="E356" s="1">
        <f>VLOOKUP(A356,'CAF BLS Adjustment'!B356:J1011,5)</f>
        <v>588334</v>
      </c>
      <c r="F356" s="1">
        <f>VLOOKUP(A356,'CAF BLS Adjustment'!$B$3:$J$658,6)</f>
        <v>133391</v>
      </c>
      <c r="G356" s="1">
        <f t="shared" si="15"/>
        <v>47544</v>
      </c>
      <c r="H356" s="1">
        <f t="shared" si="16"/>
        <v>588334</v>
      </c>
      <c r="I356" s="1">
        <f t="shared" si="17"/>
        <v>130574.59769254574</v>
      </c>
    </row>
    <row r="357" spans="1:9">
      <c r="A357" s="107">
        <v>361401</v>
      </c>
      <c r="B357" s="15" t="s">
        <v>374</v>
      </c>
      <c r="C357" s="1">
        <f>VLOOKUP(A357,Main!_xlnm.Print_Area,16,FALSE)</f>
        <v>959096.70874999021</v>
      </c>
      <c r="D357" s="1">
        <f>VLOOKUP(A357,Main!_xlnm.Print_Area,13,FALSE)</f>
        <v>135846</v>
      </c>
      <c r="E357" s="1">
        <f>VLOOKUP(A357,'CAF BLS Adjustment'!B357:J1012,5)</f>
        <v>533866</v>
      </c>
      <c r="F357" s="1">
        <f>VLOOKUP(A357,'CAF BLS Adjustment'!$B$3:$J$658,6)</f>
        <v>292909</v>
      </c>
      <c r="G357" s="1">
        <f t="shared" si="15"/>
        <v>135846</v>
      </c>
      <c r="H357" s="1">
        <f t="shared" si="16"/>
        <v>533866</v>
      </c>
      <c r="I357" s="1">
        <f t="shared" si="17"/>
        <v>289384.70874999021</v>
      </c>
    </row>
    <row r="358" spans="1:9">
      <c r="A358" s="107">
        <v>361403</v>
      </c>
      <c r="B358" s="15" t="s">
        <v>375</v>
      </c>
      <c r="C358" s="1">
        <f>VLOOKUP(A358,Main!_xlnm.Print_Area,16,FALSE)</f>
        <v>218330.72318026677</v>
      </c>
      <c r="D358" s="1">
        <f>VLOOKUP(A358,Main!_xlnm.Print_Area,13,FALSE)</f>
        <v>7434</v>
      </c>
      <c r="E358" s="1">
        <f>VLOOKUP(A358,'CAF BLS Adjustment'!B358:J1013,5)</f>
        <v>188284</v>
      </c>
      <c r="F358" s="1">
        <f>VLOOKUP(A358,'CAF BLS Adjustment'!$B$3:$J$658,6)</f>
        <v>23415</v>
      </c>
      <c r="G358" s="1">
        <f t="shared" si="15"/>
        <v>7434</v>
      </c>
      <c r="H358" s="1">
        <f t="shared" si="16"/>
        <v>188284</v>
      </c>
      <c r="I358" s="1">
        <f t="shared" si="17"/>
        <v>22612.723180266767</v>
      </c>
    </row>
    <row r="359" spans="1:9">
      <c r="A359" s="107">
        <v>361404</v>
      </c>
      <c r="B359" s="15" t="s">
        <v>376</v>
      </c>
      <c r="C359" s="1">
        <f>VLOOKUP(A359,Main!_xlnm.Print_Area,16,FALSE)</f>
        <v>240496.27377552807</v>
      </c>
      <c r="D359" s="1">
        <f>VLOOKUP(A359,Main!_xlnm.Print_Area,13,FALSE)</f>
        <v>11838</v>
      </c>
      <c r="E359" s="1">
        <f>VLOOKUP(A359,'CAF BLS Adjustment'!B359:J1014,5)</f>
        <v>229542</v>
      </c>
      <c r="F359" s="1">
        <f>VLOOKUP(A359,'CAF BLS Adjustment'!$B$3:$J$658,6)</f>
        <v>0</v>
      </c>
      <c r="G359" s="1">
        <f t="shared" si="15"/>
        <v>11838</v>
      </c>
      <c r="H359" s="1">
        <f t="shared" si="16"/>
        <v>228658.27377552807</v>
      </c>
      <c r="I359" s="1">
        <f t="shared" si="17"/>
        <v>0</v>
      </c>
    </row>
    <row r="360" spans="1:9">
      <c r="A360" s="107">
        <v>361405</v>
      </c>
      <c r="B360" s="15" t="s">
        <v>377</v>
      </c>
      <c r="C360" s="1">
        <f>VLOOKUP(A360,Main!_xlnm.Print_Area,16,FALSE)</f>
        <v>160127.95169577858</v>
      </c>
      <c r="D360" s="1">
        <f>VLOOKUP(A360,Main!_xlnm.Print_Area,13,FALSE)</f>
        <v>-9972</v>
      </c>
      <c r="E360" s="1">
        <f>VLOOKUP(A360,'CAF BLS Adjustment'!B360:J1015,5)</f>
        <v>145454</v>
      </c>
      <c r="F360" s="1">
        <f>VLOOKUP(A360,'CAF BLS Adjustment'!$B$3:$J$658,6)</f>
        <v>25271</v>
      </c>
      <c r="G360" s="1">
        <f t="shared" si="15"/>
        <v>-9972</v>
      </c>
      <c r="H360" s="1">
        <f t="shared" si="16"/>
        <v>145454</v>
      </c>
      <c r="I360" s="1">
        <f t="shared" si="17"/>
        <v>24645.951695778582</v>
      </c>
    </row>
    <row r="361" spans="1:9">
      <c r="A361" s="107">
        <v>361410</v>
      </c>
      <c r="B361" s="15" t="s">
        <v>378</v>
      </c>
      <c r="C361" s="1">
        <f>VLOOKUP(A361,Main!_xlnm.Print_Area,16,FALSE)</f>
        <v>749493.91397420433</v>
      </c>
      <c r="D361" s="1">
        <f>VLOOKUP(A361,Main!_xlnm.Print_Area,13,FALSE)</f>
        <v>108414</v>
      </c>
      <c r="E361" s="1">
        <f>VLOOKUP(A361,'CAF BLS Adjustment'!B361:J1016,5)</f>
        <v>643834</v>
      </c>
      <c r="F361" s="1">
        <f>VLOOKUP(A361,'CAF BLS Adjustment'!$B$3:$J$658,6)</f>
        <v>0</v>
      </c>
      <c r="G361" s="1">
        <f t="shared" si="15"/>
        <v>108414</v>
      </c>
      <c r="H361" s="1">
        <f t="shared" si="16"/>
        <v>641079.91397420433</v>
      </c>
      <c r="I361" s="1">
        <f t="shared" si="17"/>
        <v>0</v>
      </c>
    </row>
    <row r="362" spans="1:9">
      <c r="A362" s="107">
        <v>361412</v>
      </c>
      <c r="B362" s="15" t="s">
        <v>379</v>
      </c>
      <c r="C362" s="1">
        <f>VLOOKUP(A362,Main!_xlnm.Print_Area,16,FALSE)</f>
        <v>751468.99960469757</v>
      </c>
      <c r="D362" s="1">
        <f>VLOOKUP(A362,Main!_xlnm.Print_Area,13,FALSE)</f>
        <v>-30114</v>
      </c>
      <c r="E362" s="1">
        <f>VLOOKUP(A362,'CAF BLS Adjustment'!B362:J1017,5)</f>
        <v>775743</v>
      </c>
      <c r="F362" s="1">
        <f>VLOOKUP(A362,'CAF BLS Adjustment'!$B$3:$J$658,6)</f>
        <v>8712</v>
      </c>
      <c r="G362" s="1">
        <f t="shared" si="15"/>
        <v>-30114</v>
      </c>
      <c r="H362" s="1">
        <f t="shared" si="16"/>
        <v>775743</v>
      </c>
      <c r="I362" s="1">
        <f t="shared" si="17"/>
        <v>5839.9996046975721</v>
      </c>
    </row>
    <row r="363" spans="1:9">
      <c r="A363" s="107">
        <v>361419</v>
      </c>
      <c r="B363" s="15" t="s">
        <v>380</v>
      </c>
      <c r="C363" s="1">
        <f>VLOOKUP(A363,Main!_xlnm.Print_Area,16,FALSE)</f>
        <v>244841.30753944832</v>
      </c>
      <c r="D363" s="1">
        <f>VLOOKUP(A363,Main!_xlnm.Print_Area,13,FALSE)</f>
        <v>16626</v>
      </c>
      <c r="E363" s="1">
        <f>VLOOKUP(A363,'CAF BLS Adjustment'!B363:J1018,5)</f>
        <v>177588</v>
      </c>
      <c r="F363" s="1">
        <f>VLOOKUP(A363,'CAF BLS Adjustment'!$B$3:$J$658,6)</f>
        <v>51527</v>
      </c>
      <c r="G363" s="1">
        <f t="shared" si="15"/>
        <v>16626</v>
      </c>
      <c r="H363" s="1">
        <f t="shared" si="16"/>
        <v>177588</v>
      </c>
      <c r="I363" s="1">
        <f t="shared" si="17"/>
        <v>50627.307539448317</v>
      </c>
    </row>
    <row r="364" spans="1:9">
      <c r="A364" s="107">
        <v>361422</v>
      </c>
      <c r="B364" s="15" t="s">
        <v>381</v>
      </c>
      <c r="C364" s="1">
        <f>VLOOKUP(A364,Main!_xlnm.Print_Area,16,FALSE)</f>
        <v>518435.95820959506</v>
      </c>
      <c r="D364" s="1">
        <f>VLOOKUP(A364,Main!_xlnm.Print_Area,13,FALSE)</f>
        <v>98520</v>
      </c>
      <c r="E364" s="1">
        <f>VLOOKUP(A364,'CAF BLS Adjustment'!B364:J1019,5)</f>
        <v>311985</v>
      </c>
      <c r="F364" s="1">
        <f>VLOOKUP(A364,'CAF BLS Adjustment'!$B$3:$J$658,6)</f>
        <v>109836</v>
      </c>
      <c r="G364" s="1">
        <f t="shared" si="15"/>
        <v>98520</v>
      </c>
      <c r="H364" s="1">
        <f t="shared" si="16"/>
        <v>311985</v>
      </c>
      <c r="I364" s="1">
        <f t="shared" si="17"/>
        <v>107930.95820959506</v>
      </c>
    </row>
    <row r="365" spans="1:9">
      <c r="A365" s="107">
        <v>361423</v>
      </c>
      <c r="B365" s="15" t="s">
        <v>382</v>
      </c>
      <c r="C365" s="1">
        <f>VLOOKUP(A365,Main!_xlnm.Print_Area,16,FALSE)</f>
        <v>240667.64405926905</v>
      </c>
      <c r="D365" s="1">
        <f>VLOOKUP(A365,Main!_xlnm.Print_Area,13,FALSE)</f>
        <v>26190</v>
      </c>
      <c r="E365" s="1">
        <f>VLOOKUP(A365,'CAF BLS Adjustment'!B365:J1020,5)</f>
        <v>192775</v>
      </c>
      <c r="F365" s="1">
        <f>VLOOKUP(A365,'CAF BLS Adjustment'!$B$3:$J$658,6)</f>
        <v>22587</v>
      </c>
      <c r="G365" s="1">
        <f t="shared" si="15"/>
        <v>26190</v>
      </c>
      <c r="H365" s="1">
        <f t="shared" si="16"/>
        <v>192775</v>
      </c>
      <c r="I365" s="1">
        <f t="shared" si="17"/>
        <v>21702.644059269049</v>
      </c>
    </row>
    <row r="366" spans="1:9">
      <c r="A366" s="107">
        <v>361426</v>
      </c>
      <c r="B366" s="15" t="s">
        <v>383</v>
      </c>
      <c r="C366" s="1">
        <f>VLOOKUP(A366,Main!_xlnm.Print_Area,16,FALSE)</f>
        <v>208824.65412693878</v>
      </c>
      <c r="D366" s="1">
        <f>VLOOKUP(A366,Main!_xlnm.Print_Area,13,FALSE)</f>
        <v>17760</v>
      </c>
      <c r="E366" s="1">
        <f>VLOOKUP(A366,'CAF BLS Adjustment'!B366:J1021,5)</f>
        <v>191832</v>
      </c>
      <c r="F366" s="1">
        <f>VLOOKUP(A366,'CAF BLS Adjustment'!$B$3:$J$658,6)</f>
        <v>0</v>
      </c>
      <c r="G366" s="1">
        <f t="shared" si="15"/>
        <v>17760</v>
      </c>
      <c r="H366" s="1">
        <f t="shared" si="16"/>
        <v>191064.65412693878</v>
      </c>
      <c r="I366" s="1">
        <f t="shared" si="17"/>
        <v>0</v>
      </c>
    </row>
    <row r="367" spans="1:9">
      <c r="A367" s="107">
        <v>361451</v>
      </c>
      <c r="B367" s="15" t="s">
        <v>384</v>
      </c>
      <c r="C367" s="1">
        <f>VLOOKUP(A367,Main!_xlnm.Print_Area,16,FALSE)</f>
        <v>2391220.5437149499</v>
      </c>
      <c r="D367" s="1">
        <f>VLOOKUP(A367,Main!_xlnm.Print_Area,13,FALSE)</f>
        <v>-23592</v>
      </c>
      <c r="E367" s="1">
        <f>VLOOKUP(A367,'CAF BLS Adjustment'!B367:J1022,5)</f>
        <v>2423686</v>
      </c>
      <c r="F367" s="1">
        <f>VLOOKUP(A367,'CAF BLS Adjustment'!$B$3:$J$658,6)</f>
        <v>0</v>
      </c>
      <c r="G367" s="1">
        <f t="shared" si="15"/>
        <v>-23592</v>
      </c>
      <c r="H367" s="1">
        <f t="shared" si="16"/>
        <v>2414812.5437149499</v>
      </c>
      <c r="I367" s="1">
        <f t="shared" si="17"/>
        <v>0</v>
      </c>
    </row>
    <row r="368" spans="1:9">
      <c r="A368" s="107">
        <v>361475</v>
      </c>
      <c r="B368" s="15" t="s">
        <v>385</v>
      </c>
      <c r="C368" s="1">
        <f>VLOOKUP(A368,Main!_xlnm.Print_Area,16,FALSE)</f>
        <v>1111748.7743476783</v>
      </c>
      <c r="D368" s="1">
        <f>VLOOKUP(A368,Main!_xlnm.Print_Area,13,FALSE)</f>
        <v>139266</v>
      </c>
      <c r="E368" s="1">
        <f>VLOOKUP(A368,'CAF BLS Adjustment'!B368:J1023,5)</f>
        <v>894783</v>
      </c>
      <c r="F368" s="1">
        <f>VLOOKUP(A368,'CAF BLS Adjustment'!$B$3:$J$658,6)</f>
        <v>81785</v>
      </c>
      <c r="G368" s="1">
        <f t="shared" si="15"/>
        <v>139266</v>
      </c>
      <c r="H368" s="1">
        <f t="shared" si="16"/>
        <v>894783</v>
      </c>
      <c r="I368" s="1">
        <f t="shared" si="17"/>
        <v>77699.774347678293</v>
      </c>
    </row>
    <row r="369" spans="1:9">
      <c r="A369" s="107">
        <v>361479</v>
      </c>
      <c r="B369" s="15" t="s">
        <v>386</v>
      </c>
      <c r="C369" s="1">
        <f>VLOOKUP(A369,Main!_xlnm.Print_Area,16,FALSE)</f>
        <v>1406292.9040995047</v>
      </c>
      <c r="D369" s="1">
        <f>VLOOKUP(A369,Main!_xlnm.Print_Area,13,FALSE)</f>
        <v>72408</v>
      </c>
      <c r="E369" s="1">
        <f>VLOOKUP(A369,'CAF BLS Adjustment'!B369:J1024,5)</f>
        <v>1334150</v>
      </c>
      <c r="F369" s="1">
        <f>VLOOKUP(A369,'CAF BLS Adjustment'!$B$3:$J$658,6)</f>
        <v>0</v>
      </c>
      <c r="G369" s="1">
        <f t="shared" si="15"/>
        <v>72408</v>
      </c>
      <c r="H369" s="1">
        <f t="shared" si="16"/>
        <v>1333884.9040995047</v>
      </c>
      <c r="I369" s="1">
        <f t="shared" si="17"/>
        <v>0</v>
      </c>
    </row>
    <row r="370" spans="1:9">
      <c r="A370" s="107">
        <v>361485</v>
      </c>
      <c r="B370" s="15" t="s">
        <v>387</v>
      </c>
      <c r="C370" s="1">
        <f>VLOOKUP(A370,Main!_xlnm.Print_Area,16,FALSE)</f>
        <v>484892.21784502175</v>
      </c>
      <c r="D370" s="1">
        <f>VLOOKUP(A370,Main!_xlnm.Print_Area,13,FALSE)</f>
        <v>35244</v>
      </c>
      <c r="E370" s="1">
        <f>VLOOKUP(A370,'CAF BLS Adjustment'!B370:J1025,5)</f>
        <v>355427</v>
      </c>
      <c r="F370" s="1">
        <f>VLOOKUP(A370,'CAF BLS Adjustment'!$B$3:$J$658,6)</f>
        <v>96003</v>
      </c>
      <c r="G370" s="1">
        <f t="shared" si="15"/>
        <v>35244</v>
      </c>
      <c r="H370" s="1">
        <f t="shared" si="16"/>
        <v>355427</v>
      </c>
      <c r="I370" s="1">
        <f t="shared" si="17"/>
        <v>94221.217845021747</v>
      </c>
    </row>
    <row r="371" spans="1:9">
      <c r="A371" s="107">
        <v>361494</v>
      </c>
      <c r="B371" s="15" t="s">
        <v>388</v>
      </c>
      <c r="C371" s="1">
        <f>VLOOKUP(A371,Main!_xlnm.Print_Area,16,FALSE)</f>
        <v>436769.05095730117</v>
      </c>
      <c r="D371" s="1">
        <f>VLOOKUP(A371,Main!_xlnm.Print_Area,13,FALSE)</f>
        <v>41586</v>
      </c>
      <c r="E371" s="1">
        <f>VLOOKUP(A371,'CAF BLS Adjustment'!B371:J1026,5)</f>
        <v>396788</v>
      </c>
      <c r="F371" s="1">
        <f>VLOOKUP(A371,'CAF BLS Adjustment'!$B$3:$J$658,6)</f>
        <v>0</v>
      </c>
      <c r="G371" s="1">
        <f t="shared" si="15"/>
        <v>41586</v>
      </c>
      <c r="H371" s="1">
        <f t="shared" si="16"/>
        <v>395183.05095730117</v>
      </c>
      <c r="I371" s="1">
        <f t="shared" si="17"/>
        <v>0</v>
      </c>
    </row>
    <row r="372" spans="1:9">
      <c r="A372" s="107">
        <v>361499</v>
      </c>
      <c r="B372" s="15" t="s">
        <v>389</v>
      </c>
      <c r="C372" s="1">
        <f>VLOOKUP(A372,Main!_xlnm.Print_Area,16,FALSE)</f>
        <v>733032.7558235086</v>
      </c>
      <c r="D372" s="1">
        <f>VLOOKUP(A372,Main!_xlnm.Print_Area,13,FALSE)</f>
        <v>87198</v>
      </c>
      <c r="E372" s="1">
        <f>VLOOKUP(A372,'CAF BLS Adjustment'!B372:J1027,5)</f>
        <v>259304</v>
      </c>
      <c r="F372" s="1">
        <f>VLOOKUP(A372,'CAF BLS Adjustment'!$B$3:$J$658,6)</f>
        <v>386850</v>
      </c>
      <c r="G372" s="1">
        <f t="shared" si="15"/>
        <v>87198</v>
      </c>
      <c r="H372" s="1">
        <f t="shared" si="16"/>
        <v>259304</v>
      </c>
      <c r="I372" s="1">
        <f t="shared" si="17"/>
        <v>386530.7558235086</v>
      </c>
    </row>
    <row r="373" spans="1:9">
      <c r="A373" s="107">
        <v>361501</v>
      </c>
      <c r="B373" s="15" t="s">
        <v>390</v>
      </c>
      <c r="C373" s="1">
        <f>VLOOKUP(A373,Main!_xlnm.Print_Area,16,FALSE)</f>
        <v>1275811.9591385999</v>
      </c>
      <c r="D373" s="1">
        <f>VLOOKUP(A373,Main!_xlnm.Print_Area,13,FALSE)</f>
        <v>-175788</v>
      </c>
      <c r="E373" s="1">
        <f>VLOOKUP(A373,'CAF BLS Adjustment'!B373:J1028,5)</f>
        <v>1456934</v>
      </c>
      <c r="F373" s="1">
        <f>VLOOKUP(A373,'CAF BLS Adjustment'!$B$3:$J$658,6)</f>
        <v>0</v>
      </c>
      <c r="G373" s="1">
        <f t="shared" si="15"/>
        <v>-175788</v>
      </c>
      <c r="H373" s="1">
        <f t="shared" si="16"/>
        <v>1451599.9591385999</v>
      </c>
      <c r="I373" s="1">
        <f t="shared" si="17"/>
        <v>0</v>
      </c>
    </row>
    <row r="374" spans="1:9">
      <c r="A374" s="107">
        <v>361510</v>
      </c>
      <c r="B374" s="15" t="s">
        <v>391</v>
      </c>
      <c r="C374" s="1">
        <f>VLOOKUP(A374,Main!_xlnm.Print_Area,16,FALSE)</f>
        <v>858855.11859300546</v>
      </c>
      <c r="D374" s="1">
        <f>VLOOKUP(A374,Main!_xlnm.Print_Area,13,FALSE)</f>
        <v>-5970</v>
      </c>
      <c r="E374" s="1">
        <f>VLOOKUP(A374,'CAF BLS Adjustment'!B374:J1029,5)</f>
        <v>438776</v>
      </c>
      <c r="F374" s="1">
        <f>VLOOKUP(A374,'CAF BLS Adjustment'!$B$3:$J$658,6)</f>
        <v>429227</v>
      </c>
      <c r="G374" s="1">
        <f t="shared" si="15"/>
        <v>-5970</v>
      </c>
      <c r="H374" s="1">
        <f t="shared" si="16"/>
        <v>438776</v>
      </c>
      <c r="I374" s="1">
        <f t="shared" si="17"/>
        <v>426049.11859300546</v>
      </c>
    </row>
    <row r="375" spans="1:9">
      <c r="A375" s="107">
        <v>361512</v>
      </c>
      <c r="B375" s="15" t="s">
        <v>392</v>
      </c>
      <c r="C375" s="1">
        <f>VLOOKUP(A375,Main!_xlnm.Print_Area,16,FALSE)</f>
        <v>79932.281298846283</v>
      </c>
      <c r="D375" s="1">
        <f>VLOOKUP(A375,Main!_xlnm.Print_Area,13,FALSE)</f>
        <v>2454</v>
      </c>
      <c r="E375" s="1">
        <f>VLOOKUP(A375,'CAF BLS Adjustment'!B375:J1030,5)</f>
        <v>46533</v>
      </c>
      <c r="F375" s="1">
        <f>VLOOKUP(A375,'CAF BLS Adjustment'!$B$3:$J$658,6)</f>
        <v>31239</v>
      </c>
      <c r="G375" s="1">
        <f t="shared" si="15"/>
        <v>2454</v>
      </c>
      <c r="H375" s="1">
        <f t="shared" si="16"/>
        <v>46533</v>
      </c>
      <c r="I375" s="1">
        <f t="shared" si="17"/>
        <v>30945.281298846283</v>
      </c>
    </row>
    <row r="376" spans="1:9">
      <c r="A376" s="107">
        <v>371516</v>
      </c>
      <c r="B376" s="15" t="s">
        <v>395</v>
      </c>
      <c r="C376" s="1">
        <f>VLOOKUP(A376,Main!_xlnm.Print_Area,16,FALSE)</f>
        <v>562875.66033574415</v>
      </c>
      <c r="D376" s="1">
        <f>VLOOKUP(A376,Main!_xlnm.Print_Area,13,FALSE)</f>
        <v>6894</v>
      </c>
      <c r="E376" s="1">
        <f>VLOOKUP(A376,'CAF BLS Adjustment'!B376:J1031,5)</f>
        <v>558050</v>
      </c>
      <c r="F376" s="1">
        <f>VLOOKUP(A376,'CAF BLS Adjustment'!$B$3:$J$658,6)</f>
        <v>0</v>
      </c>
      <c r="G376" s="1">
        <f t="shared" si="15"/>
        <v>6894</v>
      </c>
      <c r="H376" s="1">
        <f t="shared" si="16"/>
        <v>555981.66033574415</v>
      </c>
      <c r="I376" s="1">
        <f t="shared" si="17"/>
        <v>0</v>
      </c>
    </row>
    <row r="377" spans="1:9">
      <c r="A377" s="107">
        <v>371525</v>
      </c>
      <c r="B377" s="15" t="s">
        <v>396</v>
      </c>
      <c r="C377" s="1">
        <f>VLOOKUP(A377,Main!_xlnm.Print_Area,16,FALSE)</f>
        <v>830472.35107495764</v>
      </c>
      <c r="D377" s="1">
        <f>VLOOKUP(A377,Main!_xlnm.Print_Area,13,FALSE)</f>
        <v>19158</v>
      </c>
      <c r="E377" s="1">
        <f>VLOOKUP(A377,'CAF BLS Adjustment'!B377:J1032,5)</f>
        <v>714892</v>
      </c>
      <c r="F377" s="1">
        <f>VLOOKUP(A377,'CAF BLS Adjustment'!$B$3:$J$658,6)</f>
        <v>99474</v>
      </c>
      <c r="G377" s="1">
        <f t="shared" si="15"/>
        <v>19158</v>
      </c>
      <c r="H377" s="1">
        <f t="shared" si="16"/>
        <v>714892</v>
      </c>
      <c r="I377" s="1">
        <f t="shared" si="17"/>
        <v>96422.351074957638</v>
      </c>
    </row>
    <row r="378" spans="1:9">
      <c r="A378" s="107">
        <v>371526</v>
      </c>
      <c r="B378" s="15" t="s">
        <v>397</v>
      </c>
      <c r="C378" s="1">
        <f>VLOOKUP(A378,Main!_xlnm.Print_Area,16,FALSE)</f>
        <v>589006.63958966243</v>
      </c>
      <c r="D378" s="1">
        <f>VLOOKUP(A378,Main!_xlnm.Print_Area,13,FALSE)</f>
        <v>67344</v>
      </c>
      <c r="E378" s="1">
        <f>VLOOKUP(A378,'CAF BLS Adjustment'!B378:J1033,5)</f>
        <v>523827</v>
      </c>
      <c r="F378" s="1">
        <f>VLOOKUP(A378,'CAF BLS Adjustment'!$B$3:$J$658,6)</f>
        <v>0</v>
      </c>
      <c r="G378" s="1">
        <f t="shared" si="15"/>
        <v>67344</v>
      </c>
      <c r="H378" s="1">
        <f t="shared" si="16"/>
        <v>521662.63958966243</v>
      </c>
      <c r="I378" s="1">
        <f t="shared" si="17"/>
        <v>0</v>
      </c>
    </row>
    <row r="379" spans="1:9">
      <c r="A379" s="107">
        <v>371531</v>
      </c>
      <c r="B379" s="15" t="s">
        <v>398</v>
      </c>
      <c r="C379" s="1">
        <f>VLOOKUP(A379,Main!_xlnm.Print_Area,16,FALSE)</f>
        <v>277190.43761212984</v>
      </c>
      <c r="D379" s="1">
        <f>VLOOKUP(A379,Main!_xlnm.Print_Area,13,FALSE)</f>
        <v>360</v>
      </c>
      <c r="E379" s="1">
        <f>VLOOKUP(A379,'CAF BLS Adjustment'!B379:J1034,5)</f>
        <v>277849</v>
      </c>
      <c r="F379" s="1">
        <f>VLOOKUP(A379,'CAF BLS Adjustment'!$B$3:$J$658,6)</f>
        <v>0</v>
      </c>
      <c r="G379" s="1">
        <f t="shared" si="15"/>
        <v>360</v>
      </c>
      <c r="H379" s="1">
        <f t="shared" si="16"/>
        <v>276830.43761212984</v>
      </c>
      <c r="I379" s="1">
        <f t="shared" si="17"/>
        <v>0</v>
      </c>
    </row>
    <row r="380" spans="1:9">
      <c r="A380" s="107">
        <v>371534</v>
      </c>
      <c r="B380" s="15" t="s">
        <v>399</v>
      </c>
      <c r="C380" s="1">
        <f>VLOOKUP(A380,Main!_xlnm.Print_Area,16,FALSE)</f>
        <v>1014400.4897942285</v>
      </c>
      <c r="D380" s="1">
        <f>VLOOKUP(A380,Main!_xlnm.Print_Area,13,FALSE)</f>
        <v>91374</v>
      </c>
      <c r="E380" s="1">
        <f>VLOOKUP(A380,'CAF BLS Adjustment'!B380:J1035,5)</f>
        <v>877138</v>
      </c>
      <c r="F380" s="1">
        <f>VLOOKUP(A380,'CAF BLS Adjustment'!$B$3:$J$658,6)</f>
        <v>49616</v>
      </c>
      <c r="G380" s="1">
        <f t="shared" si="15"/>
        <v>91374</v>
      </c>
      <c r="H380" s="1">
        <f t="shared" si="16"/>
        <v>877138</v>
      </c>
      <c r="I380" s="1">
        <f t="shared" si="17"/>
        <v>45888.489794228459</v>
      </c>
    </row>
    <row r="381" spans="1:9">
      <c r="A381" s="107">
        <v>371540</v>
      </c>
      <c r="B381" s="15" t="s">
        <v>400</v>
      </c>
      <c r="C381" s="1">
        <f>VLOOKUP(A381,Main!_xlnm.Print_Area,16,FALSE)</f>
        <v>712991.04719852272</v>
      </c>
      <c r="D381" s="1">
        <f>VLOOKUP(A381,Main!_xlnm.Print_Area,13,FALSE)</f>
        <v>58590</v>
      </c>
      <c r="E381" s="1">
        <f>VLOOKUP(A381,'CAF BLS Adjustment'!B381:J1036,5)</f>
        <v>611306</v>
      </c>
      <c r="F381" s="1">
        <f>VLOOKUP(A381,'CAF BLS Adjustment'!$B$3:$J$658,6)</f>
        <v>45715</v>
      </c>
      <c r="G381" s="1">
        <f t="shared" si="15"/>
        <v>58590</v>
      </c>
      <c r="H381" s="1">
        <f t="shared" si="16"/>
        <v>611306</v>
      </c>
      <c r="I381" s="1">
        <f t="shared" si="17"/>
        <v>43095.04719852272</v>
      </c>
    </row>
    <row r="382" spans="1:9">
      <c r="A382" s="107">
        <v>371553</v>
      </c>
      <c r="B382" s="15" t="s">
        <v>401</v>
      </c>
      <c r="C382" s="1">
        <f>VLOOKUP(A382,Main!_xlnm.Print_Area,16,FALSE)</f>
        <v>1492407.0097849846</v>
      </c>
      <c r="D382" s="1">
        <f>VLOOKUP(A382,Main!_xlnm.Print_Area,13,FALSE)</f>
        <v>137130</v>
      </c>
      <c r="E382" s="1">
        <f>VLOOKUP(A382,'CAF BLS Adjustment'!B382:J1037,5)</f>
        <v>1360761</v>
      </c>
      <c r="F382" s="1">
        <f>VLOOKUP(A382,'CAF BLS Adjustment'!$B$3:$J$658,6)</f>
        <v>0</v>
      </c>
      <c r="G382" s="1">
        <f t="shared" si="15"/>
        <v>137130</v>
      </c>
      <c r="H382" s="1">
        <f t="shared" si="16"/>
        <v>1355277.0097849846</v>
      </c>
      <c r="I382" s="1">
        <f t="shared" si="17"/>
        <v>0</v>
      </c>
    </row>
    <row r="383" spans="1:9">
      <c r="A383" s="107">
        <v>371555</v>
      </c>
      <c r="B383" s="15" t="s">
        <v>402</v>
      </c>
      <c r="C383" s="1">
        <f>VLOOKUP(A383,Main!_xlnm.Print_Area,16,FALSE)</f>
        <v>1245917.757772818</v>
      </c>
      <c r="D383" s="1">
        <f>VLOOKUP(A383,Main!_xlnm.Print_Area,13,FALSE)</f>
        <v>62646</v>
      </c>
      <c r="E383" s="1">
        <f>VLOOKUP(A383,'CAF BLS Adjustment'!B383:J1038,5)</f>
        <v>1187850</v>
      </c>
      <c r="F383" s="1">
        <f>VLOOKUP(A383,'CAF BLS Adjustment'!$B$3:$J$658,6)</f>
        <v>0</v>
      </c>
      <c r="G383" s="1">
        <f t="shared" si="15"/>
        <v>62646</v>
      </c>
      <c r="H383" s="1">
        <f t="shared" si="16"/>
        <v>1183271.757772818</v>
      </c>
      <c r="I383" s="1">
        <f t="shared" si="17"/>
        <v>0</v>
      </c>
    </row>
    <row r="384" spans="1:9">
      <c r="A384" s="107">
        <v>371556</v>
      </c>
      <c r="B384" s="15" t="s">
        <v>403</v>
      </c>
      <c r="C384" s="1">
        <f>VLOOKUP(A384,Main!_xlnm.Print_Area,16,FALSE)</f>
        <v>793176.39856754465</v>
      </c>
      <c r="D384" s="1">
        <f>VLOOKUP(A384,Main!_xlnm.Print_Area,13,FALSE)</f>
        <v>63798</v>
      </c>
      <c r="E384" s="1">
        <f>VLOOKUP(A384,'CAF BLS Adjustment'!B384:J1039,5)</f>
        <v>518857</v>
      </c>
      <c r="F384" s="1">
        <f>VLOOKUP(A384,'CAF BLS Adjustment'!$B$3:$J$658,6)</f>
        <v>213436</v>
      </c>
      <c r="G384" s="1">
        <f t="shared" si="15"/>
        <v>63798</v>
      </c>
      <c r="H384" s="1">
        <f t="shared" si="16"/>
        <v>518857</v>
      </c>
      <c r="I384" s="1">
        <f t="shared" si="17"/>
        <v>210521.39856754465</v>
      </c>
    </row>
    <row r="385" spans="1:9">
      <c r="A385" s="107">
        <v>371557</v>
      </c>
      <c r="B385" s="15" t="s">
        <v>404</v>
      </c>
      <c r="C385" s="1">
        <f>VLOOKUP(A385,Main!_xlnm.Print_Area,16,FALSE)</f>
        <v>300237.02342531871</v>
      </c>
      <c r="D385" s="1">
        <f>VLOOKUP(A385,Main!_xlnm.Print_Area,13,FALSE)</f>
        <v>22350</v>
      </c>
      <c r="E385" s="1">
        <f>VLOOKUP(A385,'CAF BLS Adjustment'!B385:J1040,5)</f>
        <v>266835.03783569811</v>
      </c>
      <c r="F385" s="1">
        <f>VLOOKUP(A385,'CAF BLS Adjustment'!$B$3:$J$658,6)</f>
        <v>12155.234829174315</v>
      </c>
      <c r="G385" s="1">
        <f t="shared" si="15"/>
        <v>22350</v>
      </c>
      <c r="H385" s="1">
        <f t="shared" si="16"/>
        <v>266835.03783569811</v>
      </c>
      <c r="I385" s="1">
        <f t="shared" si="17"/>
        <v>11051.985589620599</v>
      </c>
    </row>
    <row r="386" spans="1:9">
      <c r="A386" s="107">
        <v>371558</v>
      </c>
      <c r="B386" s="15" t="s">
        <v>405</v>
      </c>
      <c r="C386" s="1">
        <f>VLOOKUP(A386,Main!_xlnm.Print_Area,16,FALSE)</f>
        <v>625463.67477783188</v>
      </c>
      <c r="D386" s="1">
        <f>VLOOKUP(A386,Main!_xlnm.Print_Area,13,FALSE)</f>
        <v>53244</v>
      </c>
      <c r="E386" s="1">
        <f>VLOOKUP(A386,'CAF BLS Adjustment'!B386:J1041,5)</f>
        <v>574518</v>
      </c>
      <c r="F386" s="1">
        <f>VLOOKUP(A386,'CAF BLS Adjustment'!$B$3:$J$658,6)</f>
        <v>0</v>
      </c>
      <c r="G386" s="1">
        <f t="shared" si="15"/>
        <v>53244</v>
      </c>
      <c r="H386" s="1">
        <f t="shared" si="16"/>
        <v>572219.67477783188</v>
      </c>
      <c r="I386" s="1">
        <f t="shared" si="17"/>
        <v>0</v>
      </c>
    </row>
    <row r="387" spans="1:9">
      <c r="A387" s="107">
        <v>371559</v>
      </c>
      <c r="B387" s="15" t="s">
        <v>406</v>
      </c>
      <c r="C387" s="1">
        <f>VLOOKUP(A387,Main!_xlnm.Print_Area,16,FALSE)</f>
        <v>300411.11105902871</v>
      </c>
      <c r="D387" s="1">
        <f>VLOOKUP(A387,Main!_xlnm.Print_Area,13,FALSE)</f>
        <v>7698</v>
      </c>
      <c r="E387" s="1">
        <f>VLOOKUP(A387,'CAF BLS Adjustment'!B387:J1042,5)</f>
        <v>292859</v>
      </c>
      <c r="F387" s="1">
        <f>VLOOKUP(A387,'CAF BLS Adjustment'!$B$3:$J$658,6)</f>
        <v>958</v>
      </c>
      <c r="G387" s="1">
        <f t="shared" si="15"/>
        <v>7698</v>
      </c>
      <c r="H387" s="1">
        <f t="shared" si="16"/>
        <v>292713.11105902871</v>
      </c>
      <c r="I387" s="1">
        <f t="shared" si="17"/>
        <v>0</v>
      </c>
    </row>
    <row r="388" spans="1:9">
      <c r="A388" s="107">
        <v>371561</v>
      </c>
      <c r="B388" s="15" t="s">
        <v>407</v>
      </c>
      <c r="C388" s="1">
        <f>VLOOKUP(A388,Main!_xlnm.Print_Area,16,FALSE)</f>
        <v>212571.88457548362</v>
      </c>
      <c r="D388" s="1">
        <f>VLOOKUP(A388,Main!_xlnm.Print_Area,13,FALSE)</f>
        <v>7062</v>
      </c>
      <c r="E388" s="1">
        <f>VLOOKUP(A388,'CAF BLS Adjustment'!B388:J1043,5)</f>
        <v>156683</v>
      </c>
      <c r="F388" s="1">
        <f>VLOOKUP(A388,'CAF BLS Adjustment'!$B$3:$J$658,6)</f>
        <v>49608</v>
      </c>
      <c r="G388" s="1">
        <f t="shared" ref="G388:G451" si="18">MIN(D388,C388)</f>
        <v>7062</v>
      </c>
      <c r="H388" s="1">
        <f t="shared" ref="H388:H451" si="19">MAX(MIN(C388-G388,E388),0)</f>
        <v>156683</v>
      </c>
      <c r="I388" s="1">
        <f t="shared" ref="I388:I451" si="20">MIN(MAX(C388-G388-H388,0),F388)</f>
        <v>48826.884575483622</v>
      </c>
    </row>
    <row r="389" spans="1:9">
      <c r="A389" s="107">
        <v>371567</v>
      </c>
      <c r="B389" s="15" t="s">
        <v>408</v>
      </c>
      <c r="C389" s="1">
        <f>VLOOKUP(A389,Main!_xlnm.Print_Area,16,FALSE)</f>
        <v>524758.53614090465</v>
      </c>
      <c r="D389" s="1">
        <f>VLOOKUP(A389,Main!_xlnm.Print_Area,13,FALSE)</f>
        <v>16824</v>
      </c>
      <c r="E389" s="1">
        <f>VLOOKUP(A389,'CAF BLS Adjustment'!B389:J1044,5)</f>
        <v>509862.81083981349</v>
      </c>
      <c r="F389" s="1">
        <f>VLOOKUP(A389,'CAF BLS Adjustment'!$B$3:$J$658,6)</f>
        <v>0</v>
      </c>
      <c r="G389" s="1">
        <f t="shared" si="18"/>
        <v>16824</v>
      </c>
      <c r="H389" s="1">
        <f t="shared" si="19"/>
        <v>507934.53614090465</v>
      </c>
      <c r="I389" s="1">
        <f t="shared" si="20"/>
        <v>0</v>
      </c>
    </row>
    <row r="390" spans="1:9">
      <c r="A390" s="107">
        <v>371576</v>
      </c>
      <c r="B390" s="15" t="s">
        <v>409</v>
      </c>
      <c r="C390" s="1">
        <f>VLOOKUP(A390,Main!_xlnm.Print_Area,16,FALSE)</f>
        <v>2381374.4152694256</v>
      </c>
      <c r="D390" s="1">
        <f>VLOOKUP(A390,Main!_xlnm.Print_Area,13,FALSE)</f>
        <v>75714</v>
      </c>
      <c r="E390" s="1">
        <f>VLOOKUP(A390,'CAF BLS Adjustment'!B390:J1045,5)</f>
        <v>2314411</v>
      </c>
      <c r="F390" s="1">
        <f>VLOOKUP(A390,'CAF BLS Adjustment'!$B$3:$J$658,6)</f>
        <v>0</v>
      </c>
      <c r="G390" s="1">
        <f t="shared" si="18"/>
        <v>75714</v>
      </c>
      <c r="H390" s="1">
        <f t="shared" si="19"/>
        <v>2305660.4152694256</v>
      </c>
      <c r="I390" s="1">
        <f t="shared" si="20"/>
        <v>0</v>
      </c>
    </row>
    <row r="391" spans="1:9">
      <c r="A391" s="107">
        <v>371582</v>
      </c>
      <c r="B391" s="15" t="s">
        <v>410</v>
      </c>
      <c r="C391" s="1">
        <f>VLOOKUP(A391,Main!_xlnm.Print_Area,16,FALSE)</f>
        <v>472877.2888303746</v>
      </c>
      <c r="D391" s="1">
        <f>VLOOKUP(A391,Main!_xlnm.Print_Area,13,FALSE)</f>
        <v>-4920</v>
      </c>
      <c r="E391" s="1">
        <f>VLOOKUP(A391,'CAF BLS Adjustment'!B391:J1046,5)</f>
        <v>444740</v>
      </c>
      <c r="F391" s="1">
        <f>VLOOKUP(A391,'CAF BLS Adjustment'!$B$3:$J$658,6)</f>
        <v>34813</v>
      </c>
      <c r="G391" s="1">
        <f t="shared" si="18"/>
        <v>-4920</v>
      </c>
      <c r="H391" s="1">
        <f t="shared" si="19"/>
        <v>444740</v>
      </c>
      <c r="I391" s="1">
        <f t="shared" si="20"/>
        <v>33057.2888303746</v>
      </c>
    </row>
    <row r="392" spans="1:9">
      <c r="A392" s="107">
        <v>371590</v>
      </c>
      <c r="B392" s="15" t="s">
        <v>411</v>
      </c>
      <c r="C392" s="1">
        <f>VLOOKUP(A392,Main!_xlnm.Print_Area,16,FALSE)</f>
        <v>29271.439337357027</v>
      </c>
      <c r="D392" s="1">
        <f>VLOOKUP(A392,Main!_xlnm.Print_Area,13,FALSE)</f>
        <v>486</v>
      </c>
      <c r="E392" s="1">
        <f>VLOOKUP(A392,'CAF BLS Adjustment'!B392:J1047,5)</f>
        <v>28893</v>
      </c>
      <c r="F392" s="1">
        <f>VLOOKUP(A392,'CAF BLS Adjustment'!$B$3:$J$658,6)</f>
        <v>0</v>
      </c>
      <c r="G392" s="1">
        <f t="shared" si="18"/>
        <v>486</v>
      </c>
      <c r="H392" s="1">
        <f t="shared" si="19"/>
        <v>28785.439337357027</v>
      </c>
      <c r="I392" s="1">
        <f t="shared" si="20"/>
        <v>0</v>
      </c>
    </row>
    <row r="393" spans="1:9">
      <c r="A393" s="107">
        <v>371591</v>
      </c>
      <c r="B393" s="15" t="s">
        <v>412</v>
      </c>
      <c r="C393" s="1">
        <f>VLOOKUP(A393,Main!_xlnm.Print_Area,16,FALSE)</f>
        <v>931615.69034218253</v>
      </c>
      <c r="D393" s="1">
        <f>VLOOKUP(A393,Main!_xlnm.Print_Area,13,FALSE)</f>
        <v>28788</v>
      </c>
      <c r="E393" s="1">
        <f>VLOOKUP(A393,'CAF BLS Adjustment'!B393:J1048,5)</f>
        <v>856788</v>
      </c>
      <c r="F393" s="1">
        <f>VLOOKUP(A393,'CAF BLS Adjustment'!$B$3:$J$658,6)</f>
        <v>49463</v>
      </c>
      <c r="G393" s="1">
        <f t="shared" si="18"/>
        <v>28788</v>
      </c>
      <c r="H393" s="1">
        <f t="shared" si="19"/>
        <v>856788</v>
      </c>
      <c r="I393" s="1">
        <f t="shared" si="20"/>
        <v>46039.690342182526</v>
      </c>
    </row>
    <row r="394" spans="1:9">
      <c r="A394" s="107">
        <v>371592</v>
      </c>
      <c r="B394" s="15" t="s">
        <v>413</v>
      </c>
      <c r="C394" s="1">
        <f>VLOOKUP(A394,Main!_xlnm.Print_Area,16,FALSE)</f>
        <v>840836.3631773307</v>
      </c>
      <c r="D394" s="1">
        <f>VLOOKUP(A394,Main!_xlnm.Print_Area,13,FALSE)</f>
        <v>-7866</v>
      </c>
      <c r="E394" s="1">
        <f>VLOOKUP(A394,'CAF BLS Adjustment'!B394:J1049,5)</f>
        <v>441702</v>
      </c>
      <c r="F394" s="1">
        <f>VLOOKUP(A394,'CAF BLS Adjustment'!$B$3:$J$658,6)</f>
        <v>410119</v>
      </c>
      <c r="G394" s="1">
        <f t="shared" si="18"/>
        <v>-7866</v>
      </c>
      <c r="H394" s="1">
        <f t="shared" si="19"/>
        <v>441702</v>
      </c>
      <c r="I394" s="1">
        <f t="shared" si="20"/>
        <v>407000.3631773307</v>
      </c>
    </row>
    <row r="395" spans="1:9">
      <c r="A395" s="107">
        <v>371597</v>
      </c>
      <c r="B395" s="15" t="s">
        <v>414</v>
      </c>
      <c r="C395" s="1">
        <f>VLOOKUP(A395,Main!_xlnm.Print_Area,16,FALSE)</f>
        <v>318683.75653894601</v>
      </c>
      <c r="D395" s="1">
        <f>VLOOKUP(A395,Main!_xlnm.Print_Area,13,FALSE)</f>
        <v>-9582</v>
      </c>
      <c r="E395" s="1">
        <f>VLOOKUP(A395,'CAF BLS Adjustment'!B395:J1050,5)</f>
        <v>329210</v>
      </c>
      <c r="F395" s="1">
        <f>VLOOKUP(A395,'CAF BLS Adjustment'!$B$3:$J$658,6)</f>
        <v>262</v>
      </c>
      <c r="G395" s="1">
        <f t="shared" si="18"/>
        <v>-9582</v>
      </c>
      <c r="H395" s="1">
        <f t="shared" si="19"/>
        <v>328265.75653894601</v>
      </c>
      <c r="I395" s="1">
        <f t="shared" si="20"/>
        <v>0</v>
      </c>
    </row>
    <row r="396" spans="1:9">
      <c r="A396" s="107">
        <v>372455</v>
      </c>
      <c r="B396" s="15" t="s">
        <v>415</v>
      </c>
      <c r="C396" s="1">
        <f>VLOOKUP(A396,Main!_xlnm.Print_Area,16,FALSE)</f>
        <v>462303.80830629717</v>
      </c>
      <c r="D396" s="1">
        <f>VLOOKUP(A396,Main!_xlnm.Print_Area,13,FALSE)</f>
        <v>-62160</v>
      </c>
      <c r="E396" s="1">
        <f>VLOOKUP(A396,'CAF BLS Adjustment'!B396:J1051,5)</f>
        <v>526391</v>
      </c>
      <c r="F396" s="1">
        <f>VLOOKUP(A396,'CAF BLS Adjustment'!$B$3:$J$658,6)</f>
        <v>0</v>
      </c>
      <c r="G396" s="1">
        <f t="shared" si="18"/>
        <v>-62160</v>
      </c>
      <c r="H396" s="1">
        <f t="shared" si="19"/>
        <v>524463.80830629717</v>
      </c>
      <c r="I396" s="1">
        <f t="shared" si="20"/>
        <v>0</v>
      </c>
    </row>
    <row r="397" spans="1:9">
      <c r="A397" s="107">
        <v>381447</v>
      </c>
      <c r="B397" s="15" t="s">
        <v>417</v>
      </c>
      <c r="C397" s="1">
        <f>VLOOKUP(A397,Main!_xlnm.Print_Area,16,FALSE)</f>
        <v>3720911.1612466099</v>
      </c>
      <c r="D397" s="1">
        <f>VLOOKUP(A397,Main!_xlnm.Print_Area,13,FALSE)</f>
        <v>117972</v>
      </c>
      <c r="E397" s="1">
        <f>VLOOKUP(A397,'CAF BLS Adjustment'!B397:J1052,5)</f>
        <v>2764030</v>
      </c>
      <c r="F397" s="1">
        <f>VLOOKUP(A397,'CAF BLS Adjustment'!$B$3:$J$658,6)</f>
        <v>852582</v>
      </c>
      <c r="G397" s="1">
        <f t="shared" si="18"/>
        <v>117972</v>
      </c>
      <c r="H397" s="1">
        <f t="shared" si="19"/>
        <v>2764030</v>
      </c>
      <c r="I397" s="1">
        <f t="shared" si="20"/>
        <v>838909.16124660987</v>
      </c>
    </row>
    <row r="398" spans="1:9">
      <c r="A398" s="107">
        <v>381509</v>
      </c>
      <c r="B398" s="15" t="s">
        <v>392</v>
      </c>
      <c r="C398" s="1">
        <f>VLOOKUP(A398,Main!_xlnm.Print_Area,16,FALSE)</f>
        <v>131916.2612650331</v>
      </c>
      <c r="D398" s="1">
        <f>VLOOKUP(A398,Main!_xlnm.Print_Area,13,FALSE)</f>
        <v>5898</v>
      </c>
      <c r="E398" s="1">
        <f>VLOOKUP(A398,'CAF BLS Adjustment'!B398:J1053,5)</f>
        <v>95228</v>
      </c>
      <c r="F398" s="1">
        <f>VLOOKUP(A398,'CAF BLS Adjustment'!$B$3:$J$658,6)</f>
        <v>31275</v>
      </c>
      <c r="G398" s="1">
        <f t="shared" si="18"/>
        <v>5898</v>
      </c>
      <c r="H398" s="1">
        <f t="shared" si="19"/>
        <v>95228</v>
      </c>
      <c r="I398" s="1">
        <f t="shared" si="20"/>
        <v>30790.261265033099</v>
      </c>
    </row>
    <row r="399" spans="1:9">
      <c r="A399" s="107">
        <v>381604</v>
      </c>
      <c r="B399" s="15" t="s">
        <v>418</v>
      </c>
      <c r="C399" s="1">
        <f>VLOOKUP(A399,Main!_xlnm.Print_Area,16,FALSE)</f>
        <v>3205868.7331906296</v>
      </c>
      <c r="D399" s="1">
        <f>VLOOKUP(A399,Main!_xlnm.Print_Area,13,FALSE)</f>
        <v>340728</v>
      </c>
      <c r="E399" s="1">
        <f>VLOOKUP(A399,'CAF BLS Adjustment'!B399:J1054,5)</f>
        <v>1969798</v>
      </c>
      <c r="F399" s="1">
        <f>VLOOKUP(A399,'CAF BLS Adjustment'!$B$3:$J$658,6)</f>
        <v>907123</v>
      </c>
      <c r="G399" s="1">
        <f t="shared" si="18"/>
        <v>340728</v>
      </c>
      <c r="H399" s="1">
        <f t="shared" si="19"/>
        <v>1969798</v>
      </c>
      <c r="I399" s="1">
        <f t="shared" si="20"/>
        <v>895342.73319062963</v>
      </c>
    </row>
    <row r="400" spans="1:9">
      <c r="A400" s="107">
        <v>381607</v>
      </c>
      <c r="B400" s="15" t="s">
        <v>419</v>
      </c>
      <c r="C400" s="1">
        <f>VLOOKUP(A400,Main!_xlnm.Print_Area,16,FALSE)</f>
        <v>8554882.2787792888</v>
      </c>
      <c r="D400" s="1">
        <f>VLOOKUP(A400,Main!_xlnm.Print_Area,13,FALSE)</f>
        <v>860016</v>
      </c>
      <c r="E400" s="1">
        <f>VLOOKUP(A400,'CAF BLS Adjustment'!B400:J1055,5)</f>
        <v>3732733</v>
      </c>
      <c r="F400" s="1">
        <f>VLOOKUP(A400,'CAF BLS Adjustment'!$B$3:$J$658,6)</f>
        <v>3993569</v>
      </c>
      <c r="G400" s="1">
        <f t="shared" si="18"/>
        <v>860016</v>
      </c>
      <c r="H400" s="1">
        <f t="shared" si="19"/>
        <v>3732733</v>
      </c>
      <c r="I400" s="1">
        <f t="shared" si="20"/>
        <v>3962133.2787792888</v>
      </c>
    </row>
    <row r="401" spans="1:9">
      <c r="A401" s="107">
        <v>381610</v>
      </c>
      <c r="B401" s="15" t="s">
        <v>420</v>
      </c>
      <c r="C401" s="1">
        <f>VLOOKUP(A401,Main!_xlnm.Print_Area,16,FALSE)</f>
        <v>2336988.5154416608</v>
      </c>
      <c r="D401" s="1">
        <f>VLOOKUP(A401,Main!_xlnm.Print_Area,13,FALSE)</f>
        <v>83346</v>
      </c>
      <c r="E401" s="1">
        <f>VLOOKUP(A401,'CAF BLS Adjustment'!B401:J1056,5)</f>
        <v>1344192</v>
      </c>
      <c r="F401" s="1">
        <f>VLOOKUP(A401,'CAF BLS Adjustment'!$B$3:$J$658,6)</f>
        <v>918038</v>
      </c>
      <c r="G401" s="1">
        <f t="shared" si="18"/>
        <v>83346</v>
      </c>
      <c r="H401" s="1">
        <f t="shared" si="19"/>
        <v>1344192</v>
      </c>
      <c r="I401" s="1">
        <f t="shared" si="20"/>
        <v>909450.51544166077</v>
      </c>
    </row>
    <row r="402" spans="1:9">
      <c r="A402" s="107">
        <v>381611</v>
      </c>
      <c r="B402" s="15" t="s">
        <v>421</v>
      </c>
      <c r="C402" s="1">
        <f>VLOOKUP(A402,Main!_xlnm.Print_Area,16,FALSE)</f>
        <v>3749639.5959058348</v>
      </c>
      <c r="D402" s="1">
        <f>VLOOKUP(A402,Main!_xlnm.Print_Area,13,FALSE)</f>
        <v>255834</v>
      </c>
      <c r="E402" s="1">
        <f>VLOOKUP(A402,'CAF BLS Adjustment'!B402:J1057,5)</f>
        <v>2253453</v>
      </c>
      <c r="F402" s="1">
        <f>VLOOKUP(A402,'CAF BLS Adjustment'!$B$3:$J$658,6)</f>
        <v>1254131</v>
      </c>
      <c r="G402" s="1">
        <f t="shared" si="18"/>
        <v>255834</v>
      </c>
      <c r="H402" s="1">
        <f t="shared" si="19"/>
        <v>2253453</v>
      </c>
      <c r="I402" s="1">
        <f t="shared" si="20"/>
        <v>1240352.5959058348</v>
      </c>
    </row>
    <row r="403" spans="1:9">
      <c r="A403" s="107">
        <v>381614</v>
      </c>
      <c r="B403" s="15" t="s">
        <v>422</v>
      </c>
      <c r="C403" s="1">
        <f>VLOOKUP(A403,Main!_xlnm.Print_Area,16,FALSE)</f>
        <v>582870.1885573339</v>
      </c>
      <c r="D403" s="1">
        <f>VLOOKUP(A403,Main!_xlnm.Print_Area,13,FALSE)</f>
        <v>18612</v>
      </c>
      <c r="E403" s="1">
        <f>VLOOKUP(A403,'CAF BLS Adjustment'!B403:J1058,5)</f>
        <v>513764</v>
      </c>
      <c r="F403" s="1">
        <f>VLOOKUP(A403,'CAF BLS Adjustment'!$B$3:$J$658,6)</f>
        <v>52636</v>
      </c>
      <c r="G403" s="1">
        <f t="shared" si="18"/>
        <v>18612</v>
      </c>
      <c r="H403" s="1">
        <f t="shared" si="19"/>
        <v>513764</v>
      </c>
      <c r="I403" s="1">
        <f t="shared" si="20"/>
        <v>50494.188557333895</v>
      </c>
    </row>
    <row r="404" spans="1:9">
      <c r="A404" s="107">
        <v>381615</v>
      </c>
      <c r="B404" s="15" t="s">
        <v>423</v>
      </c>
      <c r="C404" s="1">
        <f>VLOOKUP(A404,Main!_xlnm.Print_Area,16,FALSE)</f>
        <v>494926.34649359802</v>
      </c>
      <c r="D404" s="1">
        <f>VLOOKUP(A404,Main!_xlnm.Print_Area,13,FALSE)</f>
        <v>22920</v>
      </c>
      <c r="E404" s="1">
        <f>VLOOKUP(A404,'CAF BLS Adjustment'!B404:J1059,5)</f>
        <v>414632</v>
      </c>
      <c r="F404" s="1">
        <f>VLOOKUP(A404,'CAF BLS Adjustment'!$B$3:$J$658,6)</f>
        <v>59193</v>
      </c>
      <c r="G404" s="1">
        <f t="shared" si="18"/>
        <v>22920</v>
      </c>
      <c r="H404" s="1">
        <f t="shared" si="19"/>
        <v>414632</v>
      </c>
      <c r="I404" s="1">
        <f t="shared" si="20"/>
        <v>57374.346493598016</v>
      </c>
    </row>
    <row r="405" spans="1:9">
      <c r="A405" s="107">
        <v>381617</v>
      </c>
      <c r="B405" s="15" t="s">
        <v>424</v>
      </c>
      <c r="C405" s="1">
        <f>VLOOKUP(A405,Main!_xlnm.Print_Area,16,FALSE)</f>
        <v>1523245.6901474837</v>
      </c>
      <c r="D405" s="1">
        <f>VLOOKUP(A405,Main!_xlnm.Print_Area,13,FALSE)</f>
        <v>376992</v>
      </c>
      <c r="E405" s="1">
        <f>VLOOKUP(A405,'CAF BLS Adjustment'!B405:J1060,5)</f>
        <v>1151851</v>
      </c>
      <c r="F405" s="1">
        <f>VLOOKUP(A405,'CAF BLS Adjustment'!$B$3:$J$658,6)</f>
        <v>0</v>
      </c>
      <c r="G405" s="1">
        <f t="shared" si="18"/>
        <v>376992</v>
      </c>
      <c r="H405" s="1">
        <f t="shared" si="19"/>
        <v>1146253.6901474837</v>
      </c>
      <c r="I405" s="1">
        <f t="shared" si="20"/>
        <v>0</v>
      </c>
    </row>
    <row r="406" spans="1:9">
      <c r="A406" s="107">
        <v>381622</v>
      </c>
      <c r="B406" s="15" t="s">
        <v>425</v>
      </c>
      <c r="C406" s="1">
        <f>VLOOKUP(A406,Main!_xlnm.Print_Area,16,FALSE)</f>
        <v>274313.01098745619</v>
      </c>
      <c r="D406" s="1">
        <f>VLOOKUP(A406,Main!_xlnm.Print_Area,13,FALSE)</f>
        <v>12174</v>
      </c>
      <c r="E406" s="1">
        <f>VLOOKUP(A406,'CAF BLS Adjustment'!B406:J1061,5)</f>
        <v>223536</v>
      </c>
      <c r="F406" s="1">
        <f>VLOOKUP(A406,'CAF BLS Adjustment'!$B$3:$J$658,6)</f>
        <v>39611</v>
      </c>
      <c r="G406" s="1">
        <f t="shared" si="18"/>
        <v>12174</v>
      </c>
      <c r="H406" s="1">
        <f t="shared" si="19"/>
        <v>223536</v>
      </c>
      <c r="I406" s="1">
        <f t="shared" si="20"/>
        <v>38603.010987456189</v>
      </c>
    </row>
    <row r="407" spans="1:9">
      <c r="A407" s="107">
        <v>381625</v>
      </c>
      <c r="B407" s="15" t="s">
        <v>426</v>
      </c>
      <c r="C407" s="1">
        <f>VLOOKUP(A407,Main!_xlnm.Print_Area,16,FALSE)</f>
        <v>4491775.5474066269</v>
      </c>
      <c r="D407" s="1">
        <f>VLOOKUP(A407,Main!_xlnm.Print_Area,13,FALSE)</f>
        <v>79230</v>
      </c>
      <c r="E407" s="1">
        <f>VLOOKUP(A407,'CAF BLS Adjustment'!B407:J1062,5)</f>
        <v>2090163</v>
      </c>
      <c r="F407" s="1">
        <f>VLOOKUP(A407,'CAF BLS Adjustment'!$B$3:$J$658,6)</f>
        <v>2338888</v>
      </c>
      <c r="G407" s="1">
        <f t="shared" si="18"/>
        <v>79230</v>
      </c>
      <c r="H407" s="1">
        <f t="shared" si="19"/>
        <v>2090163</v>
      </c>
      <c r="I407" s="1">
        <f t="shared" si="20"/>
        <v>2322382.5474066269</v>
      </c>
    </row>
    <row r="408" spans="1:9">
      <c r="A408" s="107">
        <v>381630</v>
      </c>
      <c r="B408" s="15" t="s">
        <v>427</v>
      </c>
      <c r="C408" s="1">
        <f>VLOOKUP(A408,Main!_xlnm.Print_Area,16,FALSE)</f>
        <v>3241905.3133803187</v>
      </c>
      <c r="D408" s="1">
        <f>VLOOKUP(A408,Main!_xlnm.Print_Area,13,FALSE)</f>
        <v>150468</v>
      </c>
      <c r="E408" s="1">
        <f>VLOOKUP(A408,'CAF BLS Adjustment'!B408:J1063,5)</f>
        <v>2511878</v>
      </c>
      <c r="F408" s="1">
        <f>VLOOKUP(A408,'CAF BLS Adjustment'!$B$3:$J$658,6)</f>
        <v>591472</v>
      </c>
      <c r="G408" s="1">
        <f t="shared" si="18"/>
        <v>150468</v>
      </c>
      <c r="H408" s="1">
        <f t="shared" si="19"/>
        <v>2511878</v>
      </c>
      <c r="I408" s="1">
        <f t="shared" si="20"/>
        <v>579559.31338031869</v>
      </c>
    </row>
    <row r="409" spans="1:9">
      <c r="A409" s="107">
        <v>381631</v>
      </c>
      <c r="B409" s="15" t="s">
        <v>428</v>
      </c>
      <c r="C409" s="1">
        <f>VLOOKUP(A409,Main!_xlnm.Print_Area,16,FALSE)</f>
        <v>1790119.0388750932</v>
      </c>
      <c r="D409" s="1">
        <f>VLOOKUP(A409,Main!_xlnm.Print_Area,13,FALSE)</f>
        <v>146274</v>
      </c>
      <c r="E409" s="1">
        <f>VLOOKUP(A409,'CAF BLS Adjustment'!B409:J1064,5)</f>
        <v>1215263</v>
      </c>
      <c r="F409" s="1">
        <f>VLOOKUP(A409,'CAF BLS Adjustment'!$B$3:$J$658,6)</f>
        <v>435160</v>
      </c>
      <c r="G409" s="1">
        <f t="shared" si="18"/>
        <v>146274</v>
      </c>
      <c r="H409" s="1">
        <f t="shared" si="19"/>
        <v>1215263</v>
      </c>
      <c r="I409" s="1">
        <f t="shared" si="20"/>
        <v>428582.03887509322</v>
      </c>
    </row>
    <row r="410" spans="1:9">
      <c r="A410" s="107">
        <v>381632</v>
      </c>
      <c r="B410" s="15" t="s">
        <v>429</v>
      </c>
      <c r="C410" s="1">
        <f>VLOOKUP(A410,Main!_xlnm.Print_Area,16,FALSE)</f>
        <v>11573952.420997987</v>
      </c>
      <c r="D410" s="1">
        <f>VLOOKUP(A410,Main!_xlnm.Print_Area,13,FALSE)</f>
        <v>555828</v>
      </c>
      <c r="E410" s="1">
        <f>VLOOKUP(A410,'CAF BLS Adjustment'!B410:J1065,5)</f>
        <v>4168061</v>
      </c>
      <c r="F410" s="1">
        <f>VLOOKUP(A410,'CAF BLS Adjustment'!$B$3:$J$658,6)</f>
        <v>6892593</v>
      </c>
      <c r="G410" s="1">
        <f t="shared" si="18"/>
        <v>555828</v>
      </c>
      <c r="H410" s="1">
        <f t="shared" si="19"/>
        <v>4168061</v>
      </c>
      <c r="I410" s="1">
        <f t="shared" si="20"/>
        <v>6850063.4209979866</v>
      </c>
    </row>
    <row r="411" spans="1:9">
      <c r="A411" s="107">
        <v>381636</v>
      </c>
      <c r="B411" s="15" t="s">
        <v>430</v>
      </c>
      <c r="C411" s="1">
        <f>VLOOKUP(A411,Main!_xlnm.Print_Area,16,FALSE)</f>
        <v>3859224.9143250189</v>
      </c>
      <c r="D411" s="1">
        <f>VLOOKUP(A411,Main!_xlnm.Print_Area,13,FALSE)</f>
        <v>528864</v>
      </c>
      <c r="E411" s="1">
        <f>VLOOKUP(A411,'CAF BLS Adjustment'!B411:J1066,5)</f>
        <v>2301100</v>
      </c>
      <c r="F411" s="1">
        <f>VLOOKUP(A411,'CAF BLS Adjustment'!$B$3:$J$658,6)</f>
        <v>1043442</v>
      </c>
      <c r="G411" s="1">
        <f t="shared" si="18"/>
        <v>528864</v>
      </c>
      <c r="H411" s="1">
        <f t="shared" si="19"/>
        <v>2301100</v>
      </c>
      <c r="I411" s="1">
        <f t="shared" si="20"/>
        <v>1029260.9143250189</v>
      </c>
    </row>
    <row r="412" spans="1:9">
      <c r="A412" s="107">
        <v>381637</v>
      </c>
      <c r="B412" s="15" t="s">
        <v>431</v>
      </c>
      <c r="C412" s="1">
        <f>VLOOKUP(A412,Main!_xlnm.Print_Area,16,FALSE)</f>
        <v>6781145.0434232</v>
      </c>
      <c r="D412" s="1">
        <f>VLOOKUP(A412,Main!_xlnm.Print_Area,13,FALSE)</f>
        <v>266610</v>
      </c>
      <c r="E412" s="1">
        <f>VLOOKUP(A412,'CAF BLS Adjustment'!B412:J1067,5)</f>
        <v>3572340</v>
      </c>
      <c r="F412" s="1">
        <f>VLOOKUP(A412,'CAF BLS Adjustment'!$B$3:$J$658,6)</f>
        <v>2967113</v>
      </c>
      <c r="G412" s="1">
        <f t="shared" si="18"/>
        <v>266610</v>
      </c>
      <c r="H412" s="1">
        <f t="shared" si="19"/>
        <v>3572340</v>
      </c>
      <c r="I412" s="1">
        <f t="shared" si="20"/>
        <v>2942195.0434232</v>
      </c>
    </row>
    <row r="413" spans="1:9">
      <c r="A413" s="107">
        <v>381638</v>
      </c>
      <c r="B413" s="15" t="s">
        <v>432</v>
      </c>
      <c r="C413" s="1">
        <f>VLOOKUP(A413,Main!_xlnm.Print_Area,16,FALSE)</f>
        <v>250111.38015253516</v>
      </c>
      <c r="D413" s="1">
        <f>VLOOKUP(A413,Main!_xlnm.Print_Area,13,FALSE)</f>
        <v>-25734</v>
      </c>
      <c r="E413" s="1">
        <f>VLOOKUP(A413,'CAF BLS Adjustment'!B413:J1068,5)</f>
        <v>276859</v>
      </c>
      <c r="F413" s="1">
        <f>VLOOKUP(A413,'CAF BLS Adjustment'!$B$3:$J$658,6)</f>
        <v>0</v>
      </c>
      <c r="G413" s="1">
        <f t="shared" si="18"/>
        <v>-25734</v>
      </c>
      <c r="H413" s="1">
        <f t="shared" si="19"/>
        <v>275845.38015253516</v>
      </c>
      <c r="I413" s="1">
        <f t="shared" si="20"/>
        <v>0</v>
      </c>
    </row>
    <row r="414" spans="1:9">
      <c r="A414" s="107">
        <v>382247</v>
      </c>
      <c r="B414" s="15" t="s">
        <v>433</v>
      </c>
      <c r="C414" s="1">
        <f>VLOOKUP(A414,Main!_xlnm.Print_Area,16,FALSE)</f>
        <v>1757340</v>
      </c>
      <c r="D414" s="1">
        <f>VLOOKUP(A414,Main!_xlnm.Print_Area,13,FALSE)</f>
        <v>-60204</v>
      </c>
      <c r="E414" s="1">
        <f>VLOOKUP(A414,'CAF BLS Adjustment'!B414:J1069,5)</f>
        <v>1771403</v>
      </c>
      <c r="F414" s="1">
        <f>VLOOKUP(A414,'CAF BLS Adjustment'!$B$3:$J$658,6)</f>
        <v>46141</v>
      </c>
      <c r="G414" s="1">
        <f t="shared" si="18"/>
        <v>-60204</v>
      </c>
      <c r="H414" s="1">
        <f t="shared" si="19"/>
        <v>1771403</v>
      </c>
      <c r="I414" s="1">
        <f t="shared" si="20"/>
        <v>46141</v>
      </c>
    </row>
    <row r="415" spans="1:9">
      <c r="A415" s="107">
        <v>383303</v>
      </c>
      <c r="B415" s="15" t="s">
        <v>434</v>
      </c>
      <c r="C415" s="1">
        <f>VLOOKUP(A415,Main!_xlnm.Print_Area,16,FALSE)</f>
        <v>14922249.786754526</v>
      </c>
      <c r="D415" s="1">
        <f>VLOOKUP(A415,Main!_xlnm.Print_Area,13,FALSE)</f>
        <v>433596</v>
      </c>
      <c r="E415" s="1">
        <f>VLOOKUP(A415,'CAF BLS Adjustment'!B415:J1070,5)</f>
        <v>5678299</v>
      </c>
      <c r="F415" s="1">
        <f>VLOOKUP(A415,'CAF BLS Adjustment'!$B$3:$J$658,6)</f>
        <v>8865188</v>
      </c>
      <c r="G415" s="1">
        <f t="shared" si="18"/>
        <v>433596</v>
      </c>
      <c r="H415" s="1">
        <f t="shared" si="19"/>
        <v>5678299</v>
      </c>
      <c r="I415" s="1">
        <f t="shared" si="20"/>
        <v>8810354.7867545262</v>
      </c>
    </row>
    <row r="416" spans="1:9">
      <c r="A416" s="107">
        <v>391405</v>
      </c>
      <c r="B416" s="15" t="s">
        <v>436</v>
      </c>
      <c r="C416" s="1">
        <f>VLOOKUP(A416,Main!_xlnm.Print_Area,16,FALSE)</f>
        <v>143147.43771207173</v>
      </c>
      <c r="D416" s="1">
        <f>VLOOKUP(A416,Main!_xlnm.Print_Area,13,FALSE)</f>
        <v>-14574</v>
      </c>
      <c r="E416" s="1">
        <f>VLOOKUP(A416,'CAF BLS Adjustment'!B416:J1071,5)</f>
        <v>107577</v>
      </c>
      <c r="F416" s="1">
        <f>VLOOKUP(A416,'CAF BLS Adjustment'!$B$3:$J$658,6)</f>
        <v>50724</v>
      </c>
      <c r="G416" s="1">
        <f t="shared" si="18"/>
        <v>-14574</v>
      </c>
      <c r="H416" s="1">
        <f t="shared" si="19"/>
        <v>107577</v>
      </c>
      <c r="I416" s="1">
        <f t="shared" si="20"/>
        <v>50144.437712071725</v>
      </c>
    </row>
    <row r="417" spans="1:9">
      <c r="A417" s="107">
        <v>391640</v>
      </c>
      <c r="B417" s="15" t="s">
        <v>437</v>
      </c>
      <c r="C417" s="1">
        <f>VLOOKUP(A417,Main!_xlnm.Print_Area,16,FALSE)</f>
        <v>410445.77830360382</v>
      </c>
      <c r="D417" s="1">
        <f>VLOOKUP(A417,Main!_xlnm.Print_Area,13,FALSE)</f>
        <v>16434</v>
      </c>
      <c r="E417" s="1">
        <f>VLOOKUP(A417,'CAF BLS Adjustment'!B417:J1072,5)</f>
        <v>354770</v>
      </c>
      <c r="F417" s="1">
        <f>VLOOKUP(A417,'CAF BLS Adjustment'!$B$3:$J$658,6)</f>
        <v>40750</v>
      </c>
      <c r="G417" s="1">
        <f t="shared" si="18"/>
        <v>16434</v>
      </c>
      <c r="H417" s="1">
        <f t="shared" si="19"/>
        <v>354770</v>
      </c>
      <c r="I417" s="1">
        <f t="shared" si="20"/>
        <v>39241.778303603816</v>
      </c>
    </row>
    <row r="418" spans="1:9">
      <c r="A418" s="107">
        <v>391642</v>
      </c>
      <c r="B418" s="15" t="s">
        <v>438</v>
      </c>
      <c r="C418" s="1">
        <f>VLOOKUP(A418,Main!_xlnm.Print_Area,16,FALSE)</f>
        <v>792950.7824795784</v>
      </c>
      <c r="D418" s="1">
        <f>VLOOKUP(A418,Main!_xlnm.Print_Area,13,FALSE)</f>
        <v>-48834</v>
      </c>
      <c r="E418" s="1">
        <f>VLOOKUP(A418,'CAF BLS Adjustment'!B418:J1073,5)</f>
        <v>663777</v>
      </c>
      <c r="F418" s="1">
        <f>VLOOKUP(A418,'CAF BLS Adjustment'!$B$3:$J$658,6)</f>
        <v>181101</v>
      </c>
      <c r="G418" s="1">
        <f t="shared" si="18"/>
        <v>-48834</v>
      </c>
      <c r="H418" s="1">
        <f t="shared" si="19"/>
        <v>663777</v>
      </c>
      <c r="I418" s="1">
        <f t="shared" si="20"/>
        <v>178007.7824795784</v>
      </c>
    </row>
    <row r="419" spans="1:9">
      <c r="A419" s="107">
        <v>391647</v>
      </c>
      <c r="B419" s="15" t="s">
        <v>439</v>
      </c>
      <c r="C419" s="1">
        <f>VLOOKUP(A419,Main!_xlnm.Print_Area,16,FALSE)</f>
        <v>1873128.014570405</v>
      </c>
      <c r="D419" s="1">
        <f>VLOOKUP(A419,Main!_xlnm.Print_Area,13,FALSE)</f>
        <v>27990</v>
      </c>
      <c r="E419" s="1">
        <f>VLOOKUP(A419,'CAF BLS Adjustment'!B419:J1074,5)</f>
        <v>1520898</v>
      </c>
      <c r="F419" s="1">
        <f>VLOOKUP(A419,'CAF BLS Adjustment'!$B$3:$J$658,6)</f>
        <v>331123</v>
      </c>
      <c r="G419" s="1">
        <f t="shared" si="18"/>
        <v>27990</v>
      </c>
      <c r="H419" s="1">
        <f t="shared" si="19"/>
        <v>1520898</v>
      </c>
      <c r="I419" s="1">
        <f t="shared" si="20"/>
        <v>324240.01457040501</v>
      </c>
    </row>
    <row r="420" spans="1:9">
      <c r="A420" s="107">
        <v>391649</v>
      </c>
      <c r="B420" s="15" t="s">
        <v>440</v>
      </c>
      <c r="C420" s="1">
        <f>VLOOKUP(A420,Main!_xlnm.Print_Area,16,FALSE)</f>
        <v>366529.1540784082</v>
      </c>
      <c r="D420" s="1">
        <f>VLOOKUP(A420,Main!_xlnm.Print_Area,13,FALSE)</f>
        <v>9408</v>
      </c>
      <c r="E420" s="1">
        <f>VLOOKUP(A420,'CAF BLS Adjustment'!B420:J1075,5)</f>
        <v>189318</v>
      </c>
      <c r="F420" s="1">
        <f>VLOOKUP(A420,'CAF BLS Adjustment'!$B$3:$J$658,6)</f>
        <v>169150</v>
      </c>
      <c r="G420" s="1">
        <f t="shared" si="18"/>
        <v>9408</v>
      </c>
      <c r="H420" s="1">
        <f t="shared" si="19"/>
        <v>189318</v>
      </c>
      <c r="I420" s="1">
        <f t="shared" si="20"/>
        <v>167803.1540784082</v>
      </c>
    </row>
    <row r="421" spans="1:9">
      <c r="A421" s="107">
        <v>391650</v>
      </c>
      <c r="B421" s="15" t="s">
        <v>441</v>
      </c>
      <c r="C421" s="1">
        <f>VLOOKUP(A421,Main!_xlnm.Print_Area,16,FALSE)</f>
        <v>1642633.9865999662</v>
      </c>
      <c r="D421" s="1">
        <f>VLOOKUP(A421,Main!_xlnm.Print_Area,13,FALSE)</f>
        <v>89394</v>
      </c>
      <c r="E421" s="1">
        <f>VLOOKUP(A421,'CAF BLS Adjustment'!B421:J1076,5)</f>
        <v>1559276</v>
      </c>
      <c r="F421" s="1">
        <f>VLOOKUP(A421,'CAF BLS Adjustment'!$B$3:$J$658,6)</f>
        <v>0</v>
      </c>
      <c r="G421" s="1">
        <f t="shared" si="18"/>
        <v>89394</v>
      </c>
      <c r="H421" s="1">
        <f t="shared" si="19"/>
        <v>1553239.9865999662</v>
      </c>
      <c r="I421" s="1">
        <f t="shared" si="20"/>
        <v>0</v>
      </c>
    </row>
    <row r="422" spans="1:9">
      <c r="A422" s="107">
        <v>391653</v>
      </c>
      <c r="B422" s="15" t="s">
        <v>442</v>
      </c>
      <c r="C422" s="1">
        <f>VLOOKUP(A422,Main!_xlnm.Print_Area,16,FALSE)</f>
        <v>98309.751552345391</v>
      </c>
      <c r="D422" s="1">
        <f>VLOOKUP(A422,Main!_xlnm.Print_Area,13,FALSE)</f>
        <v>5394</v>
      </c>
      <c r="E422" s="1">
        <f>VLOOKUP(A422,'CAF BLS Adjustment'!B422:J1077,5)</f>
        <v>84522</v>
      </c>
      <c r="F422" s="1">
        <f>VLOOKUP(A422,'CAF BLS Adjustment'!$B$3:$J$658,6)</f>
        <v>8755</v>
      </c>
      <c r="G422" s="1">
        <f t="shared" si="18"/>
        <v>5394</v>
      </c>
      <c r="H422" s="1">
        <f t="shared" si="19"/>
        <v>84522</v>
      </c>
      <c r="I422" s="1">
        <f t="shared" si="20"/>
        <v>8393.7515523453912</v>
      </c>
    </row>
    <row r="423" spans="1:9">
      <c r="A423" s="107">
        <v>391654</v>
      </c>
      <c r="B423" s="15" t="s">
        <v>393</v>
      </c>
      <c r="C423" s="1">
        <f>VLOOKUP(A423,Main!_xlnm.Print_Area,16,FALSE)</f>
        <v>5167092.0333313318</v>
      </c>
      <c r="D423" s="1">
        <f>VLOOKUP(A423,Main!_xlnm.Print_Area,13,FALSE)</f>
        <v>225006</v>
      </c>
      <c r="E423" s="1">
        <f>VLOOKUP(A423,'CAF BLS Adjustment'!B423:J1078,5)</f>
        <v>2972944</v>
      </c>
      <c r="F423" s="1">
        <f>VLOOKUP(A423,'CAF BLS Adjustment'!$B$3:$J$658,6)</f>
        <v>1988129</v>
      </c>
      <c r="G423" s="1">
        <f t="shared" si="18"/>
        <v>225006</v>
      </c>
      <c r="H423" s="1">
        <f t="shared" si="19"/>
        <v>2972944</v>
      </c>
      <c r="I423" s="1">
        <f t="shared" si="20"/>
        <v>1969142.0333313318</v>
      </c>
    </row>
    <row r="424" spans="1:9">
      <c r="A424" s="107">
        <v>391657</v>
      </c>
      <c r="B424" s="15" t="s">
        <v>443</v>
      </c>
      <c r="C424" s="1">
        <f>VLOOKUP(A424,Main!_xlnm.Print_Area,16,FALSE)</f>
        <v>1195664.441999079</v>
      </c>
      <c r="D424" s="1">
        <f>VLOOKUP(A424,Main!_xlnm.Print_Area,13,FALSE)</f>
        <v>-28296</v>
      </c>
      <c r="E424" s="1">
        <f>VLOOKUP(A424,'CAF BLS Adjustment'!B424:J1079,5)</f>
        <v>811049</v>
      </c>
      <c r="F424" s="1">
        <f>VLOOKUP(A424,'CAF BLS Adjustment'!$B$3:$J$658,6)</f>
        <v>417409</v>
      </c>
      <c r="G424" s="1">
        <f t="shared" si="18"/>
        <v>-28296</v>
      </c>
      <c r="H424" s="1">
        <f t="shared" si="19"/>
        <v>811049</v>
      </c>
      <c r="I424" s="1">
        <f t="shared" si="20"/>
        <v>412911.44199907896</v>
      </c>
    </row>
    <row r="425" spans="1:9">
      <c r="A425" s="107">
        <v>391659</v>
      </c>
      <c r="B425" s="15" t="s">
        <v>444</v>
      </c>
      <c r="C425" s="1">
        <f>VLOOKUP(A425,Main!_xlnm.Print_Area,16,FALSE)</f>
        <v>7636665.353412387</v>
      </c>
      <c r="D425" s="1">
        <f>VLOOKUP(A425,Main!_xlnm.Print_Area,13,FALSE)</f>
        <v>358428</v>
      </c>
      <c r="E425" s="1">
        <f>VLOOKUP(A425,'CAF BLS Adjustment'!B425:J1080,5)</f>
        <v>6578073</v>
      </c>
      <c r="F425" s="1">
        <f>VLOOKUP(A425,'CAF BLS Adjustment'!$B$3:$J$658,6)</f>
        <v>728226</v>
      </c>
      <c r="G425" s="1">
        <f t="shared" si="18"/>
        <v>358428</v>
      </c>
      <c r="H425" s="1">
        <f t="shared" si="19"/>
        <v>6578073</v>
      </c>
      <c r="I425" s="1">
        <f t="shared" si="20"/>
        <v>700164.35341238696</v>
      </c>
    </row>
    <row r="426" spans="1:9">
      <c r="A426" s="107">
        <v>391666</v>
      </c>
      <c r="B426" s="15" t="s">
        <v>445</v>
      </c>
      <c r="C426" s="1">
        <f>VLOOKUP(A426,Main!_xlnm.Print_Area,16,FALSE)</f>
        <v>166575.90115164052</v>
      </c>
      <c r="D426" s="1">
        <f>VLOOKUP(A426,Main!_xlnm.Print_Area,13,FALSE)</f>
        <v>5418</v>
      </c>
      <c r="E426" s="1">
        <f>VLOOKUP(A426,'CAF BLS Adjustment'!B426:J1081,5)</f>
        <v>161770</v>
      </c>
      <c r="F426" s="1">
        <f>VLOOKUP(A426,'CAF BLS Adjustment'!$B$3:$J$658,6)</f>
        <v>0</v>
      </c>
      <c r="G426" s="1">
        <f t="shared" si="18"/>
        <v>5418</v>
      </c>
      <c r="H426" s="1">
        <f t="shared" si="19"/>
        <v>161157.90115164052</v>
      </c>
      <c r="I426" s="1">
        <f t="shared" si="20"/>
        <v>0</v>
      </c>
    </row>
    <row r="427" spans="1:9">
      <c r="A427" s="107">
        <v>391667</v>
      </c>
      <c r="B427" s="15" t="s">
        <v>446</v>
      </c>
      <c r="C427" s="1">
        <f>VLOOKUP(A427,Main!_xlnm.Print_Area,16,FALSE)</f>
        <v>164643.00376526001</v>
      </c>
      <c r="D427" s="1">
        <f>VLOOKUP(A427,Main!_xlnm.Print_Area,13,FALSE)</f>
        <v>10986</v>
      </c>
      <c r="E427" s="1">
        <f>VLOOKUP(A427,'CAF BLS Adjustment'!B427:J1082,5)</f>
        <v>140823</v>
      </c>
      <c r="F427" s="1">
        <f>VLOOKUP(A427,'CAF BLS Adjustment'!$B$3:$J$658,6)</f>
        <v>13439</v>
      </c>
      <c r="G427" s="1">
        <f t="shared" si="18"/>
        <v>10986</v>
      </c>
      <c r="H427" s="1">
        <f t="shared" si="19"/>
        <v>140823</v>
      </c>
      <c r="I427" s="1">
        <f t="shared" si="20"/>
        <v>12834.003765260015</v>
      </c>
    </row>
    <row r="428" spans="1:9">
      <c r="A428" s="107">
        <v>391668</v>
      </c>
      <c r="B428" s="15" t="s">
        <v>447</v>
      </c>
      <c r="C428" s="1">
        <f>VLOOKUP(A428,Main!_xlnm.Print_Area,16,FALSE)</f>
        <v>1017239.4839104732</v>
      </c>
      <c r="D428" s="1">
        <f>VLOOKUP(A428,Main!_xlnm.Print_Area,13,FALSE)</f>
        <v>-31332</v>
      </c>
      <c r="E428" s="1">
        <f>VLOOKUP(A428,'CAF BLS Adjustment'!B428:J1083,5)</f>
        <v>477528.17111086106</v>
      </c>
      <c r="F428" s="1">
        <f>VLOOKUP(A428,'CAF BLS Adjustment'!$B$3:$J$658,6)</f>
        <v>574896.38754383894</v>
      </c>
      <c r="G428" s="1">
        <f t="shared" si="18"/>
        <v>-31332</v>
      </c>
      <c r="H428" s="1">
        <f t="shared" si="19"/>
        <v>477528.17111086106</v>
      </c>
      <c r="I428" s="1">
        <f t="shared" si="20"/>
        <v>571043.31279961206</v>
      </c>
    </row>
    <row r="429" spans="1:9">
      <c r="A429" s="107">
        <v>391669</v>
      </c>
      <c r="B429" s="15" t="s">
        <v>448</v>
      </c>
      <c r="C429" s="1">
        <f>VLOOKUP(A429,Main!_xlnm.Print_Area,16,FALSE)</f>
        <v>636522.85824199743</v>
      </c>
      <c r="D429" s="1">
        <f>VLOOKUP(A429,Main!_xlnm.Print_Area,13,FALSE)</f>
        <v>-10662</v>
      </c>
      <c r="E429" s="1">
        <f>VLOOKUP(A429,'CAF BLS Adjustment'!B429:J1084,5)</f>
        <v>489606</v>
      </c>
      <c r="F429" s="1">
        <f>VLOOKUP(A429,'CAF BLS Adjustment'!$B$3:$J$658,6)</f>
        <v>159957</v>
      </c>
      <c r="G429" s="1">
        <f t="shared" si="18"/>
        <v>-10662</v>
      </c>
      <c r="H429" s="1">
        <f t="shared" si="19"/>
        <v>489606</v>
      </c>
      <c r="I429" s="1">
        <f t="shared" si="20"/>
        <v>157578.85824199743</v>
      </c>
    </row>
    <row r="430" spans="1:9">
      <c r="A430" s="107">
        <v>391670</v>
      </c>
      <c r="B430" s="15" t="s">
        <v>449</v>
      </c>
      <c r="C430" s="1">
        <f>VLOOKUP(A430,Main!_xlnm.Print_Area,16,FALSE)</f>
        <v>2346887.1420054184</v>
      </c>
      <c r="D430" s="1">
        <f>VLOOKUP(A430,Main!_xlnm.Print_Area,13,FALSE)</f>
        <v>52992</v>
      </c>
      <c r="E430" s="1">
        <f>VLOOKUP(A430,'CAF BLS Adjustment'!B430:J1085,5)</f>
        <v>1111846</v>
      </c>
      <c r="F430" s="1">
        <f>VLOOKUP(A430,'CAF BLS Adjustment'!$B$3:$J$658,6)</f>
        <v>1190673</v>
      </c>
      <c r="G430" s="1">
        <f t="shared" si="18"/>
        <v>52992</v>
      </c>
      <c r="H430" s="1">
        <f t="shared" si="19"/>
        <v>1111846</v>
      </c>
      <c r="I430" s="1">
        <f t="shared" si="20"/>
        <v>1182049.1420054184</v>
      </c>
    </row>
    <row r="431" spans="1:9">
      <c r="A431" s="107">
        <v>391671</v>
      </c>
      <c r="B431" s="15" t="s">
        <v>450</v>
      </c>
      <c r="C431" s="1">
        <f>VLOOKUP(A431,Main!_xlnm.Print_Area,16,FALSE)</f>
        <v>653344.22506808222</v>
      </c>
      <c r="D431" s="1">
        <f>VLOOKUP(A431,Main!_xlnm.Print_Area,13,FALSE)</f>
        <v>20826</v>
      </c>
      <c r="E431" s="1">
        <f>VLOOKUP(A431,'CAF BLS Adjustment'!B431:J1086,5)</f>
        <v>425719</v>
      </c>
      <c r="F431" s="1">
        <f>VLOOKUP(A431,'CAF BLS Adjustment'!$B$3:$J$658,6)</f>
        <v>209200</v>
      </c>
      <c r="G431" s="1">
        <f t="shared" si="18"/>
        <v>20826</v>
      </c>
      <c r="H431" s="1">
        <f t="shared" si="19"/>
        <v>425719</v>
      </c>
      <c r="I431" s="1">
        <f t="shared" si="20"/>
        <v>206799.22506808222</v>
      </c>
    </row>
    <row r="432" spans="1:9">
      <c r="A432" s="107">
        <v>391674</v>
      </c>
      <c r="B432" s="15" t="s">
        <v>451</v>
      </c>
      <c r="C432" s="1">
        <f>VLOOKUP(A432,Main!_xlnm.Print_Area,16,FALSE)</f>
        <v>1122780.2381940726</v>
      </c>
      <c r="D432" s="1">
        <f>VLOOKUP(A432,Main!_xlnm.Print_Area,13,FALSE)</f>
        <v>87960</v>
      </c>
      <c r="E432" s="1">
        <f>VLOOKUP(A432,'CAF BLS Adjustment'!B432:J1087,5)</f>
        <v>758266</v>
      </c>
      <c r="F432" s="1">
        <f>VLOOKUP(A432,'CAF BLS Adjustment'!$B$3:$J$658,6)</f>
        <v>280680</v>
      </c>
      <c r="G432" s="1">
        <f t="shared" si="18"/>
        <v>87960</v>
      </c>
      <c r="H432" s="1">
        <f t="shared" si="19"/>
        <v>758266</v>
      </c>
      <c r="I432" s="1">
        <f t="shared" si="20"/>
        <v>276554.23819407262</v>
      </c>
    </row>
    <row r="433" spans="1:9">
      <c r="A433" s="107">
        <v>391676</v>
      </c>
      <c r="B433" s="15" t="s">
        <v>452</v>
      </c>
      <c r="C433" s="1">
        <f>VLOOKUP(A433,Main!_xlnm.Print_Area,16,FALSE)</f>
        <v>2969817.1270649177</v>
      </c>
      <c r="D433" s="1">
        <f>VLOOKUP(A433,Main!_xlnm.Print_Area,13,FALSE)</f>
        <v>195522</v>
      </c>
      <c r="E433" s="1">
        <f>VLOOKUP(A433,'CAF BLS Adjustment'!B433:J1088,5)</f>
        <v>1043750</v>
      </c>
      <c r="F433" s="1">
        <f>VLOOKUP(A433,'CAF BLS Adjustment'!$B$3:$J$658,6)</f>
        <v>1741458</v>
      </c>
      <c r="G433" s="1">
        <f t="shared" si="18"/>
        <v>195522</v>
      </c>
      <c r="H433" s="1">
        <f t="shared" si="19"/>
        <v>1043750</v>
      </c>
      <c r="I433" s="1">
        <f t="shared" si="20"/>
        <v>1730545.1270649177</v>
      </c>
    </row>
    <row r="434" spans="1:9">
      <c r="A434" s="107">
        <v>391677</v>
      </c>
      <c r="B434" s="15" t="s">
        <v>453</v>
      </c>
      <c r="C434" s="1">
        <f>VLOOKUP(A434,Main!_xlnm.Print_Area,16,FALSE)</f>
        <v>1197160.9193707991</v>
      </c>
      <c r="D434" s="1">
        <f>VLOOKUP(A434,Main!_xlnm.Print_Area,13,FALSE)</f>
        <v>62886</v>
      </c>
      <c r="E434" s="1">
        <f>VLOOKUP(A434,'CAF BLS Adjustment'!B434:J1089,5)</f>
        <v>1054072</v>
      </c>
      <c r="F434" s="1">
        <f>VLOOKUP(A434,'CAF BLS Adjustment'!$B$3:$J$658,6)</f>
        <v>84602</v>
      </c>
      <c r="G434" s="1">
        <f t="shared" si="18"/>
        <v>62886</v>
      </c>
      <c r="H434" s="1">
        <f t="shared" si="19"/>
        <v>1054072</v>
      </c>
      <c r="I434" s="1">
        <f t="shared" si="20"/>
        <v>80202.919370799093</v>
      </c>
    </row>
    <row r="435" spans="1:9">
      <c r="A435" s="107">
        <v>391679</v>
      </c>
      <c r="B435" s="15" t="s">
        <v>454</v>
      </c>
      <c r="C435" s="1">
        <f>VLOOKUP(A435,Main!_xlnm.Print_Area,16,FALSE)</f>
        <v>274502.55893900013</v>
      </c>
      <c r="D435" s="1">
        <f>VLOOKUP(A435,Main!_xlnm.Print_Area,13,FALSE)</f>
        <v>-51912</v>
      </c>
      <c r="E435" s="1">
        <f>VLOOKUP(A435,'CAF BLS Adjustment'!B435:J1090,5)</f>
        <v>202216</v>
      </c>
      <c r="F435" s="1">
        <f>VLOOKUP(A435,'CAF BLS Adjustment'!$B$3:$J$658,6)</f>
        <v>125398</v>
      </c>
      <c r="G435" s="1">
        <f t="shared" si="18"/>
        <v>-51912</v>
      </c>
      <c r="H435" s="1">
        <f t="shared" si="19"/>
        <v>202216</v>
      </c>
      <c r="I435" s="1">
        <f t="shared" si="20"/>
        <v>124198.55893900013</v>
      </c>
    </row>
    <row r="436" spans="1:9">
      <c r="A436" s="107">
        <v>391680</v>
      </c>
      <c r="B436" s="15" t="s">
        <v>455</v>
      </c>
      <c r="C436" s="1">
        <f>VLOOKUP(A436,Main!_xlnm.Print_Area,16,FALSE)</f>
        <v>5035005.3981214166</v>
      </c>
      <c r="D436" s="1">
        <f>VLOOKUP(A436,Main!_xlnm.Print_Area,13,FALSE)</f>
        <v>162792</v>
      </c>
      <c r="E436" s="1">
        <f>VLOOKUP(A436,'CAF BLS Adjustment'!B436:J1091,5)</f>
        <v>3064676</v>
      </c>
      <c r="F436" s="1">
        <f>VLOOKUP(A436,'CAF BLS Adjustment'!$B$3:$J$658,6)</f>
        <v>1826039</v>
      </c>
      <c r="G436" s="1">
        <f t="shared" si="18"/>
        <v>162792</v>
      </c>
      <c r="H436" s="1">
        <f t="shared" si="19"/>
        <v>3064676</v>
      </c>
      <c r="I436" s="1">
        <f t="shared" si="20"/>
        <v>1807537.3981214166</v>
      </c>
    </row>
    <row r="437" spans="1:9">
      <c r="A437" s="107">
        <v>391682</v>
      </c>
      <c r="B437" s="15" t="s">
        <v>456</v>
      </c>
      <c r="C437" s="1">
        <f>VLOOKUP(A437,Main!_xlnm.Print_Area,16,FALSE)</f>
        <v>186494.70761994921</v>
      </c>
      <c r="D437" s="1">
        <f>VLOOKUP(A437,Main!_xlnm.Print_Area,13,FALSE)</f>
        <v>13782</v>
      </c>
      <c r="E437" s="1">
        <f>VLOOKUP(A437,'CAF BLS Adjustment'!B437:J1092,5)</f>
        <v>138782</v>
      </c>
      <c r="F437" s="1">
        <f>VLOOKUP(A437,'CAF BLS Adjustment'!$B$3:$J$658,6)</f>
        <v>34616</v>
      </c>
      <c r="G437" s="1">
        <f t="shared" si="18"/>
        <v>13782</v>
      </c>
      <c r="H437" s="1">
        <f t="shared" si="19"/>
        <v>138782</v>
      </c>
      <c r="I437" s="1">
        <f t="shared" si="20"/>
        <v>33930.707619949215</v>
      </c>
    </row>
    <row r="438" spans="1:9">
      <c r="A438" s="107">
        <v>391684</v>
      </c>
      <c r="B438" s="15" t="s">
        <v>457</v>
      </c>
      <c r="C438" s="1">
        <f>VLOOKUP(A438,Main!_xlnm.Print_Area,16,FALSE)</f>
        <v>686331.01201049739</v>
      </c>
      <c r="D438" s="1">
        <f>VLOOKUP(A438,Main!_xlnm.Print_Area,13,FALSE)</f>
        <v>23862</v>
      </c>
      <c r="E438" s="1">
        <f>VLOOKUP(A438,'CAF BLS Adjustment'!B438:J1093,5)</f>
        <v>633709</v>
      </c>
      <c r="F438" s="1">
        <f>VLOOKUP(A438,'CAF BLS Adjustment'!$B$3:$J$658,6)</f>
        <v>31282</v>
      </c>
      <c r="G438" s="1">
        <f t="shared" si="18"/>
        <v>23862</v>
      </c>
      <c r="H438" s="1">
        <f t="shared" si="19"/>
        <v>633709</v>
      </c>
      <c r="I438" s="1">
        <f t="shared" si="20"/>
        <v>28760.01201049739</v>
      </c>
    </row>
    <row r="439" spans="1:9">
      <c r="A439" s="107">
        <v>391685</v>
      </c>
      <c r="B439" s="15" t="s">
        <v>458</v>
      </c>
      <c r="C439" s="1">
        <f>VLOOKUP(A439,Main!_xlnm.Print_Area,16,FALSE)</f>
        <v>3789534.0001574121</v>
      </c>
      <c r="D439" s="1">
        <f>VLOOKUP(A439,Main!_xlnm.Print_Area,13,FALSE)</f>
        <v>175722</v>
      </c>
      <c r="E439" s="1">
        <f>VLOOKUP(A439,'CAF BLS Adjustment'!B439:J1094,5)</f>
        <v>622859</v>
      </c>
      <c r="F439" s="1">
        <f>VLOOKUP(A439,'CAF BLS Adjustment'!$B$3:$J$658,6)</f>
        <v>3004878</v>
      </c>
      <c r="G439" s="1">
        <f t="shared" si="18"/>
        <v>175722</v>
      </c>
      <c r="H439" s="1">
        <f t="shared" si="19"/>
        <v>622859</v>
      </c>
      <c r="I439" s="1">
        <f t="shared" si="20"/>
        <v>2990953.0001574121</v>
      </c>
    </row>
    <row r="440" spans="1:9">
      <c r="A440" s="107">
        <v>391686</v>
      </c>
      <c r="B440" s="15" t="s">
        <v>459</v>
      </c>
      <c r="C440" s="1">
        <f>VLOOKUP(A440,Main!_xlnm.Print_Area,16,FALSE)</f>
        <v>5712987.1480556792</v>
      </c>
      <c r="D440" s="1">
        <f>VLOOKUP(A440,Main!_xlnm.Print_Area,13,FALSE)</f>
        <v>-38628</v>
      </c>
      <c r="E440" s="1">
        <f>VLOOKUP(A440,'CAF BLS Adjustment'!B440:J1095,5)</f>
        <v>5300443</v>
      </c>
      <c r="F440" s="1">
        <f>VLOOKUP(A440,'CAF BLS Adjustment'!$B$3:$J$658,6)</f>
        <v>472307</v>
      </c>
      <c r="G440" s="1">
        <f t="shared" si="18"/>
        <v>-38628</v>
      </c>
      <c r="H440" s="1">
        <f t="shared" si="19"/>
        <v>5300443</v>
      </c>
      <c r="I440" s="1">
        <f t="shared" si="20"/>
        <v>451172.14805567916</v>
      </c>
    </row>
    <row r="441" spans="1:9">
      <c r="A441" s="107">
        <v>391688</v>
      </c>
      <c r="B441" s="15" t="s">
        <v>460</v>
      </c>
      <c r="C441" s="1">
        <f>VLOOKUP(A441,Main!_xlnm.Print_Area,16,FALSE)</f>
        <v>277657.74575468653</v>
      </c>
      <c r="D441" s="1">
        <f>VLOOKUP(A441,Main!_xlnm.Print_Area,13,FALSE)</f>
        <v>40494</v>
      </c>
      <c r="E441" s="1">
        <f>VLOOKUP(A441,'CAF BLS Adjustment'!B441:J1096,5)</f>
        <v>226857</v>
      </c>
      <c r="F441" s="1">
        <f>VLOOKUP(A441,'CAF BLS Adjustment'!$B$3:$J$658,6)</f>
        <v>10455</v>
      </c>
      <c r="G441" s="1">
        <f t="shared" si="18"/>
        <v>40494</v>
      </c>
      <c r="H441" s="1">
        <f t="shared" si="19"/>
        <v>226857</v>
      </c>
      <c r="I441" s="1">
        <f t="shared" si="20"/>
        <v>10306.745754686533</v>
      </c>
    </row>
    <row r="442" spans="1:9">
      <c r="A442" s="107">
        <v>391689</v>
      </c>
      <c r="B442" s="15" t="s">
        <v>461</v>
      </c>
      <c r="C442" s="1">
        <f>VLOOKUP(A442,Main!_xlnm.Print_Area,16,FALSE)</f>
        <v>1826223.3701071911</v>
      </c>
      <c r="D442" s="1">
        <f>VLOOKUP(A442,Main!_xlnm.Print_Area,13,FALSE)</f>
        <v>52644</v>
      </c>
      <c r="E442" s="1">
        <f>VLOOKUP(A442,'CAF BLS Adjustment'!B442:J1097,5)</f>
        <v>1504839</v>
      </c>
      <c r="F442" s="1">
        <f>VLOOKUP(A442,'CAF BLS Adjustment'!$B$3:$J$658,6)</f>
        <v>275451</v>
      </c>
      <c r="G442" s="1">
        <f t="shared" si="18"/>
        <v>52644</v>
      </c>
      <c r="H442" s="1">
        <f t="shared" si="19"/>
        <v>1504839</v>
      </c>
      <c r="I442" s="1">
        <f t="shared" si="20"/>
        <v>268740.37010719115</v>
      </c>
    </row>
    <row r="443" spans="1:9">
      <c r="A443" s="107">
        <v>401697</v>
      </c>
      <c r="B443" s="15" t="s">
        <v>463</v>
      </c>
      <c r="C443" s="1">
        <f>VLOOKUP(A443,Main!_xlnm.Print_Area,16,FALSE)</f>
        <v>1465585.5677018075</v>
      </c>
      <c r="D443" s="1">
        <f>VLOOKUP(A443,Main!_xlnm.Print_Area,13,FALSE)</f>
        <v>185964</v>
      </c>
      <c r="E443" s="1">
        <f>VLOOKUP(A443,'CAF BLS Adjustment'!B443:J1098,5)</f>
        <v>1285007</v>
      </c>
      <c r="F443" s="1">
        <f>VLOOKUP(A443,'CAF BLS Adjustment'!$B$3:$J$658,6)</f>
        <v>0</v>
      </c>
      <c r="G443" s="1">
        <f t="shared" si="18"/>
        <v>185964</v>
      </c>
      <c r="H443" s="1">
        <f t="shared" si="19"/>
        <v>1279621.5677018075</v>
      </c>
      <c r="I443" s="1">
        <f t="shared" si="20"/>
        <v>0</v>
      </c>
    </row>
    <row r="444" spans="1:9">
      <c r="A444" s="107">
        <v>401698</v>
      </c>
      <c r="B444" s="15" t="s">
        <v>464</v>
      </c>
      <c r="C444" s="1">
        <f>VLOOKUP(A444,Main!_xlnm.Print_Area,16,FALSE)</f>
        <v>213413.69571904431</v>
      </c>
      <c r="D444" s="1">
        <f>VLOOKUP(A444,Main!_xlnm.Print_Area,13,FALSE)</f>
        <v>37230</v>
      </c>
      <c r="E444" s="1">
        <f>VLOOKUP(A444,'CAF BLS Adjustment'!B444:J1099,5)</f>
        <v>176320</v>
      </c>
      <c r="F444" s="1">
        <f>VLOOKUP(A444,'CAF BLS Adjustment'!$B$3:$J$658,6)</f>
        <v>0</v>
      </c>
      <c r="G444" s="1">
        <f t="shared" si="18"/>
        <v>37230</v>
      </c>
      <c r="H444" s="1">
        <f t="shared" si="19"/>
        <v>176183.69571904431</v>
      </c>
      <c r="I444" s="1">
        <f t="shared" si="20"/>
        <v>0</v>
      </c>
    </row>
    <row r="445" spans="1:9">
      <c r="A445" s="107">
        <v>401699</v>
      </c>
      <c r="B445" s="15" t="s">
        <v>465</v>
      </c>
      <c r="C445" s="1">
        <f>VLOOKUP(A445,Main!_xlnm.Print_Area,16,FALSE)</f>
        <v>164967.81023328067</v>
      </c>
      <c r="D445" s="1">
        <f>VLOOKUP(A445,Main!_xlnm.Print_Area,13,FALSE)</f>
        <v>22326</v>
      </c>
      <c r="E445" s="1">
        <f>VLOOKUP(A445,'CAF BLS Adjustment'!B445:J1100,5)</f>
        <v>143248</v>
      </c>
      <c r="F445" s="1">
        <f>VLOOKUP(A445,'CAF BLS Adjustment'!$B$3:$J$658,6)</f>
        <v>0</v>
      </c>
      <c r="G445" s="1">
        <f t="shared" si="18"/>
        <v>22326</v>
      </c>
      <c r="H445" s="1">
        <f t="shared" si="19"/>
        <v>142641.81023328067</v>
      </c>
      <c r="I445" s="1">
        <f t="shared" si="20"/>
        <v>0</v>
      </c>
    </row>
    <row r="446" spans="1:9">
      <c r="A446" s="107">
        <v>401702</v>
      </c>
      <c r="B446" s="15" t="s">
        <v>466</v>
      </c>
      <c r="C446" s="1">
        <f>VLOOKUP(A446,Main!_xlnm.Print_Area,16,FALSE)</f>
        <v>1034918.0959167714</v>
      </c>
      <c r="D446" s="1">
        <f>VLOOKUP(A446,Main!_xlnm.Print_Area,13,FALSE)</f>
        <v>98958</v>
      </c>
      <c r="E446" s="1">
        <f>VLOOKUP(A446,'CAF BLS Adjustment'!B446:J1101,5)</f>
        <v>939763</v>
      </c>
      <c r="F446" s="1">
        <f>VLOOKUP(A446,'CAF BLS Adjustment'!$B$3:$J$658,6)</f>
        <v>0</v>
      </c>
      <c r="G446" s="1">
        <f t="shared" si="18"/>
        <v>98958</v>
      </c>
      <c r="H446" s="1">
        <f t="shared" si="19"/>
        <v>935960.09591677145</v>
      </c>
      <c r="I446" s="1">
        <f t="shared" si="20"/>
        <v>0</v>
      </c>
    </row>
    <row r="447" spans="1:9">
      <c r="A447" s="107">
        <v>401704</v>
      </c>
      <c r="B447" s="15" t="s">
        <v>467</v>
      </c>
      <c r="C447" s="1">
        <f>VLOOKUP(A447,Main!_xlnm.Print_Area,16,FALSE)</f>
        <v>475816.38605416898</v>
      </c>
      <c r="D447" s="1">
        <f>VLOOKUP(A447,Main!_xlnm.Print_Area,13,FALSE)</f>
        <v>-12840</v>
      </c>
      <c r="E447" s="1">
        <f>VLOOKUP(A447,'CAF BLS Adjustment'!B447:J1102,5)</f>
        <v>472306</v>
      </c>
      <c r="F447" s="1">
        <f>VLOOKUP(A447,'CAF BLS Adjustment'!$B$3:$J$658,6)</f>
        <v>18146</v>
      </c>
      <c r="G447" s="1">
        <f t="shared" si="18"/>
        <v>-12840</v>
      </c>
      <c r="H447" s="1">
        <f t="shared" si="19"/>
        <v>472306</v>
      </c>
      <c r="I447" s="1">
        <f t="shared" si="20"/>
        <v>16350.386054168979</v>
      </c>
    </row>
    <row r="448" spans="1:9">
      <c r="A448" s="107">
        <v>401709</v>
      </c>
      <c r="B448" s="15" t="s">
        <v>468</v>
      </c>
      <c r="C448" s="1">
        <f>VLOOKUP(A448,Main!_xlnm.Print_Area,16,FALSE)</f>
        <v>1331942.6511941985</v>
      </c>
      <c r="D448" s="1">
        <f>VLOOKUP(A448,Main!_xlnm.Print_Area,13,FALSE)</f>
        <v>110538</v>
      </c>
      <c r="E448" s="1">
        <f>VLOOKUP(A448,'CAF BLS Adjustment'!B448:J1103,5)</f>
        <v>1226299</v>
      </c>
      <c r="F448" s="1">
        <f>VLOOKUP(A448,'CAF BLS Adjustment'!$B$3:$J$658,6)</f>
        <v>0</v>
      </c>
      <c r="G448" s="1">
        <f t="shared" si="18"/>
        <v>110538</v>
      </c>
      <c r="H448" s="1">
        <f t="shared" si="19"/>
        <v>1221404.6511941985</v>
      </c>
      <c r="I448" s="1">
        <f t="shared" si="20"/>
        <v>0</v>
      </c>
    </row>
    <row r="449" spans="1:9">
      <c r="A449" s="107">
        <v>401710</v>
      </c>
      <c r="B449" s="15" t="s">
        <v>469</v>
      </c>
      <c r="C449" s="1">
        <f>VLOOKUP(A449,Main!_xlnm.Print_Area,16,FALSE)</f>
        <v>198307.3011317674</v>
      </c>
      <c r="D449" s="1">
        <f>VLOOKUP(A449,Main!_xlnm.Print_Area,13,FALSE)</f>
        <v>5010</v>
      </c>
      <c r="E449" s="1">
        <f>VLOOKUP(A449,'CAF BLS Adjustment'!B449:J1104,5)</f>
        <v>194026</v>
      </c>
      <c r="F449" s="1">
        <f>VLOOKUP(A449,'CAF BLS Adjustment'!$B$3:$J$658,6)</f>
        <v>0</v>
      </c>
      <c r="G449" s="1">
        <f t="shared" si="18"/>
        <v>5010</v>
      </c>
      <c r="H449" s="1">
        <f t="shared" si="19"/>
        <v>193297.3011317674</v>
      </c>
      <c r="I449" s="1">
        <f t="shared" si="20"/>
        <v>0</v>
      </c>
    </row>
    <row r="450" spans="1:9">
      <c r="A450" s="107">
        <v>401713</v>
      </c>
      <c r="B450" s="15" t="s">
        <v>470</v>
      </c>
      <c r="C450" s="1">
        <f>VLOOKUP(A450,Main!_xlnm.Print_Area,16,FALSE)</f>
        <v>1559981.7757801376</v>
      </c>
      <c r="D450" s="1">
        <f>VLOOKUP(A450,Main!_xlnm.Print_Area,13,FALSE)</f>
        <v>-142308</v>
      </c>
      <c r="E450" s="1">
        <f>VLOOKUP(A450,'CAF BLS Adjustment'!B450:J1105,5)</f>
        <v>1708545</v>
      </c>
      <c r="F450" s="1">
        <f>VLOOKUP(A450,'CAF BLS Adjustment'!$B$3:$J$658,6)</f>
        <v>0</v>
      </c>
      <c r="G450" s="1">
        <f t="shared" si="18"/>
        <v>-142308</v>
      </c>
      <c r="H450" s="1">
        <f t="shared" si="19"/>
        <v>1702289.7757801376</v>
      </c>
      <c r="I450" s="1">
        <f t="shared" si="20"/>
        <v>0</v>
      </c>
    </row>
    <row r="451" spans="1:9">
      <c r="A451" s="107">
        <v>401718</v>
      </c>
      <c r="B451" s="15" t="s">
        <v>471</v>
      </c>
      <c r="C451" s="1">
        <f>VLOOKUP(A451,Main!_xlnm.Print_Area,16,FALSE)</f>
        <v>1919616.1893905739</v>
      </c>
      <c r="D451" s="1">
        <f>VLOOKUP(A451,Main!_xlnm.Print_Area,13,FALSE)</f>
        <v>131718</v>
      </c>
      <c r="E451" s="1">
        <f>VLOOKUP(A451,'CAF BLS Adjustment'!B451:J1106,5)</f>
        <v>1412730</v>
      </c>
      <c r="F451" s="1">
        <f>VLOOKUP(A451,'CAF BLS Adjustment'!$B$3:$J$658,6)</f>
        <v>382222</v>
      </c>
      <c r="G451" s="1">
        <f t="shared" si="18"/>
        <v>131718</v>
      </c>
      <c r="H451" s="1">
        <f t="shared" si="19"/>
        <v>1412730</v>
      </c>
      <c r="I451" s="1">
        <f t="shared" si="20"/>
        <v>375168.18939057388</v>
      </c>
    </row>
    <row r="452" spans="1:9">
      <c r="A452" s="107">
        <v>401721</v>
      </c>
      <c r="B452" s="15" t="s">
        <v>472</v>
      </c>
      <c r="C452" s="1">
        <f>VLOOKUP(A452,Main!_xlnm.Print_Area,16,FALSE)</f>
        <v>451087.76612498576</v>
      </c>
      <c r="D452" s="1">
        <f>VLOOKUP(A452,Main!_xlnm.Print_Area,13,FALSE)</f>
        <v>-62791</v>
      </c>
      <c r="E452" s="1">
        <f>VLOOKUP(A452,'CAF BLS Adjustment'!B452:J1107,5)</f>
        <v>515767.06208356598</v>
      </c>
      <c r="F452" s="1">
        <f>VLOOKUP(A452,'CAF BLS Adjustment'!$B$3:$J$658,6)</f>
        <v>0</v>
      </c>
      <c r="G452" s="1">
        <f t="shared" ref="G452:G515" si="21">MIN(D452,C452)</f>
        <v>-62791</v>
      </c>
      <c r="H452" s="1">
        <f t="shared" ref="H452:H515" si="22">MAX(MIN(C452-G452,E452),0)</f>
        <v>513878.76612498576</v>
      </c>
      <c r="I452" s="1">
        <f t="shared" ref="I452:I515" si="23">MIN(MAX(C452-G452-H452,0),F452)</f>
        <v>0</v>
      </c>
    </row>
    <row r="453" spans="1:9">
      <c r="A453" s="107">
        <v>401724</v>
      </c>
      <c r="B453" s="15" t="s">
        <v>473</v>
      </c>
      <c r="C453" s="1">
        <f>VLOOKUP(A453,Main!_xlnm.Print_Area,16,FALSE)</f>
        <v>3767603.585532865</v>
      </c>
      <c r="D453" s="1">
        <f>VLOOKUP(A453,Main!_xlnm.Print_Area,13,FALSE)</f>
        <v>122670</v>
      </c>
      <c r="E453" s="1">
        <f>VLOOKUP(A453,'CAF BLS Adjustment'!B453:J1108,5)</f>
        <v>2964352</v>
      </c>
      <c r="F453" s="1">
        <f>VLOOKUP(A453,'CAF BLS Adjustment'!$B$3:$J$658,6)</f>
        <v>694426</v>
      </c>
      <c r="G453" s="1">
        <f t="shared" si="21"/>
        <v>122670</v>
      </c>
      <c r="H453" s="1">
        <f t="shared" si="22"/>
        <v>2964352</v>
      </c>
      <c r="I453" s="1">
        <f t="shared" si="23"/>
        <v>680581.58553286502</v>
      </c>
    </row>
    <row r="454" spans="1:9">
      <c r="A454" s="107">
        <v>401734</v>
      </c>
      <c r="B454" s="15" t="s">
        <v>474</v>
      </c>
      <c r="C454" s="1">
        <f>VLOOKUP(A454,Main!_xlnm.Print_Area,16,FALSE)</f>
        <v>2782509.4069360583</v>
      </c>
      <c r="D454" s="1">
        <f>VLOOKUP(A454,Main!_xlnm.Print_Area,13,FALSE)</f>
        <v>24366</v>
      </c>
      <c r="E454" s="1">
        <f>VLOOKUP(A454,'CAF BLS Adjustment'!B454:J1109,5)</f>
        <v>2540600</v>
      </c>
      <c r="F454" s="1">
        <f>VLOOKUP(A454,'CAF BLS Adjustment'!$B$3:$J$658,6)</f>
        <v>227768</v>
      </c>
      <c r="G454" s="1">
        <f t="shared" si="21"/>
        <v>24366</v>
      </c>
      <c r="H454" s="1">
        <f t="shared" si="22"/>
        <v>2540600</v>
      </c>
      <c r="I454" s="1">
        <f t="shared" si="23"/>
        <v>217543.40693605831</v>
      </c>
    </row>
    <row r="455" spans="1:9">
      <c r="A455" s="107">
        <v>411746</v>
      </c>
      <c r="B455" s="15" t="s">
        <v>476</v>
      </c>
      <c r="C455" s="1">
        <f>VLOOKUP(A455,Main!_xlnm.Print_Area,16,FALSE)</f>
        <v>2361988.6500906604</v>
      </c>
      <c r="D455" s="1">
        <f>VLOOKUP(A455,Main!_xlnm.Print_Area,13,FALSE)</f>
        <v>60834</v>
      </c>
      <c r="E455" s="1">
        <f>VLOOKUP(A455,'CAF BLS Adjustment'!B455:J1110,5)</f>
        <v>2309834</v>
      </c>
      <c r="F455" s="1">
        <f>VLOOKUP(A455,'CAF BLS Adjustment'!$B$3:$J$658,6)</f>
        <v>0</v>
      </c>
      <c r="G455" s="1">
        <f t="shared" si="21"/>
        <v>60834</v>
      </c>
      <c r="H455" s="1">
        <f t="shared" si="22"/>
        <v>2301154.6500906604</v>
      </c>
      <c r="I455" s="1">
        <f t="shared" si="23"/>
        <v>0</v>
      </c>
    </row>
    <row r="456" spans="1:9">
      <c r="A456" s="107">
        <v>411756</v>
      </c>
      <c r="B456" s="15" t="s">
        <v>477</v>
      </c>
      <c r="C456" s="1">
        <f>VLOOKUP(A456,Main!_xlnm.Print_Area,16,FALSE)</f>
        <v>324387</v>
      </c>
      <c r="D456" s="1">
        <f>VLOOKUP(A456,Main!_xlnm.Print_Area,13,FALSE)</f>
        <v>-68292</v>
      </c>
      <c r="E456" s="1">
        <f>VLOOKUP(A456,'CAF BLS Adjustment'!B456:J1111,5)</f>
        <v>266972</v>
      </c>
      <c r="F456" s="1">
        <f>VLOOKUP(A456,'CAF BLS Adjustment'!$B$3:$J$658,6)</f>
        <v>125707</v>
      </c>
      <c r="G456" s="1">
        <f t="shared" si="21"/>
        <v>-68292</v>
      </c>
      <c r="H456" s="1">
        <f t="shared" si="22"/>
        <v>266972</v>
      </c>
      <c r="I456" s="1">
        <f t="shared" si="23"/>
        <v>125707</v>
      </c>
    </row>
    <row r="457" spans="1:9">
      <c r="A457" s="107">
        <v>411758</v>
      </c>
      <c r="B457" s="15" t="s">
        <v>478</v>
      </c>
      <c r="C457" s="1">
        <f>VLOOKUP(A457,Main!_xlnm.Print_Area,16,FALSE)</f>
        <v>1236293.1243952736</v>
      </c>
      <c r="D457" s="1">
        <f>VLOOKUP(A457,Main!_xlnm.Print_Area,13,FALSE)</f>
        <v>130380</v>
      </c>
      <c r="E457" s="1">
        <f>VLOOKUP(A457,'CAF BLS Adjustment'!B457:J1112,5)</f>
        <v>1110456</v>
      </c>
      <c r="F457" s="1">
        <f>VLOOKUP(A457,'CAF BLS Adjustment'!$B$3:$J$658,6)</f>
        <v>0</v>
      </c>
      <c r="G457" s="1">
        <f t="shared" si="21"/>
        <v>130380</v>
      </c>
      <c r="H457" s="1">
        <f t="shared" si="22"/>
        <v>1105913.1243952736</v>
      </c>
      <c r="I457" s="1">
        <f t="shared" si="23"/>
        <v>0</v>
      </c>
    </row>
    <row r="458" spans="1:9">
      <c r="A458" s="107">
        <v>411761</v>
      </c>
      <c r="B458" s="15" t="s">
        <v>479</v>
      </c>
      <c r="C458" s="1">
        <f>VLOOKUP(A458,Main!_xlnm.Print_Area,16,FALSE)</f>
        <v>901773.22160332324</v>
      </c>
      <c r="D458" s="1">
        <f>VLOOKUP(A458,Main!_xlnm.Print_Area,13,FALSE)</f>
        <v>106119</v>
      </c>
      <c r="E458" s="1">
        <f>VLOOKUP(A458,'CAF BLS Adjustment'!B458:J1113,5)</f>
        <v>798967.87229714321</v>
      </c>
      <c r="F458" s="1">
        <f>VLOOKUP(A458,'CAF BLS Adjustment'!$B$3:$J$658,6)</f>
        <v>0</v>
      </c>
      <c r="G458" s="1">
        <f t="shared" si="21"/>
        <v>106119</v>
      </c>
      <c r="H458" s="1">
        <f t="shared" si="22"/>
        <v>795654.22160332324</v>
      </c>
      <c r="I458" s="1">
        <f t="shared" si="23"/>
        <v>0</v>
      </c>
    </row>
    <row r="459" spans="1:9">
      <c r="A459" s="107">
        <v>411764</v>
      </c>
      <c r="B459" s="15" t="s">
        <v>480</v>
      </c>
      <c r="C459" s="1">
        <f>VLOOKUP(A459,Main!_xlnm.Print_Area,16,FALSE)</f>
        <v>742430.86780304392</v>
      </c>
      <c r="D459" s="1">
        <f>VLOOKUP(A459,Main!_xlnm.Print_Area,13,FALSE)</f>
        <v>105198</v>
      </c>
      <c r="E459" s="1">
        <f>VLOOKUP(A459,'CAF BLS Adjustment'!B459:J1114,5)</f>
        <v>639961</v>
      </c>
      <c r="F459" s="1">
        <f>VLOOKUP(A459,'CAF BLS Adjustment'!$B$3:$J$658,6)</f>
        <v>0</v>
      </c>
      <c r="G459" s="1">
        <f t="shared" si="21"/>
        <v>105198</v>
      </c>
      <c r="H459" s="1">
        <f t="shared" si="22"/>
        <v>637232.86780304392</v>
      </c>
      <c r="I459" s="1">
        <f t="shared" si="23"/>
        <v>0</v>
      </c>
    </row>
    <row r="460" spans="1:9">
      <c r="A460" s="107">
        <v>411777</v>
      </c>
      <c r="B460" s="15" t="s">
        <v>481</v>
      </c>
      <c r="C460" s="1">
        <f>VLOOKUP(A460,Main!_xlnm.Print_Area,16,FALSE)</f>
        <v>2043912.4510622881</v>
      </c>
      <c r="D460" s="1">
        <f>VLOOKUP(A460,Main!_xlnm.Print_Area,13,FALSE)</f>
        <v>71634</v>
      </c>
      <c r="E460" s="1">
        <f>VLOOKUP(A460,'CAF BLS Adjustment'!B460:J1115,5)</f>
        <v>1979789</v>
      </c>
      <c r="F460" s="1">
        <f>VLOOKUP(A460,'CAF BLS Adjustment'!$B$3:$J$658,6)</f>
        <v>0</v>
      </c>
      <c r="G460" s="1">
        <f t="shared" si="21"/>
        <v>71634</v>
      </c>
      <c r="H460" s="1">
        <f t="shared" si="22"/>
        <v>1972278.4510622881</v>
      </c>
      <c r="I460" s="1">
        <f t="shared" si="23"/>
        <v>0</v>
      </c>
    </row>
    <row r="461" spans="1:9">
      <c r="A461" s="107">
        <v>411778</v>
      </c>
      <c r="B461" s="15" t="s">
        <v>482</v>
      </c>
      <c r="C461" s="1">
        <f>VLOOKUP(A461,Main!_xlnm.Print_Area,16,FALSE)</f>
        <v>630014.89157740574</v>
      </c>
      <c r="D461" s="1">
        <f>VLOOKUP(A461,Main!_xlnm.Print_Area,13,FALSE)</f>
        <v>149046</v>
      </c>
      <c r="E461" s="1">
        <f>VLOOKUP(A461,'CAF BLS Adjustment'!B461:J1116,5)</f>
        <v>278083.9044550563</v>
      </c>
      <c r="F461" s="1">
        <f>VLOOKUP(A461,'CAF BLS Adjustment'!$B$3:$J$658,6)</f>
        <v>205200.0362195943</v>
      </c>
      <c r="G461" s="1">
        <f t="shared" si="21"/>
        <v>149046</v>
      </c>
      <c r="H461" s="1">
        <f t="shared" si="22"/>
        <v>278083.9044550563</v>
      </c>
      <c r="I461" s="1">
        <f t="shared" si="23"/>
        <v>202884.98712234944</v>
      </c>
    </row>
    <row r="462" spans="1:9">
      <c r="A462" s="107">
        <v>411781</v>
      </c>
      <c r="B462" s="15" t="s">
        <v>483</v>
      </c>
      <c r="C462" s="1">
        <f>VLOOKUP(A462,Main!_xlnm.Print_Area,16,FALSE)</f>
        <v>464789.08868780563</v>
      </c>
      <c r="D462" s="1">
        <f>VLOOKUP(A462,Main!_xlnm.Print_Area,13,FALSE)</f>
        <v>15006</v>
      </c>
      <c r="E462" s="1">
        <f>VLOOKUP(A462,'CAF BLS Adjustment'!B462:J1117,5)</f>
        <v>280710</v>
      </c>
      <c r="F462" s="1">
        <f>VLOOKUP(A462,'CAF BLS Adjustment'!$B$3:$J$658,6)</f>
        <v>170781</v>
      </c>
      <c r="G462" s="1">
        <f t="shared" si="21"/>
        <v>15006</v>
      </c>
      <c r="H462" s="1">
        <f t="shared" si="22"/>
        <v>280710</v>
      </c>
      <c r="I462" s="1">
        <f t="shared" si="23"/>
        <v>169073.08868780563</v>
      </c>
    </row>
    <row r="463" spans="1:9">
      <c r="A463" s="107">
        <v>411782</v>
      </c>
      <c r="B463" s="15" t="s">
        <v>102</v>
      </c>
      <c r="C463" s="1">
        <f>VLOOKUP(A463,Main!_xlnm.Print_Area,16,FALSE)</f>
        <v>1387368.9819180886</v>
      </c>
      <c r="D463" s="1">
        <f>VLOOKUP(A463,Main!_xlnm.Print_Area,13,FALSE)</f>
        <v>107970</v>
      </c>
      <c r="E463" s="1">
        <f>VLOOKUP(A463,'CAF BLS Adjustment'!B463:J1118,5)</f>
        <v>1284497</v>
      </c>
      <c r="F463" s="1">
        <f>VLOOKUP(A463,'CAF BLS Adjustment'!$B$3:$J$658,6)</f>
        <v>0</v>
      </c>
      <c r="G463" s="1">
        <f t="shared" si="21"/>
        <v>107970</v>
      </c>
      <c r="H463" s="1">
        <f t="shared" si="22"/>
        <v>1279398.9819180886</v>
      </c>
      <c r="I463" s="1">
        <f t="shared" si="23"/>
        <v>0</v>
      </c>
    </row>
    <row r="464" spans="1:9">
      <c r="A464" s="107">
        <v>411788</v>
      </c>
      <c r="B464" s="15" t="s">
        <v>484</v>
      </c>
      <c r="C464" s="1">
        <f>VLOOKUP(A464,Main!_xlnm.Print_Area,16,FALSE)</f>
        <v>1437618.093584259</v>
      </c>
      <c r="D464" s="1">
        <f>VLOOKUP(A464,Main!_xlnm.Print_Area,13,FALSE)</f>
        <v>-42792</v>
      </c>
      <c r="E464" s="1">
        <f>VLOOKUP(A464,'CAF BLS Adjustment'!B464:J1119,5)</f>
        <v>1485850</v>
      </c>
      <c r="F464" s="1">
        <f>VLOOKUP(A464,'CAF BLS Adjustment'!$B$3:$J$658,6)</f>
        <v>0</v>
      </c>
      <c r="G464" s="1">
        <f t="shared" si="21"/>
        <v>-42792</v>
      </c>
      <c r="H464" s="1">
        <f t="shared" si="22"/>
        <v>1480410.093584259</v>
      </c>
      <c r="I464" s="1">
        <f t="shared" si="23"/>
        <v>0</v>
      </c>
    </row>
    <row r="465" spans="1:9">
      <c r="A465" s="107">
        <v>411791</v>
      </c>
      <c r="B465" s="15" t="s">
        <v>485</v>
      </c>
      <c r="C465" s="1">
        <f>VLOOKUP(A465,Main!_xlnm.Print_Area,16,FALSE)</f>
        <v>191570.05776748646</v>
      </c>
      <c r="D465" s="1">
        <f>VLOOKUP(A465,Main!_xlnm.Print_Area,13,FALSE)</f>
        <v>13007</v>
      </c>
      <c r="E465" s="1">
        <f>VLOOKUP(A465,'CAF BLS Adjustment'!B465:J1120,5)</f>
        <v>179267</v>
      </c>
      <c r="F465" s="1">
        <f>VLOOKUP(A465,'CAF BLS Adjustment'!$B$3:$J$658,6)</f>
        <v>0</v>
      </c>
      <c r="G465" s="1">
        <f t="shared" si="21"/>
        <v>13007</v>
      </c>
      <c r="H465" s="1">
        <f t="shared" si="22"/>
        <v>178563.05776748646</v>
      </c>
      <c r="I465" s="1">
        <f t="shared" si="23"/>
        <v>0</v>
      </c>
    </row>
    <row r="466" spans="1:9">
      <c r="A466" s="107">
        <v>411801</v>
      </c>
      <c r="B466" s="15" t="s">
        <v>486</v>
      </c>
      <c r="C466" s="1">
        <f>VLOOKUP(A466,Main!_xlnm.Print_Area,16,FALSE)</f>
        <v>293015.2877089759</v>
      </c>
      <c r="D466" s="1">
        <f>VLOOKUP(A466,Main!_xlnm.Print_Area,13,FALSE)</f>
        <v>7998</v>
      </c>
      <c r="E466" s="1">
        <f>VLOOKUP(A466,'CAF BLS Adjustment'!B466:J1121,5)</f>
        <v>286094</v>
      </c>
      <c r="F466" s="1">
        <f>VLOOKUP(A466,'CAF BLS Adjustment'!$B$3:$J$658,6)</f>
        <v>0</v>
      </c>
      <c r="G466" s="1">
        <f t="shared" si="21"/>
        <v>7998</v>
      </c>
      <c r="H466" s="1">
        <f t="shared" si="22"/>
        <v>285017.2877089759</v>
      </c>
      <c r="I466" s="1">
        <f t="shared" si="23"/>
        <v>0</v>
      </c>
    </row>
    <row r="467" spans="1:9">
      <c r="A467" s="107">
        <v>411807</v>
      </c>
      <c r="B467" s="15" t="s">
        <v>487</v>
      </c>
      <c r="C467" s="1">
        <f>VLOOKUP(A467,Main!_xlnm.Print_Area,16,FALSE)</f>
        <v>451101.13180280593</v>
      </c>
      <c r="D467" s="1">
        <f>VLOOKUP(A467,Main!_xlnm.Print_Area,13,FALSE)</f>
        <v>117960</v>
      </c>
      <c r="E467" s="1">
        <f>VLOOKUP(A467,'CAF BLS Adjustment'!B467:J1122,5)</f>
        <v>310464</v>
      </c>
      <c r="F467" s="1">
        <f>VLOOKUP(A467,'CAF BLS Adjustment'!$B$3:$J$658,6)</f>
        <v>23109</v>
      </c>
      <c r="G467" s="1">
        <f t="shared" si="21"/>
        <v>117960</v>
      </c>
      <c r="H467" s="1">
        <f t="shared" si="22"/>
        <v>310464</v>
      </c>
      <c r="I467" s="1">
        <f t="shared" si="23"/>
        <v>22677.131802805932</v>
      </c>
    </row>
    <row r="468" spans="1:9">
      <c r="A468" s="107">
        <v>411809</v>
      </c>
      <c r="B468" s="15" t="s">
        <v>325</v>
      </c>
      <c r="C468" s="1">
        <f>VLOOKUP(A468,Main!_xlnm.Print_Area,16,FALSE)</f>
        <v>372350.76203130576</v>
      </c>
      <c r="D468" s="1">
        <f>VLOOKUP(A468,Main!_xlnm.Print_Area,13,FALSE)</f>
        <v>60618</v>
      </c>
      <c r="E468" s="1">
        <f>VLOOKUP(A468,'CAF BLS Adjustment'!B468:J1123,5)</f>
        <v>313101</v>
      </c>
      <c r="F468" s="1">
        <f>VLOOKUP(A468,'CAF BLS Adjustment'!$B$3:$J$658,6)</f>
        <v>0</v>
      </c>
      <c r="G468" s="1">
        <f t="shared" si="21"/>
        <v>60618</v>
      </c>
      <c r="H468" s="1">
        <f t="shared" si="22"/>
        <v>311732.76203130576</v>
      </c>
      <c r="I468" s="1">
        <f t="shared" si="23"/>
        <v>0</v>
      </c>
    </row>
    <row r="469" spans="1:9">
      <c r="A469" s="107">
        <v>411814</v>
      </c>
      <c r="B469" s="15" t="s">
        <v>488</v>
      </c>
      <c r="C469" s="1">
        <f>VLOOKUP(A469,Main!_xlnm.Print_Area,16,FALSE)</f>
        <v>859438.91072147316</v>
      </c>
      <c r="D469" s="1">
        <f>VLOOKUP(A469,Main!_xlnm.Print_Area,13,FALSE)</f>
        <v>105078</v>
      </c>
      <c r="E469" s="1">
        <f>VLOOKUP(A469,'CAF BLS Adjustment'!B469:J1124,5)</f>
        <v>750584</v>
      </c>
      <c r="F469" s="1">
        <f>VLOOKUP(A469,'CAF BLS Adjustment'!$B$3:$J$658,6)</f>
        <v>6935</v>
      </c>
      <c r="G469" s="1">
        <f t="shared" si="21"/>
        <v>105078</v>
      </c>
      <c r="H469" s="1">
        <f t="shared" si="22"/>
        <v>750584</v>
      </c>
      <c r="I469" s="1">
        <f t="shared" si="23"/>
        <v>3776.910721473163</v>
      </c>
    </row>
    <row r="470" spans="1:9">
      <c r="A470" s="107">
        <v>411817</v>
      </c>
      <c r="B470" s="15" t="s">
        <v>489</v>
      </c>
      <c r="C470" s="1">
        <f>VLOOKUP(A470,Main!_xlnm.Print_Area,16,FALSE)</f>
        <v>3125678.9233660465</v>
      </c>
      <c r="D470" s="1">
        <f>VLOOKUP(A470,Main!_xlnm.Print_Area,13,FALSE)</f>
        <v>-44760</v>
      </c>
      <c r="E470" s="1">
        <f>VLOOKUP(A470,'CAF BLS Adjustment'!B470:J1125,5)</f>
        <v>2076125</v>
      </c>
      <c r="F470" s="1">
        <f>VLOOKUP(A470,'CAF BLS Adjustment'!$B$3:$J$658,6)</f>
        <v>1105964</v>
      </c>
      <c r="G470" s="1">
        <f t="shared" si="21"/>
        <v>-44760</v>
      </c>
      <c r="H470" s="1">
        <f t="shared" si="22"/>
        <v>2076125</v>
      </c>
      <c r="I470" s="1">
        <f t="shared" si="23"/>
        <v>1094313.9233660465</v>
      </c>
    </row>
    <row r="471" spans="1:9">
      <c r="A471" s="107">
        <v>411818</v>
      </c>
      <c r="B471" s="15" t="s">
        <v>490</v>
      </c>
      <c r="C471" s="1">
        <f>VLOOKUP(A471,Main!_xlnm.Print_Area,16,FALSE)</f>
        <v>4020149.5814686436</v>
      </c>
      <c r="D471" s="1">
        <f>VLOOKUP(A471,Main!_xlnm.Print_Area,13,FALSE)</f>
        <v>513168</v>
      </c>
      <c r="E471" s="1">
        <f>VLOOKUP(A471,'CAF BLS Adjustment'!B471:J1126,5)</f>
        <v>3521754</v>
      </c>
      <c r="F471" s="1">
        <f>VLOOKUP(A471,'CAF BLS Adjustment'!$B$3:$J$658,6)</f>
        <v>0</v>
      </c>
      <c r="G471" s="1">
        <f t="shared" si="21"/>
        <v>513168</v>
      </c>
      <c r="H471" s="1">
        <f t="shared" si="22"/>
        <v>3506981.5814686436</v>
      </c>
      <c r="I471" s="1">
        <f t="shared" si="23"/>
        <v>0</v>
      </c>
    </row>
    <row r="472" spans="1:9">
      <c r="A472" s="107">
        <v>411820</v>
      </c>
      <c r="B472" s="15" t="s">
        <v>491</v>
      </c>
      <c r="C472" s="1">
        <f>VLOOKUP(A472,Main!_xlnm.Print_Area,16,FALSE)</f>
        <v>1180938.5300692283</v>
      </c>
      <c r="D472" s="1">
        <f>VLOOKUP(A472,Main!_xlnm.Print_Area,13,FALSE)</f>
        <v>84192</v>
      </c>
      <c r="E472" s="1">
        <f>VLOOKUP(A472,'CAF BLS Adjustment'!B472:J1127,5)</f>
        <v>1079756</v>
      </c>
      <c r="F472" s="1">
        <f>VLOOKUP(A472,'CAF BLS Adjustment'!$B$3:$J$658,6)</f>
        <v>21330</v>
      </c>
      <c r="G472" s="1">
        <f t="shared" si="21"/>
        <v>84192</v>
      </c>
      <c r="H472" s="1">
        <f t="shared" si="22"/>
        <v>1079756</v>
      </c>
      <c r="I472" s="1">
        <f t="shared" si="23"/>
        <v>16990.530069228262</v>
      </c>
    </row>
    <row r="473" spans="1:9">
      <c r="A473" s="107">
        <v>411826</v>
      </c>
      <c r="B473" s="15" t="s">
        <v>492</v>
      </c>
      <c r="C473" s="1">
        <f>VLOOKUP(A473,Main!_xlnm.Print_Area,16,FALSE)</f>
        <v>8588938.2340547033</v>
      </c>
      <c r="D473" s="1">
        <f>VLOOKUP(A473,Main!_xlnm.Print_Area,13,FALSE)</f>
        <v>-1509528</v>
      </c>
      <c r="E473" s="1">
        <f>VLOOKUP(A473,'CAF BLS Adjustment'!B473:J1128,5)</f>
        <v>3227062</v>
      </c>
      <c r="F473" s="1">
        <f>VLOOKUP(A473,'CAF BLS Adjustment'!$B$3:$J$658,6)</f>
        <v>6908512</v>
      </c>
      <c r="G473" s="1">
        <f t="shared" si="21"/>
        <v>-1509528</v>
      </c>
      <c r="H473" s="1">
        <f t="shared" si="22"/>
        <v>3227062</v>
      </c>
      <c r="I473" s="1">
        <f t="shared" si="23"/>
        <v>6871404.2340547033</v>
      </c>
    </row>
    <row r="474" spans="1:9">
      <c r="A474" s="107">
        <v>411827</v>
      </c>
      <c r="B474" s="15" t="s">
        <v>493</v>
      </c>
      <c r="C474" s="1">
        <f>VLOOKUP(A474,Main!_xlnm.Print_Area,16,FALSE)</f>
        <v>1924183.4067200418</v>
      </c>
      <c r="D474" s="1">
        <f>VLOOKUP(A474,Main!_xlnm.Print_Area,13,FALSE)</f>
        <v>74034</v>
      </c>
      <c r="E474" s="1">
        <f>VLOOKUP(A474,'CAF BLS Adjustment'!B474:J1129,5)</f>
        <v>1857220</v>
      </c>
      <c r="F474" s="1">
        <f>VLOOKUP(A474,'CAF BLS Adjustment'!$B$3:$J$658,6)</f>
        <v>0</v>
      </c>
      <c r="G474" s="1">
        <f t="shared" si="21"/>
        <v>74034</v>
      </c>
      <c r="H474" s="1">
        <f t="shared" si="22"/>
        <v>1850149.4067200418</v>
      </c>
      <c r="I474" s="1">
        <f t="shared" si="23"/>
        <v>0</v>
      </c>
    </row>
    <row r="475" spans="1:9">
      <c r="A475" s="107">
        <v>411831</v>
      </c>
      <c r="B475" s="15" t="s">
        <v>494</v>
      </c>
      <c r="C475" s="1">
        <f>VLOOKUP(A475,Main!_xlnm.Print_Area,16,FALSE)</f>
        <v>1153784.3108071594</v>
      </c>
      <c r="D475" s="1">
        <f>VLOOKUP(A475,Main!_xlnm.Print_Area,13,FALSE)</f>
        <v>114672</v>
      </c>
      <c r="E475" s="1">
        <f>VLOOKUP(A475,'CAF BLS Adjustment'!B475:J1130,5)</f>
        <v>1043352</v>
      </c>
      <c r="F475" s="1">
        <f>VLOOKUP(A475,'CAF BLS Adjustment'!$B$3:$J$658,6)</f>
        <v>0</v>
      </c>
      <c r="G475" s="1">
        <f t="shared" si="21"/>
        <v>114672</v>
      </c>
      <c r="H475" s="1">
        <f t="shared" si="22"/>
        <v>1039112.3108071594</v>
      </c>
      <c r="I475" s="1">
        <f t="shared" si="23"/>
        <v>0</v>
      </c>
    </row>
    <row r="476" spans="1:9">
      <c r="A476" s="107">
        <v>411833</v>
      </c>
      <c r="B476" s="15" t="s">
        <v>495</v>
      </c>
      <c r="C476" s="1">
        <f>VLOOKUP(A476,Main!_xlnm.Print_Area,16,FALSE)</f>
        <v>1517720.2508112791</v>
      </c>
      <c r="D476" s="1">
        <f>VLOOKUP(A476,Main!_xlnm.Print_Area,13,FALSE)</f>
        <v>-54630</v>
      </c>
      <c r="E476" s="1">
        <f>VLOOKUP(A476,'CAF BLS Adjustment'!B476:J1131,5)</f>
        <v>1170708</v>
      </c>
      <c r="F476" s="1">
        <f>VLOOKUP(A476,'CAF BLS Adjustment'!$B$3:$J$658,6)</f>
        <v>407420</v>
      </c>
      <c r="G476" s="1">
        <f t="shared" si="21"/>
        <v>-54630</v>
      </c>
      <c r="H476" s="1">
        <f t="shared" si="22"/>
        <v>1170708</v>
      </c>
      <c r="I476" s="1">
        <f t="shared" si="23"/>
        <v>401642.25081127905</v>
      </c>
    </row>
    <row r="477" spans="1:9">
      <c r="A477" s="107">
        <v>411839</v>
      </c>
      <c r="B477" s="15" t="s">
        <v>496</v>
      </c>
      <c r="C477" s="1">
        <f>VLOOKUP(A477,Main!_xlnm.Print_Area,16,FALSE)</f>
        <v>2363711.3199778004</v>
      </c>
      <c r="D477" s="1">
        <f>VLOOKUP(A477,Main!_xlnm.Print_Area,13,FALSE)</f>
        <v>140770</v>
      </c>
      <c r="E477" s="1">
        <f>VLOOKUP(A477,'CAF BLS Adjustment'!B477:J1132,5)</f>
        <v>2231627</v>
      </c>
      <c r="F477" s="1">
        <f>VLOOKUP(A477,'CAF BLS Adjustment'!$B$3:$J$658,6)</f>
        <v>0</v>
      </c>
      <c r="G477" s="1">
        <f t="shared" si="21"/>
        <v>140770</v>
      </c>
      <c r="H477" s="1">
        <f t="shared" si="22"/>
        <v>2222941.3199778004</v>
      </c>
      <c r="I477" s="1">
        <f t="shared" si="23"/>
        <v>0</v>
      </c>
    </row>
    <row r="478" spans="1:9">
      <c r="A478" s="107">
        <v>411840</v>
      </c>
      <c r="B478" s="15" t="s">
        <v>497</v>
      </c>
      <c r="C478" s="1">
        <f>VLOOKUP(A478,Main!_xlnm.Print_Area,16,FALSE)</f>
        <v>5679042.8219079617</v>
      </c>
      <c r="D478" s="1">
        <f>VLOOKUP(A478,Main!_xlnm.Print_Area,13,FALSE)</f>
        <v>494610</v>
      </c>
      <c r="E478" s="1">
        <f>VLOOKUP(A478,'CAF BLS Adjustment'!B478:J1133,5)</f>
        <v>2200108</v>
      </c>
      <c r="F478" s="1">
        <f>VLOOKUP(A478,'CAF BLS Adjustment'!$B$3:$J$658,6)</f>
        <v>3005193</v>
      </c>
      <c r="G478" s="1">
        <f t="shared" si="21"/>
        <v>494610</v>
      </c>
      <c r="H478" s="1">
        <f t="shared" si="22"/>
        <v>2200108</v>
      </c>
      <c r="I478" s="1">
        <f t="shared" si="23"/>
        <v>2984324.8219079617</v>
      </c>
    </row>
    <row r="479" spans="1:9">
      <c r="A479" s="107">
        <v>411841</v>
      </c>
      <c r="B479" s="15" t="s">
        <v>498</v>
      </c>
      <c r="C479" s="1">
        <f>VLOOKUP(A479,Main!_xlnm.Print_Area,16,FALSE)</f>
        <v>2342459.4121162044</v>
      </c>
      <c r="D479" s="1">
        <f>VLOOKUP(A479,Main!_xlnm.Print_Area,13,FALSE)</f>
        <v>196098</v>
      </c>
      <c r="E479" s="1">
        <f>VLOOKUP(A479,'CAF BLS Adjustment'!B479:J1134,5)</f>
        <v>2154969</v>
      </c>
      <c r="F479" s="1">
        <f>VLOOKUP(A479,'CAF BLS Adjustment'!$B$3:$J$658,6)</f>
        <v>0</v>
      </c>
      <c r="G479" s="1">
        <f t="shared" si="21"/>
        <v>196098</v>
      </c>
      <c r="H479" s="1">
        <f t="shared" si="22"/>
        <v>2146361.4121162044</v>
      </c>
      <c r="I479" s="1">
        <f t="shared" si="23"/>
        <v>0</v>
      </c>
    </row>
    <row r="480" spans="1:9">
      <c r="A480" s="107">
        <v>411845</v>
      </c>
      <c r="B480" s="15" t="s">
        <v>499</v>
      </c>
      <c r="C480" s="1">
        <f>VLOOKUP(A480,Main!_xlnm.Print_Area,16,FALSE)</f>
        <v>4888331.3656774824</v>
      </c>
      <c r="D480" s="1">
        <f>VLOOKUP(A480,Main!_xlnm.Print_Area,13,FALSE)</f>
        <v>526698</v>
      </c>
      <c r="E480" s="1">
        <f>VLOOKUP(A480,'CAF BLS Adjustment'!B480:J1135,5)</f>
        <v>1445159</v>
      </c>
      <c r="F480" s="1">
        <f>VLOOKUP(A480,'CAF BLS Adjustment'!$B$3:$J$658,6)</f>
        <v>2934437</v>
      </c>
      <c r="G480" s="1">
        <f t="shared" si="21"/>
        <v>526698</v>
      </c>
      <c r="H480" s="1">
        <f t="shared" si="22"/>
        <v>1445159</v>
      </c>
      <c r="I480" s="1">
        <f t="shared" si="23"/>
        <v>2916474.3656774824</v>
      </c>
    </row>
    <row r="481" spans="1:9">
      <c r="A481" s="107">
        <v>411847</v>
      </c>
      <c r="B481" s="15" t="s">
        <v>500</v>
      </c>
      <c r="C481" s="1">
        <f>VLOOKUP(A481,Main!_xlnm.Print_Area,16,FALSE)</f>
        <v>1860041.309089134</v>
      </c>
      <c r="D481" s="1">
        <f>VLOOKUP(A481,Main!_xlnm.Print_Area,13,FALSE)</f>
        <v>-31512</v>
      </c>
      <c r="E481" s="1">
        <f>VLOOKUP(A481,'CAF BLS Adjustment'!B481:J1136,5)</f>
        <v>1287898</v>
      </c>
      <c r="F481" s="1">
        <f>VLOOKUP(A481,'CAF BLS Adjustment'!$B$3:$J$658,6)</f>
        <v>610606</v>
      </c>
      <c r="G481" s="1">
        <f t="shared" si="21"/>
        <v>-31512</v>
      </c>
      <c r="H481" s="1">
        <f t="shared" si="22"/>
        <v>1287898</v>
      </c>
      <c r="I481" s="1">
        <f t="shared" si="23"/>
        <v>603655.30908913398</v>
      </c>
    </row>
    <row r="482" spans="1:9">
      <c r="A482" s="107">
        <v>411849</v>
      </c>
      <c r="B482" s="15" t="s">
        <v>501</v>
      </c>
      <c r="C482" s="1">
        <f>VLOOKUP(A482,Main!_xlnm.Print_Area,16,FALSE)</f>
        <v>2080835.3451430476</v>
      </c>
      <c r="D482" s="1">
        <f>VLOOKUP(A482,Main!_xlnm.Print_Area,13,FALSE)</f>
        <v>128628</v>
      </c>
      <c r="E482" s="1">
        <f>VLOOKUP(A482,'CAF BLS Adjustment'!B482:J1137,5)</f>
        <v>1037999.6861550573</v>
      </c>
      <c r="F482" s="1">
        <f>VLOOKUP(A482,'CAF BLS Adjustment'!$B$3:$J$658,6)</f>
        <v>921853.88457994</v>
      </c>
      <c r="G482" s="1">
        <f t="shared" si="21"/>
        <v>128628</v>
      </c>
      <c r="H482" s="1">
        <f t="shared" si="22"/>
        <v>1037999.6861550573</v>
      </c>
      <c r="I482" s="1">
        <f t="shared" si="23"/>
        <v>914207.65898799035</v>
      </c>
    </row>
    <row r="483" spans="1:9">
      <c r="A483" s="107">
        <v>420463</v>
      </c>
      <c r="B483" s="15" t="s">
        <v>504</v>
      </c>
      <c r="C483" s="1">
        <f>VLOOKUP(A483,Main!_xlnm.Print_Area,16,FALSE)</f>
        <v>979087.25161614385</v>
      </c>
      <c r="D483" s="1">
        <f>VLOOKUP(A483,Main!_xlnm.Print_Area,13,FALSE)</f>
        <v>93828</v>
      </c>
      <c r="E483" s="1">
        <f>VLOOKUP(A483,'CAF BLS Adjustment'!B483:J1138,5)</f>
        <v>599099</v>
      </c>
      <c r="F483" s="1">
        <f>VLOOKUP(A483,'CAF BLS Adjustment'!$B$3:$J$658,6)</f>
        <v>289758</v>
      </c>
      <c r="G483" s="1">
        <f t="shared" si="21"/>
        <v>93828</v>
      </c>
      <c r="H483" s="1">
        <f t="shared" si="22"/>
        <v>599099</v>
      </c>
      <c r="I483" s="1">
        <f t="shared" si="23"/>
        <v>286160.25161614385</v>
      </c>
    </row>
    <row r="484" spans="1:9">
      <c r="A484" s="107">
        <v>421206</v>
      </c>
      <c r="B484" s="15" t="s">
        <v>505</v>
      </c>
      <c r="C484" s="1">
        <f>VLOOKUP(A484,Main!_xlnm.Print_Area,16,FALSE)</f>
        <v>675042.49273849162</v>
      </c>
      <c r="D484" s="1">
        <f>VLOOKUP(A484,Main!_xlnm.Print_Area,13,FALSE)</f>
        <v>82206</v>
      </c>
      <c r="E484" s="1">
        <f>VLOOKUP(A484,'CAF BLS Adjustment'!B484:J1139,5)</f>
        <v>522763</v>
      </c>
      <c r="F484" s="1">
        <f>VLOOKUP(A484,'CAF BLS Adjustment'!$B$3:$J$658,6)</f>
        <v>72554</v>
      </c>
      <c r="G484" s="1">
        <f t="shared" si="21"/>
        <v>82206</v>
      </c>
      <c r="H484" s="1">
        <f t="shared" si="22"/>
        <v>522763</v>
      </c>
      <c r="I484" s="1">
        <f t="shared" si="23"/>
        <v>70073.492738491623</v>
      </c>
    </row>
    <row r="485" spans="1:9">
      <c r="A485" s="107">
        <v>421759</v>
      </c>
      <c r="B485" s="15" t="s">
        <v>506</v>
      </c>
      <c r="C485" s="1">
        <f>VLOOKUP(A485,Main!_xlnm.Print_Area,16,FALSE)</f>
        <v>790147.52843630919</v>
      </c>
      <c r="D485" s="1">
        <f>VLOOKUP(A485,Main!_xlnm.Print_Area,13,FALSE)</f>
        <v>83766</v>
      </c>
      <c r="E485" s="1">
        <f>VLOOKUP(A485,'CAF BLS Adjustment'!B485:J1140,5)</f>
        <v>709285</v>
      </c>
      <c r="F485" s="1">
        <f>VLOOKUP(A485,'CAF BLS Adjustment'!$B$3:$J$658,6)</f>
        <v>0</v>
      </c>
      <c r="G485" s="1">
        <f t="shared" si="21"/>
        <v>83766</v>
      </c>
      <c r="H485" s="1">
        <f t="shared" si="22"/>
        <v>706381.52843630919</v>
      </c>
      <c r="I485" s="1">
        <f t="shared" si="23"/>
        <v>0</v>
      </c>
    </row>
    <row r="486" spans="1:9">
      <c r="A486" s="107">
        <v>421807</v>
      </c>
      <c r="B486" s="15" t="s">
        <v>507</v>
      </c>
      <c r="C486" s="1">
        <f>VLOOKUP(A486,Main!_xlnm.Print_Area,16,FALSE)</f>
        <v>68328.918947409533</v>
      </c>
      <c r="D486" s="1">
        <f>VLOOKUP(A486,Main!_xlnm.Print_Area,13,FALSE)</f>
        <v>18192</v>
      </c>
      <c r="E486" s="1">
        <f>VLOOKUP(A486,'CAF BLS Adjustment'!B486:J1141,5)</f>
        <v>49923</v>
      </c>
      <c r="F486" s="1">
        <f>VLOOKUP(A486,'CAF BLS Adjustment'!$B$3:$J$658,6)</f>
        <v>465</v>
      </c>
      <c r="G486" s="1">
        <f t="shared" si="21"/>
        <v>18192</v>
      </c>
      <c r="H486" s="1">
        <f t="shared" si="22"/>
        <v>49923</v>
      </c>
      <c r="I486" s="1">
        <f t="shared" si="23"/>
        <v>213.91894740953285</v>
      </c>
    </row>
    <row r="487" spans="1:9">
      <c r="A487" s="107">
        <v>421860</v>
      </c>
      <c r="B487" s="15" t="s">
        <v>508</v>
      </c>
      <c r="C487" s="1">
        <f>VLOOKUP(A487,Main!_xlnm.Print_Area,16,FALSE)</f>
        <v>194388.70039948155</v>
      </c>
      <c r="D487" s="1">
        <f>VLOOKUP(A487,Main!_xlnm.Print_Area,13,FALSE)</f>
        <v>6486</v>
      </c>
      <c r="E487" s="1">
        <f>VLOOKUP(A487,'CAF BLS Adjustment'!B487:J1142,5)</f>
        <v>168195</v>
      </c>
      <c r="F487" s="1">
        <f>VLOOKUP(A487,'CAF BLS Adjustment'!$B$3:$J$658,6)</f>
        <v>20422</v>
      </c>
      <c r="G487" s="1">
        <f t="shared" si="21"/>
        <v>6486</v>
      </c>
      <c r="H487" s="1">
        <f t="shared" si="22"/>
        <v>168195</v>
      </c>
      <c r="I487" s="1">
        <f t="shared" si="23"/>
        <v>19707.700399481546</v>
      </c>
    </row>
    <row r="488" spans="1:9">
      <c r="A488" s="107">
        <v>421864</v>
      </c>
      <c r="B488" s="15" t="s">
        <v>509</v>
      </c>
      <c r="C488" s="1">
        <f>VLOOKUP(A488,Main!_xlnm.Print_Area,16,FALSE)</f>
        <v>2708520.2869309019</v>
      </c>
      <c r="D488" s="1">
        <f>VLOOKUP(A488,Main!_xlnm.Print_Area,13,FALSE)</f>
        <v>148146</v>
      </c>
      <c r="E488" s="1">
        <f>VLOOKUP(A488,'CAF BLS Adjustment'!B488:J1143,5)</f>
        <v>2570327</v>
      </c>
      <c r="F488" s="1">
        <f>VLOOKUP(A488,'CAF BLS Adjustment'!$B$3:$J$658,6)</f>
        <v>0</v>
      </c>
      <c r="G488" s="1">
        <f t="shared" si="21"/>
        <v>148146</v>
      </c>
      <c r="H488" s="1">
        <f t="shared" si="22"/>
        <v>2560374.2869309019</v>
      </c>
      <c r="I488" s="1">
        <f t="shared" si="23"/>
        <v>0</v>
      </c>
    </row>
    <row r="489" spans="1:9">
      <c r="A489" s="107">
        <v>421865</v>
      </c>
      <c r="B489" s="15" t="s">
        <v>510</v>
      </c>
      <c r="C489" s="1">
        <f>VLOOKUP(A489,Main!_xlnm.Print_Area,16,FALSE)</f>
        <v>885792.07354093913</v>
      </c>
      <c r="D489" s="1">
        <f>VLOOKUP(A489,Main!_xlnm.Print_Area,13,FALSE)</f>
        <v>62604</v>
      </c>
      <c r="E489" s="1">
        <f>VLOOKUP(A489,'CAF BLS Adjustment'!B489:J1144,5)</f>
        <v>826443</v>
      </c>
      <c r="F489" s="1">
        <f>VLOOKUP(A489,'CAF BLS Adjustment'!$B$3:$J$658,6)</f>
        <v>0</v>
      </c>
      <c r="G489" s="1">
        <f t="shared" si="21"/>
        <v>62604</v>
      </c>
      <c r="H489" s="1">
        <f t="shared" si="22"/>
        <v>823188.07354093913</v>
      </c>
      <c r="I489" s="1">
        <f t="shared" si="23"/>
        <v>0</v>
      </c>
    </row>
    <row r="490" spans="1:9">
      <c r="A490" s="107">
        <v>421866</v>
      </c>
      <c r="B490" s="15" t="s">
        <v>511</v>
      </c>
      <c r="C490" s="1">
        <f>VLOOKUP(A490,Main!_xlnm.Print_Area,16,FALSE)</f>
        <v>308493.80779578479</v>
      </c>
      <c r="D490" s="1">
        <f>VLOOKUP(A490,Main!_xlnm.Print_Area,13,FALSE)</f>
        <v>-78540</v>
      </c>
      <c r="E490" s="1">
        <f>VLOOKUP(A490,'CAF BLS Adjustment'!B490:J1145,5)</f>
        <v>388456</v>
      </c>
      <c r="F490" s="1">
        <f>VLOOKUP(A490,'CAF BLS Adjustment'!$B$3:$J$658,6)</f>
        <v>0</v>
      </c>
      <c r="G490" s="1">
        <f t="shared" si="21"/>
        <v>-78540</v>
      </c>
      <c r="H490" s="1">
        <f t="shared" si="22"/>
        <v>387033.80779578479</v>
      </c>
      <c r="I490" s="1">
        <f t="shared" si="23"/>
        <v>0</v>
      </c>
    </row>
    <row r="491" spans="1:9">
      <c r="A491" s="107">
        <v>421876</v>
      </c>
      <c r="B491" s="15" t="s">
        <v>512</v>
      </c>
      <c r="C491" s="1">
        <f>VLOOKUP(A491,Main!_xlnm.Print_Area,16,FALSE)</f>
        <v>94122.925781654048</v>
      </c>
      <c r="D491" s="1">
        <f>VLOOKUP(A491,Main!_xlnm.Print_Area,13,FALSE)</f>
        <v>-1438</v>
      </c>
      <c r="E491" s="1">
        <f>VLOOKUP(A491,'CAF BLS Adjustment'!B491:J1146,5)</f>
        <v>95912.073409940742</v>
      </c>
      <c r="F491" s="1">
        <f>VLOOKUP(A491,'CAF BLS Adjustment'!$B$3:$J$658,6)</f>
        <v>0</v>
      </c>
      <c r="G491" s="1">
        <f t="shared" si="21"/>
        <v>-1438</v>
      </c>
      <c r="H491" s="1">
        <f t="shared" si="22"/>
        <v>95560.925781654048</v>
      </c>
      <c r="I491" s="1">
        <f t="shared" si="23"/>
        <v>0</v>
      </c>
    </row>
    <row r="492" spans="1:9">
      <c r="A492" s="107">
        <v>421882</v>
      </c>
      <c r="B492" s="15" t="s">
        <v>513</v>
      </c>
      <c r="C492" s="1">
        <f>VLOOKUP(A492,Main!_xlnm.Print_Area,16,FALSE)</f>
        <v>2005252.5106569603</v>
      </c>
      <c r="D492" s="1">
        <f>VLOOKUP(A492,Main!_xlnm.Print_Area,13,FALSE)</f>
        <v>130500</v>
      </c>
      <c r="E492" s="1">
        <f>VLOOKUP(A492,'CAF BLS Adjustment'!B492:J1147,5)</f>
        <v>1882121</v>
      </c>
      <c r="F492" s="1">
        <f>VLOOKUP(A492,'CAF BLS Adjustment'!$B$3:$J$658,6)</f>
        <v>0</v>
      </c>
      <c r="G492" s="1">
        <f t="shared" si="21"/>
        <v>130500</v>
      </c>
      <c r="H492" s="1">
        <f t="shared" si="22"/>
        <v>1874752.5106569603</v>
      </c>
      <c r="I492" s="1">
        <f t="shared" si="23"/>
        <v>0</v>
      </c>
    </row>
    <row r="493" spans="1:9">
      <c r="A493" s="107">
        <v>421886</v>
      </c>
      <c r="B493" s="15" t="s">
        <v>514</v>
      </c>
      <c r="C493" s="1">
        <f>VLOOKUP(A493,Main!_xlnm.Print_Area,16,FALSE)</f>
        <v>329706.33998295036</v>
      </c>
      <c r="D493" s="1">
        <f>VLOOKUP(A493,Main!_xlnm.Print_Area,13,FALSE)</f>
        <v>-32418</v>
      </c>
      <c r="E493" s="1">
        <f>VLOOKUP(A493,'CAF BLS Adjustment'!B493:J1148,5)</f>
        <v>363455</v>
      </c>
      <c r="F493" s="1">
        <f>VLOOKUP(A493,'CAF BLS Adjustment'!$B$3:$J$658,6)</f>
        <v>0</v>
      </c>
      <c r="G493" s="1">
        <f t="shared" si="21"/>
        <v>-32418</v>
      </c>
      <c r="H493" s="1">
        <f t="shared" si="22"/>
        <v>362124.33998295036</v>
      </c>
      <c r="I493" s="1">
        <f t="shared" si="23"/>
        <v>0</v>
      </c>
    </row>
    <row r="494" spans="1:9">
      <c r="A494" s="107">
        <v>421887</v>
      </c>
      <c r="B494" s="15" t="s">
        <v>515</v>
      </c>
      <c r="C494" s="1">
        <f>VLOOKUP(A494,Main!_xlnm.Print_Area,16,FALSE)</f>
        <v>2365750.8256220897</v>
      </c>
      <c r="D494" s="1">
        <f>VLOOKUP(A494,Main!_xlnm.Print_Area,13,FALSE)</f>
        <v>238254</v>
      </c>
      <c r="E494" s="1">
        <f>VLOOKUP(A494,'CAF BLS Adjustment'!B494:J1149,5)</f>
        <v>761924</v>
      </c>
      <c r="F494" s="1">
        <f>VLOOKUP(A494,'CAF BLS Adjustment'!$B$3:$J$658,6)</f>
        <v>1374266</v>
      </c>
      <c r="G494" s="1">
        <f t="shared" si="21"/>
        <v>238254</v>
      </c>
      <c r="H494" s="1">
        <f t="shared" si="22"/>
        <v>761924</v>
      </c>
      <c r="I494" s="1">
        <f t="shared" si="23"/>
        <v>1365572.8256220897</v>
      </c>
    </row>
    <row r="495" spans="1:9">
      <c r="A495" s="107">
        <v>421890</v>
      </c>
      <c r="B495" s="15" t="s">
        <v>516</v>
      </c>
      <c r="C495" s="1">
        <f>VLOOKUP(A495,Main!_xlnm.Print_Area,16,FALSE)</f>
        <v>1614461.6232313938</v>
      </c>
      <c r="D495" s="1">
        <f>VLOOKUP(A495,Main!_xlnm.Print_Area,13,FALSE)</f>
        <v>-6228</v>
      </c>
      <c r="E495" s="1">
        <f>VLOOKUP(A495,'CAF BLS Adjustment'!B495:J1150,5)</f>
        <v>1011633</v>
      </c>
      <c r="F495" s="1">
        <f>VLOOKUP(A495,'CAF BLS Adjustment'!$B$3:$J$658,6)</f>
        <v>615012</v>
      </c>
      <c r="G495" s="1">
        <f t="shared" si="21"/>
        <v>-6228</v>
      </c>
      <c r="H495" s="1">
        <f t="shared" si="22"/>
        <v>1011633</v>
      </c>
      <c r="I495" s="1">
        <f t="shared" si="23"/>
        <v>609056.62323139375</v>
      </c>
    </row>
    <row r="496" spans="1:9">
      <c r="A496" s="107">
        <v>421893</v>
      </c>
      <c r="B496" s="15" t="s">
        <v>517</v>
      </c>
      <c r="C496" s="1">
        <f>VLOOKUP(A496,Main!_xlnm.Print_Area,16,FALSE)</f>
        <v>82151.127937748024</v>
      </c>
      <c r="D496" s="1">
        <f>VLOOKUP(A496,Main!_xlnm.Print_Area,13,FALSE)</f>
        <v>3654</v>
      </c>
      <c r="E496" s="1">
        <f>VLOOKUP(A496,'CAF BLS Adjustment'!B496:J1151,5)</f>
        <v>78799</v>
      </c>
      <c r="F496" s="1">
        <f>VLOOKUP(A496,'CAF BLS Adjustment'!$B$3:$J$658,6)</f>
        <v>0</v>
      </c>
      <c r="G496" s="1">
        <f t="shared" si="21"/>
        <v>3654</v>
      </c>
      <c r="H496" s="1">
        <f t="shared" si="22"/>
        <v>78497.127937748024</v>
      </c>
      <c r="I496" s="1">
        <f t="shared" si="23"/>
        <v>0</v>
      </c>
    </row>
    <row r="497" spans="1:9">
      <c r="A497" s="107">
        <v>421901</v>
      </c>
      <c r="B497" s="15" t="s">
        <v>518</v>
      </c>
      <c r="C497" s="1">
        <f>VLOOKUP(A497,Main!_xlnm.Print_Area,16,FALSE)</f>
        <v>1575198.7836090431</v>
      </c>
      <c r="D497" s="1">
        <f>VLOOKUP(A497,Main!_xlnm.Print_Area,13,FALSE)</f>
        <v>112326</v>
      </c>
      <c r="E497" s="1">
        <f>VLOOKUP(A497,'CAF BLS Adjustment'!B497:J1152,5)</f>
        <v>1468661</v>
      </c>
      <c r="F497" s="1">
        <f>VLOOKUP(A497,'CAF BLS Adjustment'!$B$3:$J$658,6)</f>
        <v>0</v>
      </c>
      <c r="G497" s="1">
        <f t="shared" si="21"/>
        <v>112326</v>
      </c>
      <c r="H497" s="1">
        <f t="shared" si="22"/>
        <v>1462872.7836090431</v>
      </c>
      <c r="I497" s="1">
        <f t="shared" si="23"/>
        <v>0</v>
      </c>
    </row>
    <row r="498" spans="1:9">
      <c r="A498" s="107">
        <v>421912</v>
      </c>
      <c r="B498" s="15" t="s">
        <v>519</v>
      </c>
      <c r="C498" s="1">
        <f>VLOOKUP(A498,Main!_xlnm.Print_Area,16,FALSE)</f>
        <v>1438900.2897598115</v>
      </c>
      <c r="D498" s="1">
        <f>VLOOKUP(A498,Main!_xlnm.Print_Area,13,FALSE)</f>
        <v>-1452</v>
      </c>
      <c r="E498" s="1">
        <f>VLOOKUP(A498,'CAF BLS Adjustment'!B498:J1153,5)</f>
        <v>1445645</v>
      </c>
      <c r="F498" s="1">
        <f>VLOOKUP(A498,'CAF BLS Adjustment'!$B$3:$J$658,6)</f>
        <v>0</v>
      </c>
      <c r="G498" s="1">
        <f t="shared" si="21"/>
        <v>-1452</v>
      </c>
      <c r="H498" s="1">
        <f t="shared" si="22"/>
        <v>1440352.2897598115</v>
      </c>
      <c r="I498" s="1">
        <f t="shared" si="23"/>
        <v>0</v>
      </c>
    </row>
    <row r="499" spans="1:9">
      <c r="A499" s="107">
        <v>421920</v>
      </c>
      <c r="B499" s="15" t="s">
        <v>520</v>
      </c>
      <c r="C499" s="1">
        <f>VLOOKUP(A499,Main!_xlnm.Print_Area,16,FALSE)</f>
        <v>493952.92342839506</v>
      </c>
      <c r="D499" s="1">
        <f>VLOOKUP(A499,Main!_xlnm.Print_Area,13,FALSE)</f>
        <v>33654</v>
      </c>
      <c r="E499" s="1">
        <f>VLOOKUP(A499,'CAF BLS Adjustment'!B499:J1154,5)</f>
        <v>462114</v>
      </c>
      <c r="F499" s="1">
        <f>VLOOKUP(A499,'CAF BLS Adjustment'!$B$3:$J$658,6)</f>
        <v>0</v>
      </c>
      <c r="G499" s="1">
        <f t="shared" si="21"/>
        <v>33654</v>
      </c>
      <c r="H499" s="1">
        <f t="shared" si="22"/>
        <v>460298.92342839506</v>
      </c>
      <c r="I499" s="1">
        <f t="shared" si="23"/>
        <v>0</v>
      </c>
    </row>
    <row r="500" spans="1:9">
      <c r="A500" s="107">
        <v>421931</v>
      </c>
      <c r="B500" s="15" t="s">
        <v>521</v>
      </c>
      <c r="C500" s="1">
        <f>VLOOKUP(A500,Main!_xlnm.Print_Area,16,FALSE)</f>
        <v>3601015.728314918</v>
      </c>
      <c r="D500" s="1">
        <f>VLOOKUP(A500,Main!_xlnm.Print_Area,13,FALSE)</f>
        <v>222810</v>
      </c>
      <c r="E500" s="1">
        <f>VLOOKUP(A500,'CAF BLS Adjustment'!B500:J1155,5)</f>
        <v>2097546</v>
      </c>
      <c r="F500" s="1">
        <f>VLOOKUP(A500,'CAF BLS Adjustment'!$B$3:$J$658,6)</f>
        <v>1293892</v>
      </c>
      <c r="G500" s="1">
        <f t="shared" si="21"/>
        <v>222810</v>
      </c>
      <c r="H500" s="1">
        <f t="shared" si="22"/>
        <v>2097546</v>
      </c>
      <c r="I500" s="1">
        <f t="shared" si="23"/>
        <v>1280659.728314918</v>
      </c>
    </row>
    <row r="501" spans="1:9">
      <c r="A501" s="107">
        <v>421935</v>
      </c>
      <c r="B501" s="15" t="s">
        <v>522</v>
      </c>
      <c r="C501" s="1">
        <f>VLOOKUP(A501,Main!_xlnm.Print_Area,16,FALSE)</f>
        <v>201426.25973896953</v>
      </c>
      <c r="D501" s="1">
        <f>VLOOKUP(A501,Main!_xlnm.Print_Area,13,FALSE)</f>
        <v>92250</v>
      </c>
      <c r="E501" s="1">
        <f>VLOOKUP(A501,'CAF BLS Adjustment'!B501:J1156,5)</f>
        <v>109514</v>
      </c>
      <c r="F501" s="1">
        <f>VLOOKUP(A501,'CAF BLS Adjustment'!$B$3:$J$658,6)</f>
        <v>0</v>
      </c>
      <c r="G501" s="1">
        <f t="shared" si="21"/>
        <v>92250</v>
      </c>
      <c r="H501" s="1">
        <f t="shared" si="22"/>
        <v>109176.25973896953</v>
      </c>
      <c r="I501" s="1">
        <f t="shared" si="23"/>
        <v>0</v>
      </c>
    </row>
    <row r="502" spans="1:9">
      <c r="A502" s="107">
        <v>421942</v>
      </c>
      <c r="B502" s="15" t="s">
        <v>523</v>
      </c>
      <c r="C502" s="1">
        <f>VLOOKUP(A502,Main!_xlnm.Print_Area,16,FALSE)</f>
        <v>413373.02187122538</v>
      </c>
      <c r="D502" s="1">
        <f>VLOOKUP(A502,Main!_xlnm.Print_Area,13,FALSE)</f>
        <v>18396</v>
      </c>
      <c r="E502" s="1">
        <f>VLOOKUP(A502,'CAF BLS Adjustment'!B502:J1157,5)</f>
        <v>395148</v>
      </c>
      <c r="F502" s="1">
        <f>VLOOKUP(A502,'CAF BLS Adjustment'!$B$3:$J$658,6)</f>
        <v>1348</v>
      </c>
      <c r="G502" s="1">
        <f t="shared" si="21"/>
        <v>18396</v>
      </c>
      <c r="H502" s="1">
        <f t="shared" si="22"/>
        <v>394977.02187122538</v>
      </c>
      <c r="I502" s="1">
        <f t="shared" si="23"/>
        <v>0</v>
      </c>
    </row>
    <row r="503" spans="1:9">
      <c r="A503" s="107">
        <v>421945</v>
      </c>
      <c r="B503" s="15" t="s">
        <v>524</v>
      </c>
      <c r="C503" s="1">
        <f>VLOOKUP(A503,Main!_xlnm.Print_Area,16,FALSE)</f>
        <v>382607.68392816378</v>
      </c>
      <c r="D503" s="1">
        <f>VLOOKUP(A503,Main!_xlnm.Print_Area,13,FALSE)</f>
        <v>-71406</v>
      </c>
      <c r="E503" s="1">
        <f>VLOOKUP(A503,'CAF BLS Adjustment'!B503:J1158,5)</f>
        <v>455682</v>
      </c>
      <c r="F503" s="1">
        <f>VLOOKUP(A503,'CAF BLS Adjustment'!$B$3:$J$658,6)</f>
        <v>0</v>
      </c>
      <c r="G503" s="1">
        <f t="shared" si="21"/>
        <v>-71406</v>
      </c>
      <c r="H503" s="1">
        <f t="shared" si="22"/>
        <v>454013.68392816378</v>
      </c>
      <c r="I503" s="1">
        <f t="shared" si="23"/>
        <v>0</v>
      </c>
    </row>
    <row r="504" spans="1:9">
      <c r="A504" s="107">
        <v>421949</v>
      </c>
      <c r="B504" s="15" t="s">
        <v>525</v>
      </c>
      <c r="C504" s="1">
        <f>VLOOKUP(A504,Main!_xlnm.Print_Area,16,FALSE)</f>
        <v>1538544.5970954869</v>
      </c>
      <c r="D504" s="1">
        <f>VLOOKUP(A504,Main!_xlnm.Print_Area,13,FALSE)</f>
        <v>-121068</v>
      </c>
      <c r="E504" s="1">
        <f>VLOOKUP(A504,'CAF BLS Adjustment'!B504:J1159,5)</f>
        <v>1397131</v>
      </c>
      <c r="F504" s="1">
        <f>VLOOKUP(A504,'CAF BLS Adjustment'!$B$3:$J$658,6)</f>
        <v>268580</v>
      </c>
      <c r="G504" s="1">
        <f t="shared" si="21"/>
        <v>-121068</v>
      </c>
      <c r="H504" s="1">
        <f t="shared" si="22"/>
        <v>1397131</v>
      </c>
      <c r="I504" s="1">
        <f t="shared" si="23"/>
        <v>262481.59709548694</v>
      </c>
    </row>
    <row r="505" spans="1:9">
      <c r="A505" s="107">
        <v>431704</v>
      </c>
      <c r="B505" s="15" t="s">
        <v>527</v>
      </c>
      <c r="C505" s="1">
        <f>VLOOKUP(A505,Main!_xlnm.Print_Area,16,FALSE)</f>
        <v>485063.58812876273</v>
      </c>
      <c r="D505" s="1">
        <f>VLOOKUP(A505,Main!_xlnm.Print_Area,13,FALSE)</f>
        <v>34608</v>
      </c>
      <c r="E505" s="1">
        <f>VLOOKUP(A505,'CAF BLS Adjustment'!B505:J1160,5)</f>
        <v>452238</v>
      </c>
      <c r="F505" s="1">
        <f>VLOOKUP(A505,'CAF BLS Adjustment'!$B$3:$J$658,6)</f>
        <v>0</v>
      </c>
      <c r="G505" s="1">
        <f t="shared" si="21"/>
        <v>34608</v>
      </c>
      <c r="H505" s="1">
        <f t="shared" si="22"/>
        <v>450455.58812876273</v>
      </c>
      <c r="I505" s="1">
        <f t="shared" si="23"/>
        <v>0</v>
      </c>
    </row>
    <row r="506" spans="1:9">
      <c r="A506" s="107">
        <v>431788</v>
      </c>
      <c r="B506" s="15" t="s">
        <v>528</v>
      </c>
      <c r="C506" s="1">
        <f>VLOOKUP(A506,Main!_xlnm.Print_Area,16,FALSE)</f>
        <v>723887.53423324786</v>
      </c>
      <c r="D506" s="1">
        <f>VLOOKUP(A506,Main!_xlnm.Print_Area,13,FALSE)</f>
        <v>-75239</v>
      </c>
      <c r="E506" s="1">
        <f>VLOOKUP(A506,'CAF BLS Adjustment'!B506:J1161,5)</f>
        <v>802063</v>
      </c>
      <c r="F506" s="1">
        <f>VLOOKUP(A506,'CAF BLS Adjustment'!$B$3:$J$658,6)</f>
        <v>0</v>
      </c>
      <c r="G506" s="1">
        <f t="shared" si="21"/>
        <v>-75239</v>
      </c>
      <c r="H506" s="1">
        <f t="shared" si="22"/>
        <v>799126.53423324786</v>
      </c>
      <c r="I506" s="1">
        <f t="shared" si="23"/>
        <v>0</v>
      </c>
    </row>
    <row r="507" spans="1:9">
      <c r="A507" s="107">
        <v>431831</v>
      </c>
      <c r="B507" s="15" t="s">
        <v>529</v>
      </c>
      <c r="C507" s="1">
        <f>VLOOKUP(A507,Main!_xlnm.Print_Area,16,FALSE)</f>
        <v>311118.74180020834</v>
      </c>
      <c r="D507" s="1">
        <f>VLOOKUP(A507,Main!_xlnm.Print_Area,13,FALSE)</f>
        <v>16151</v>
      </c>
      <c r="E507" s="1">
        <f>VLOOKUP(A507,'CAF BLS Adjustment'!B507:J1162,5)</f>
        <v>296110.9769395194</v>
      </c>
      <c r="F507" s="1">
        <f>VLOOKUP(A507,'CAF BLS Adjustment'!$B$3:$J$658,6)</f>
        <v>0</v>
      </c>
      <c r="G507" s="1">
        <f t="shared" si="21"/>
        <v>16151</v>
      </c>
      <c r="H507" s="1">
        <f t="shared" si="22"/>
        <v>294967.74180020834</v>
      </c>
      <c r="I507" s="1">
        <f t="shared" si="23"/>
        <v>0</v>
      </c>
    </row>
    <row r="508" spans="1:9">
      <c r="A508" s="107">
        <v>431966</v>
      </c>
      <c r="B508" s="15" t="s">
        <v>530</v>
      </c>
      <c r="C508" s="1">
        <f>VLOOKUP(A508,Main!_xlnm.Print_Area,16,FALSE)</f>
        <v>419407.26523565041</v>
      </c>
      <c r="D508" s="1">
        <f>VLOOKUP(A508,Main!_xlnm.Print_Area,13,FALSE)</f>
        <v>-10500</v>
      </c>
      <c r="E508" s="1">
        <f>VLOOKUP(A508,'CAF BLS Adjustment'!B508:J1163,5)</f>
        <v>413458</v>
      </c>
      <c r="F508" s="1">
        <f>VLOOKUP(A508,'CAF BLS Adjustment'!$B$3:$J$658,6)</f>
        <v>18029</v>
      </c>
      <c r="G508" s="1">
        <f t="shared" si="21"/>
        <v>-10500</v>
      </c>
      <c r="H508" s="1">
        <f t="shared" si="22"/>
        <v>413458</v>
      </c>
      <c r="I508" s="1">
        <f t="shared" si="23"/>
        <v>16449.265235650411</v>
      </c>
    </row>
    <row r="509" spans="1:9">
      <c r="A509" s="107">
        <v>431968</v>
      </c>
      <c r="B509" s="15" t="s">
        <v>531</v>
      </c>
      <c r="C509" s="1">
        <f>VLOOKUP(A509,Main!_xlnm.Print_Area,16,FALSE)</f>
        <v>270384.84796104848</v>
      </c>
      <c r="D509" s="1">
        <f>VLOOKUP(A509,Main!_xlnm.Print_Area,13,FALSE)</f>
        <v>6870</v>
      </c>
      <c r="E509" s="1">
        <f>VLOOKUP(A509,'CAF BLS Adjustment'!B509:J1164,5)</f>
        <v>263540</v>
      </c>
      <c r="F509" s="1">
        <f>VLOOKUP(A509,'CAF BLS Adjustment'!$B$3:$J$658,6)</f>
        <v>0</v>
      </c>
      <c r="G509" s="1">
        <f t="shared" si="21"/>
        <v>6870</v>
      </c>
      <c r="H509" s="1">
        <f t="shared" si="22"/>
        <v>263514.84796104848</v>
      </c>
      <c r="I509" s="1">
        <f t="shared" si="23"/>
        <v>0</v>
      </c>
    </row>
    <row r="510" spans="1:9">
      <c r="A510" s="107">
        <v>431969</v>
      </c>
      <c r="B510" s="15" t="s">
        <v>532</v>
      </c>
      <c r="C510" s="1">
        <f>VLOOKUP(A510,Main!_xlnm.Print_Area,16,FALSE)</f>
        <v>1344631.6087887299</v>
      </c>
      <c r="D510" s="1">
        <f>VLOOKUP(A510,Main!_xlnm.Print_Area,13,FALSE)</f>
        <v>-174282</v>
      </c>
      <c r="E510" s="1">
        <f>VLOOKUP(A510,'CAF BLS Adjustment'!B510:J1165,5)</f>
        <v>1524495</v>
      </c>
      <c r="F510" s="1">
        <f>VLOOKUP(A510,'CAF BLS Adjustment'!$B$3:$J$658,6)</f>
        <v>0</v>
      </c>
      <c r="G510" s="1">
        <f t="shared" si="21"/>
        <v>-174282</v>
      </c>
      <c r="H510" s="1">
        <f t="shared" si="22"/>
        <v>1518913.6087887299</v>
      </c>
      <c r="I510" s="1">
        <f t="shared" si="23"/>
        <v>0</v>
      </c>
    </row>
    <row r="511" spans="1:9">
      <c r="A511" s="107">
        <v>431974</v>
      </c>
      <c r="B511" s="15" t="s">
        <v>533</v>
      </c>
      <c r="C511" s="1">
        <f>VLOOKUP(A511,Main!_xlnm.Print_Area,16,FALSE)</f>
        <v>942373.16100236308</v>
      </c>
      <c r="D511" s="1">
        <f>VLOOKUP(A511,Main!_xlnm.Print_Area,13,FALSE)</f>
        <v>10794</v>
      </c>
      <c r="E511" s="1">
        <f>VLOOKUP(A511,'CAF BLS Adjustment'!B511:J1166,5)</f>
        <v>344696</v>
      </c>
      <c r="F511" s="1">
        <f>VLOOKUP(A511,'CAF BLS Adjustment'!$B$3:$J$658,6)</f>
        <v>590346</v>
      </c>
      <c r="G511" s="1">
        <f t="shared" si="21"/>
        <v>10794</v>
      </c>
      <c r="H511" s="1">
        <f t="shared" si="22"/>
        <v>344696</v>
      </c>
      <c r="I511" s="1">
        <f t="shared" si="23"/>
        <v>586883.16100236308</v>
      </c>
    </row>
    <row r="512" spans="1:9">
      <c r="A512" s="107">
        <v>431977</v>
      </c>
      <c r="B512" s="15" t="s">
        <v>534</v>
      </c>
      <c r="C512" s="1">
        <f>VLOOKUP(A512,Main!_xlnm.Print_Area,16,FALSE)</f>
        <v>1383863.8618122709</v>
      </c>
      <c r="D512" s="1">
        <f>VLOOKUP(A512,Main!_xlnm.Print_Area,13,FALSE)</f>
        <v>134042</v>
      </c>
      <c r="E512" s="1">
        <f>VLOOKUP(A512,'CAF BLS Adjustment'!B512:J1167,5)</f>
        <v>1254907</v>
      </c>
      <c r="F512" s="1">
        <f>VLOOKUP(A512,'CAF BLS Adjustment'!$B$3:$J$658,6)</f>
        <v>0</v>
      </c>
      <c r="G512" s="1">
        <f t="shared" si="21"/>
        <v>134042</v>
      </c>
      <c r="H512" s="1">
        <f t="shared" si="22"/>
        <v>1249821.8618122709</v>
      </c>
      <c r="I512" s="1">
        <f t="shared" si="23"/>
        <v>0</v>
      </c>
    </row>
    <row r="513" spans="1:9">
      <c r="A513" s="107">
        <v>431979</v>
      </c>
      <c r="B513" s="15" t="s">
        <v>535</v>
      </c>
      <c r="C513" s="1">
        <f>VLOOKUP(A513,Main!_xlnm.Print_Area,16,FALSE)</f>
        <v>1526030.4572582743</v>
      </c>
      <c r="D513" s="1">
        <f>VLOOKUP(A513,Main!_xlnm.Print_Area,13,FALSE)</f>
        <v>95400</v>
      </c>
      <c r="E513" s="1">
        <f>VLOOKUP(A513,'CAF BLS Adjustment'!B513:J1168,5)</f>
        <v>751787</v>
      </c>
      <c r="F513" s="1">
        <f>VLOOKUP(A513,'CAF BLS Adjustment'!$B$3:$J$658,6)</f>
        <v>684451</v>
      </c>
      <c r="G513" s="1">
        <f t="shared" si="21"/>
        <v>95400</v>
      </c>
      <c r="H513" s="1">
        <f t="shared" si="22"/>
        <v>751787</v>
      </c>
      <c r="I513" s="1">
        <f t="shared" si="23"/>
        <v>678843.45725827431</v>
      </c>
    </row>
    <row r="514" spans="1:9">
      <c r="A514" s="107">
        <v>431980</v>
      </c>
      <c r="B514" s="15" t="s">
        <v>536</v>
      </c>
      <c r="C514" s="1">
        <f>VLOOKUP(A514,Main!_xlnm.Print_Area,16,FALSE)</f>
        <v>3460219.1629751506</v>
      </c>
      <c r="D514" s="1">
        <f>VLOOKUP(A514,Main!_xlnm.Print_Area,13,FALSE)</f>
        <v>-238104</v>
      </c>
      <c r="E514" s="1">
        <f>VLOOKUP(A514,'CAF BLS Adjustment'!B514:J1169,5)</f>
        <v>3464098</v>
      </c>
      <c r="F514" s="1">
        <f>VLOOKUP(A514,'CAF BLS Adjustment'!$B$3:$J$658,6)</f>
        <v>247815</v>
      </c>
      <c r="G514" s="1">
        <f t="shared" si="21"/>
        <v>-238104</v>
      </c>
      <c r="H514" s="1">
        <f t="shared" si="22"/>
        <v>3464098</v>
      </c>
      <c r="I514" s="1">
        <f t="shared" si="23"/>
        <v>234225.16297515063</v>
      </c>
    </row>
    <row r="515" spans="1:9">
      <c r="A515" s="107">
        <v>431994</v>
      </c>
      <c r="B515" s="15" t="s">
        <v>537</v>
      </c>
      <c r="C515" s="1">
        <f>VLOOKUP(A515,Main!_xlnm.Print_Area,16,FALSE)</f>
        <v>1727920.5929268582</v>
      </c>
      <c r="D515" s="1">
        <f>VLOOKUP(A515,Main!_xlnm.Print_Area,13,FALSE)</f>
        <v>103212</v>
      </c>
      <c r="E515" s="1">
        <f>VLOOKUP(A515,'CAF BLS Adjustment'!B515:J1170,5)</f>
        <v>965670</v>
      </c>
      <c r="F515" s="1">
        <f>VLOOKUP(A515,'CAF BLS Adjustment'!$B$3:$J$658,6)</f>
        <v>665388</v>
      </c>
      <c r="G515" s="1">
        <f t="shared" si="21"/>
        <v>103212</v>
      </c>
      <c r="H515" s="1">
        <f t="shared" si="22"/>
        <v>965670</v>
      </c>
      <c r="I515" s="1">
        <f t="shared" si="23"/>
        <v>659038.59292685823</v>
      </c>
    </row>
    <row r="516" spans="1:9">
      <c r="A516" s="107">
        <v>431995</v>
      </c>
      <c r="B516" s="15" t="s">
        <v>538</v>
      </c>
      <c r="C516" s="1">
        <f>VLOOKUP(A516,Main!_xlnm.Print_Area,16,FALSE)</f>
        <v>842387.64040806657</v>
      </c>
      <c r="D516" s="1">
        <f>VLOOKUP(A516,Main!_xlnm.Print_Area,13,FALSE)</f>
        <v>-74274</v>
      </c>
      <c r="E516" s="1">
        <f>VLOOKUP(A516,'CAF BLS Adjustment'!B516:J1171,5)</f>
        <v>908740</v>
      </c>
      <c r="F516" s="1">
        <f>VLOOKUP(A516,'CAF BLS Adjustment'!$B$3:$J$658,6)</f>
        <v>11290</v>
      </c>
      <c r="G516" s="1">
        <f t="shared" ref="G516:G579" si="24">MIN(D516,C516)</f>
        <v>-74274</v>
      </c>
      <c r="H516" s="1">
        <f t="shared" ref="H516:H579" si="25">MAX(MIN(C516-G516,E516),0)</f>
        <v>908740</v>
      </c>
      <c r="I516" s="1">
        <f t="shared" ref="I516:I579" si="26">MIN(MAX(C516-G516-H516,0),F516)</f>
        <v>7921.640408066567</v>
      </c>
    </row>
    <row r="517" spans="1:9">
      <c r="A517" s="107">
        <v>432008</v>
      </c>
      <c r="B517" s="15" t="s">
        <v>539</v>
      </c>
      <c r="C517" s="1">
        <f>VLOOKUP(A517,Main!_xlnm.Print_Area,16,FALSE)</f>
        <v>343705.5358552204</v>
      </c>
      <c r="D517" s="1">
        <f>VLOOKUP(A517,Main!_xlnm.Print_Area,13,FALSE)</f>
        <v>-101640</v>
      </c>
      <c r="E517" s="1">
        <f>VLOOKUP(A517,'CAF BLS Adjustment'!B517:J1172,5)</f>
        <v>446982</v>
      </c>
      <c r="F517" s="1">
        <f>VLOOKUP(A517,'CAF BLS Adjustment'!$B$3:$J$658,6)</f>
        <v>0</v>
      </c>
      <c r="G517" s="1">
        <f t="shared" si="24"/>
        <v>-101640</v>
      </c>
      <c r="H517" s="1">
        <f t="shared" si="25"/>
        <v>445345.5358552204</v>
      </c>
      <c r="I517" s="1">
        <f t="shared" si="26"/>
        <v>0</v>
      </c>
    </row>
    <row r="518" spans="1:9">
      <c r="A518" s="107">
        <v>432013</v>
      </c>
      <c r="B518" s="15" t="s">
        <v>540</v>
      </c>
      <c r="C518" s="1">
        <f>VLOOKUP(A518,Main!_xlnm.Print_Area,16,FALSE)</f>
        <v>758370.29686867027</v>
      </c>
      <c r="D518" s="1">
        <f>VLOOKUP(A518,Main!_xlnm.Print_Area,13,FALSE)</f>
        <v>55644</v>
      </c>
      <c r="E518" s="1">
        <f>VLOOKUP(A518,'CAF BLS Adjustment'!B518:J1173,5)</f>
        <v>705513</v>
      </c>
      <c r="F518" s="1">
        <f>VLOOKUP(A518,'CAF BLS Adjustment'!$B$3:$J$658,6)</f>
        <v>0</v>
      </c>
      <c r="G518" s="1">
        <f t="shared" si="24"/>
        <v>55644</v>
      </c>
      <c r="H518" s="1">
        <f t="shared" si="25"/>
        <v>702726.29686867027</v>
      </c>
      <c r="I518" s="1">
        <f t="shared" si="26"/>
        <v>0</v>
      </c>
    </row>
    <row r="519" spans="1:9">
      <c r="A519" s="107">
        <v>432016</v>
      </c>
      <c r="B519" s="15" t="s">
        <v>541</v>
      </c>
      <c r="C519" s="1">
        <f>VLOOKUP(A519,Main!_xlnm.Print_Area,16,FALSE)</f>
        <v>7499830.7949911011</v>
      </c>
      <c r="D519" s="1">
        <f>VLOOKUP(A519,Main!_xlnm.Print_Area,13,FALSE)</f>
        <v>-437700</v>
      </c>
      <c r="E519" s="1">
        <f>VLOOKUP(A519,'CAF BLS Adjustment'!B519:J1174,5)</f>
        <v>3616114</v>
      </c>
      <c r="F519" s="1">
        <f>VLOOKUP(A519,'CAF BLS Adjustment'!$B$3:$J$658,6)</f>
        <v>4350584</v>
      </c>
      <c r="G519" s="1">
        <f t="shared" si="24"/>
        <v>-437700</v>
      </c>
      <c r="H519" s="1">
        <f t="shared" si="25"/>
        <v>3616114</v>
      </c>
      <c r="I519" s="1">
        <f t="shared" si="26"/>
        <v>4321416.7949911011</v>
      </c>
    </row>
    <row r="520" spans="1:9">
      <c r="A520" s="107">
        <v>432017</v>
      </c>
      <c r="B520" s="15" t="s">
        <v>542</v>
      </c>
      <c r="C520" s="1">
        <f>VLOOKUP(A520,Main!_xlnm.Print_Area,16,FALSE)</f>
        <v>3840986.7281157542</v>
      </c>
      <c r="D520" s="1">
        <f>VLOOKUP(A520,Main!_xlnm.Print_Area,13,FALSE)</f>
        <v>-47952</v>
      </c>
      <c r="E520" s="1">
        <f>VLOOKUP(A520,'CAF BLS Adjustment'!B520:J1175,5)</f>
        <v>1529987</v>
      </c>
      <c r="F520" s="1">
        <f>VLOOKUP(A520,'CAF BLS Adjustment'!$B$3:$J$658,6)</f>
        <v>2373242</v>
      </c>
      <c r="G520" s="1">
        <f t="shared" si="24"/>
        <v>-47952</v>
      </c>
      <c r="H520" s="1">
        <f t="shared" si="25"/>
        <v>1529987</v>
      </c>
      <c r="I520" s="1">
        <f t="shared" si="26"/>
        <v>2358951.7281157542</v>
      </c>
    </row>
    <row r="521" spans="1:9">
      <c r="A521" s="107">
        <v>432023</v>
      </c>
      <c r="B521" s="15" t="s">
        <v>543</v>
      </c>
      <c r="C521" s="1">
        <f>VLOOKUP(A521,Main!_xlnm.Print_Area,16,FALSE)</f>
        <v>608728.17096389725</v>
      </c>
      <c r="D521" s="1">
        <f>VLOOKUP(A521,Main!_xlnm.Print_Area,13,FALSE)</f>
        <v>120288</v>
      </c>
      <c r="E521" s="1">
        <f>VLOOKUP(A521,'CAF BLS Adjustment'!B521:J1176,5)</f>
        <v>490677</v>
      </c>
      <c r="F521" s="1">
        <f>VLOOKUP(A521,'CAF BLS Adjustment'!$B$3:$J$658,6)</f>
        <v>0</v>
      </c>
      <c r="G521" s="1">
        <f t="shared" si="24"/>
        <v>120288</v>
      </c>
      <c r="H521" s="1">
        <f t="shared" si="25"/>
        <v>488440.17096389725</v>
      </c>
      <c r="I521" s="1">
        <f t="shared" si="26"/>
        <v>0</v>
      </c>
    </row>
    <row r="522" spans="1:9">
      <c r="A522" s="107">
        <v>432029</v>
      </c>
      <c r="B522" s="15" t="s">
        <v>544</v>
      </c>
      <c r="C522" s="1">
        <f>VLOOKUP(A522,Main!_xlnm.Print_Area,16,FALSE)</f>
        <v>53662.310922271223</v>
      </c>
      <c r="D522" s="1">
        <f>VLOOKUP(A522,Main!_xlnm.Print_Area,13,FALSE)</f>
        <v>5008</v>
      </c>
      <c r="E522" s="1">
        <f>VLOOKUP(A522,'CAF BLS Adjustment'!B522:J1177,5)</f>
        <v>48851.498141363183</v>
      </c>
      <c r="F522" s="1">
        <f>VLOOKUP(A522,'CAF BLS Adjustment'!$B$3:$J$658,6)</f>
        <v>0</v>
      </c>
      <c r="G522" s="1">
        <f t="shared" si="24"/>
        <v>5008</v>
      </c>
      <c r="H522" s="1">
        <f t="shared" si="25"/>
        <v>48654.310922271223</v>
      </c>
      <c r="I522" s="1">
        <f t="shared" si="26"/>
        <v>0</v>
      </c>
    </row>
    <row r="523" spans="1:9">
      <c r="A523" s="107">
        <v>432030</v>
      </c>
      <c r="B523" s="15" t="s">
        <v>502</v>
      </c>
      <c r="C523" s="1">
        <f>VLOOKUP(A523,Main!_xlnm.Print_Area,16,FALSE)</f>
        <v>979163.96970828366</v>
      </c>
      <c r="D523" s="1">
        <f>VLOOKUP(A523,Main!_xlnm.Print_Area,13,FALSE)</f>
        <v>119904</v>
      </c>
      <c r="E523" s="1">
        <f>VLOOKUP(A523,'CAF BLS Adjustment'!B523:J1178,5)</f>
        <v>633015</v>
      </c>
      <c r="F523" s="1">
        <f>VLOOKUP(A523,'CAF BLS Adjustment'!$B$3:$J$658,6)</f>
        <v>229843</v>
      </c>
      <c r="G523" s="1">
        <f t="shared" si="24"/>
        <v>119904</v>
      </c>
      <c r="H523" s="1">
        <f t="shared" si="25"/>
        <v>633015</v>
      </c>
      <c r="I523" s="1">
        <f t="shared" si="26"/>
        <v>226244.96970828366</v>
      </c>
    </row>
    <row r="524" spans="1:9">
      <c r="A524" s="107">
        <v>432034</v>
      </c>
      <c r="B524" s="15" t="s">
        <v>545</v>
      </c>
      <c r="C524" s="1">
        <f>VLOOKUP(A524,Main!_xlnm.Print_Area,16,FALSE)</f>
        <v>266153.99207144073</v>
      </c>
      <c r="D524" s="1">
        <f>VLOOKUP(A524,Main!_xlnm.Print_Area,13,FALSE)</f>
        <v>55134</v>
      </c>
      <c r="E524" s="1">
        <f>VLOOKUP(A524,'CAF BLS Adjustment'!B524:J1179,5)</f>
        <v>211998</v>
      </c>
      <c r="F524" s="1">
        <f>VLOOKUP(A524,'CAF BLS Adjustment'!$B$3:$J$658,6)</f>
        <v>0</v>
      </c>
      <c r="G524" s="1">
        <f t="shared" si="24"/>
        <v>55134</v>
      </c>
      <c r="H524" s="1">
        <f t="shared" si="25"/>
        <v>211019.99207144073</v>
      </c>
      <c r="I524" s="1">
        <f t="shared" si="26"/>
        <v>0</v>
      </c>
    </row>
    <row r="525" spans="1:9">
      <c r="A525" s="107">
        <v>432141</v>
      </c>
      <c r="B525" s="15" t="s">
        <v>546</v>
      </c>
      <c r="C525" s="1">
        <f>VLOOKUP(A525,Main!_xlnm.Print_Area,16,FALSE)</f>
        <v>722159.46670040698</v>
      </c>
      <c r="D525" s="1">
        <f>VLOOKUP(A525,Main!_xlnm.Print_Area,13,FALSE)</f>
        <v>-50922</v>
      </c>
      <c r="E525" s="1">
        <f>VLOOKUP(A525,'CAF BLS Adjustment'!B525:J1180,5)</f>
        <v>107969.67630073326</v>
      </c>
      <c r="F525" s="1">
        <f>VLOOKUP(A525,'CAF BLS Adjustment'!$B$3:$J$658,6)</f>
        <v>667952.55111106019</v>
      </c>
      <c r="G525" s="1">
        <f t="shared" si="24"/>
        <v>-50922</v>
      </c>
      <c r="H525" s="1">
        <f t="shared" si="25"/>
        <v>107969.67630073326</v>
      </c>
      <c r="I525" s="1">
        <f t="shared" si="26"/>
        <v>665111.79039967374</v>
      </c>
    </row>
    <row r="526" spans="1:9">
      <c r="A526" s="107">
        <v>440425</v>
      </c>
      <c r="B526" s="15" t="s">
        <v>548</v>
      </c>
      <c r="C526" s="1">
        <f>VLOOKUP(A526,Main!_xlnm.Print_Area,16,FALSE)</f>
        <v>156774.91579606064</v>
      </c>
      <c r="D526" s="1">
        <f>VLOOKUP(A526,Main!_xlnm.Print_Area,13,FALSE)</f>
        <v>31530</v>
      </c>
      <c r="E526" s="1">
        <f>VLOOKUP(A526,'CAF BLS Adjustment'!B526:J1181,5)</f>
        <v>125821</v>
      </c>
      <c r="F526" s="1">
        <f>VLOOKUP(A526,'CAF BLS Adjustment'!$B$3:$J$658,6)</f>
        <v>0</v>
      </c>
      <c r="G526" s="1">
        <f t="shared" si="24"/>
        <v>31530</v>
      </c>
      <c r="H526" s="1">
        <f t="shared" si="25"/>
        <v>125244.91579606064</v>
      </c>
      <c r="I526" s="1">
        <f t="shared" si="26"/>
        <v>0</v>
      </c>
    </row>
    <row r="527" spans="1:9">
      <c r="A527" s="107">
        <v>442038</v>
      </c>
      <c r="B527" s="15" t="s">
        <v>549</v>
      </c>
      <c r="C527" s="1">
        <f>VLOOKUP(A527,Main!_xlnm.Print_Area,16,FALSE)</f>
        <v>809063.02167364606</v>
      </c>
      <c r="D527" s="1">
        <f>VLOOKUP(A527,Main!_xlnm.Print_Area,13,FALSE)</f>
        <v>31554</v>
      </c>
      <c r="E527" s="1">
        <f>VLOOKUP(A527,'CAF BLS Adjustment'!B527:J1182,5)</f>
        <v>476049</v>
      </c>
      <c r="F527" s="1">
        <f>VLOOKUP(A527,'CAF BLS Adjustment'!$B$3:$J$658,6)</f>
        <v>304433</v>
      </c>
      <c r="G527" s="1">
        <f t="shared" si="24"/>
        <v>31554</v>
      </c>
      <c r="H527" s="1">
        <f t="shared" si="25"/>
        <v>476049</v>
      </c>
      <c r="I527" s="1">
        <f t="shared" si="26"/>
        <v>301460.02167364606</v>
      </c>
    </row>
    <row r="528" spans="1:9">
      <c r="A528" s="107">
        <v>442039</v>
      </c>
      <c r="B528" s="15" t="s">
        <v>550</v>
      </c>
      <c r="C528" s="1">
        <f>VLOOKUP(A528,Main!_xlnm.Print_Area,16,FALSE)</f>
        <v>3701457.8747640159</v>
      </c>
      <c r="D528" s="1">
        <f>VLOOKUP(A528,Main!_xlnm.Print_Area,13,FALSE)</f>
        <v>-134646</v>
      </c>
      <c r="E528" s="1">
        <f>VLOOKUP(A528,'CAF BLS Adjustment'!B528:J1183,5)</f>
        <v>3850200</v>
      </c>
      <c r="F528" s="1">
        <f>VLOOKUP(A528,'CAF BLS Adjustment'!$B$3:$J$658,6)</f>
        <v>0</v>
      </c>
      <c r="G528" s="1">
        <f t="shared" si="24"/>
        <v>-134646</v>
      </c>
      <c r="H528" s="1">
        <f t="shared" si="25"/>
        <v>3836103.8747640159</v>
      </c>
      <c r="I528" s="1">
        <f t="shared" si="26"/>
        <v>0</v>
      </c>
    </row>
    <row r="529" spans="1:9">
      <c r="A529" s="107">
        <v>442040</v>
      </c>
      <c r="B529" s="15" t="s">
        <v>551</v>
      </c>
      <c r="C529" s="1">
        <f>VLOOKUP(A529,Main!_xlnm.Print_Area,16,FALSE)</f>
        <v>3337916.5111850454</v>
      </c>
      <c r="D529" s="1">
        <f>VLOOKUP(A529,Main!_xlnm.Print_Area,13,FALSE)</f>
        <v>409410</v>
      </c>
      <c r="E529" s="1">
        <f>VLOOKUP(A529,'CAF BLS Adjustment'!B529:J1184,5)</f>
        <v>1747961</v>
      </c>
      <c r="F529" s="1">
        <f>VLOOKUP(A529,'CAF BLS Adjustment'!$B$3:$J$658,6)</f>
        <v>1192811</v>
      </c>
      <c r="G529" s="1">
        <f t="shared" si="24"/>
        <v>409410</v>
      </c>
      <c r="H529" s="1">
        <f t="shared" si="25"/>
        <v>1747961</v>
      </c>
      <c r="I529" s="1">
        <f t="shared" si="26"/>
        <v>1180545.5111850454</v>
      </c>
    </row>
    <row r="530" spans="1:9">
      <c r="A530" s="107">
        <v>442046</v>
      </c>
      <c r="B530" s="15" t="s">
        <v>552</v>
      </c>
      <c r="C530" s="1">
        <f>VLOOKUP(A530,Main!_xlnm.Print_Area,16,FALSE)</f>
        <v>2353774.8325374019</v>
      </c>
      <c r="D530" s="1">
        <f>VLOOKUP(A530,Main!_xlnm.Print_Area,13,FALSE)</f>
        <v>436926</v>
      </c>
      <c r="E530" s="1">
        <f>VLOOKUP(A530,'CAF BLS Adjustment'!B530:J1185,5)</f>
        <v>1925498</v>
      </c>
      <c r="F530" s="1">
        <f>VLOOKUP(A530,'CAF BLS Adjustment'!$B$3:$J$658,6)</f>
        <v>0</v>
      </c>
      <c r="G530" s="1">
        <f t="shared" si="24"/>
        <v>436926</v>
      </c>
      <c r="H530" s="1">
        <f t="shared" si="25"/>
        <v>1916848.8325374019</v>
      </c>
      <c r="I530" s="1">
        <f t="shared" si="26"/>
        <v>0</v>
      </c>
    </row>
    <row r="531" spans="1:9">
      <c r="A531" s="107">
        <v>442057</v>
      </c>
      <c r="B531" s="15" t="s">
        <v>553</v>
      </c>
      <c r="C531" s="1">
        <f>VLOOKUP(A531,Main!_xlnm.Print_Area,16,FALSE)</f>
        <v>2053045.7483192978</v>
      </c>
      <c r="D531" s="1">
        <f>VLOOKUP(A531,Main!_xlnm.Print_Area,13,FALSE)</f>
        <v>131658</v>
      </c>
      <c r="E531" s="1">
        <f>VLOOKUP(A531,'CAF BLS Adjustment'!B531:J1186,5)</f>
        <v>1449861.0430125697</v>
      </c>
      <c r="F531" s="1">
        <f>VLOOKUP(A531,'CAF BLS Adjustment'!$B$3:$J$658,6)</f>
        <v>479070.81540601316</v>
      </c>
      <c r="G531" s="1">
        <f t="shared" si="24"/>
        <v>131658</v>
      </c>
      <c r="H531" s="1">
        <f t="shared" si="25"/>
        <v>1449861.0430125697</v>
      </c>
      <c r="I531" s="1">
        <f t="shared" si="26"/>
        <v>471526.70530672814</v>
      </c>
    </row>
    <row r="532" spans="1:9">
      <c r="A532" s="107">
        <v>442061</v>
      </c>
      <c r="B532" s="15" t="s">
        <v>554</v>
      </c>
      <c r="C532" s="1">
        <f>VLOOKUP(A532,Main!_xlnm.Print_Area,16,FALSE)</f>
        <v>2081519.1654162819</v>
      </c>
      <c r="D532" s="1">
        <f>VLOOKUP(A532,Main!_xlnm.Print_Area,13,FALSE)</f>
        <v>172920</v>
      </c>
      <c r="E532" s="1">
        <f>VLOOKUP(A532,'CAF BLS Adjustment'!B532:J1187,5)</f>
        <v>1163440.7040243756</v>
      </c>
      <c r="F532" s="1">
        <f>VLOOKUP(A532,'CAF BLS Adjustment'!$B$3:$J$658,6)</f>
        <v>752807.19974589942</v>
      </c>
      <c r="G532" s="1">
        <f t="shared" si="24"/>
        <v>172920</v>
      </c>
      <c r="H532" s="1">
        <f t="shared" si="25"/>
        <v>1163440.7040243756</v>
      </c>
      <c r="I532" s="1">
        <f t="shared" si="26"/>
        <v>745158.46139190625</v>
      </c>
    </row>
    <row r="533" spans="1:9">
      <c r="A533" s="107">
        <v>442065</v>
      </c>
      <c r="B533" s="15" t="s">
        <v>555</v>
      </c>
      <c r="C533" s="1">
        <f>VLOOKUP(A533,Main!_xlnm.Print_Area,16,FALSE)</f>
        <v>291151.13770386355</v>
      </c>
      <c r="D533" s="1">
        <f>VLOOKUP(A533,Main!_xlnm.Print_Area,13,FALSE)</f>
        <v>44094</v>
      </c>
      <c r="E533" s="1">
        <f>VLOOKUP(A533,'CAF BLS Adjustment'!B533:J1188,5)</f>
        <v>248127</v>
      </c>
      <c r="F533" s="1">
        <f>VLOOKUP(A533,'CAF BLS Adjustment'!$B$3:$J$658,6)</f>
        <v>0</v>
      </c>
      <c r="G533" s="1">
        <f t="shared" si="24"/>
        <v>44094</v>
      </c>
      <c r="H533" s="1">
        <f t="shared" si="25"/>
        <v>247057.13770386355</v>
      </c>
      <c r="I533" s="1">
        <f t="shared" si="26"/>
        <v>0</v>
      </c>
    </row>
    <row r="534" spans="1:9">
      <c r="A534" s="107">
        <v>442066</v>
      </c>
      <c r="B534" s="15" t="s">
        <v>556</v>
      </c>
      <c r="C534" s="1">
        <f>VLOOKUP(A534,Main!_xlnm.Print_Area,16,FALSE)</f>
        <v>657256.03179561894</v>
      </c>
      <c r="D534" s="1">
        <f>VLOOKUP(A534,Main!_xlnm.Print_Area,13,FALSE)</f>
        <v>-16417</v>
      </c>
      <c r="E534" s="1">
        <f>VLOOKUP(A534,'CAF BLS Adjustment'!B534:J1189,5)</f>
        <v>676148.50684382278</v>
      </c>
      <c r="F534" s="1">
        <f>VLOOKUP(A534,'CAF BLS Adjustment'!$B$3:$J$658,6)</f>
        <v>0</v>
      </c>
      <c r="G534" s="1">
        <f t="shared" si="24"/>
        <v>-16417</v>
      </c>
      <c r="H534" s="1">
        <f t="shared" si="25"/>
        <v>673673.03179561894</v>
      </c>
      <c r="I534" s="1">
        <f t="shared" si="26"/>
        <v>0</v>
      </c>
    </row>
    <row r="535" spans="1:9">
      <c r="A535" s="107">
        <v>442068</v>
      </c>
      <c r="B535" s="15" t="s">
        <v>557</v>
      </c>
      <c r="C535" s="1">
        <f>VLOOKUP(A535,Main!_xlnm.Print_Area,16,FALSE)</f>
        <v>6461872.2414252171</v>
      </c>
      <c r="D535" s="1">
        <f>VLOOKUP(A535,Main!_xlnm.Print_Area,13,FALSE)</f>
        <v>192096</v>
      </c>
      <c r="E535" s="1">
        <f>VLOOKUP(A535,'CAF BLS Adjustment'!B535:J1190,5)</f>
        <v>6293521</v>
      </c>
      <c r="F535" s="1">
        <f>VLOOKUP(A535,'CAF BLS Adjustment'!$B$3:$J$658,6)</f>
        <v>0</v>
      </c>
      <c r="G535" s="1">
        <f t="shared" si="24"/>
        <v>192096</v>
      </c>
      <c r="H535" s="1">
        <f t="shared" si="25"/>
        <v>6269776.2414252171</v>
      </c>
      <c r="I535" s="1">
        <f t="shared" si="26"/>
        <v>0</v>
      </c>
    </row>
    <row r="536" spans="1:9">
      <c r="A536" s="107">
        <v>442069</v>
      </c>
      <c r="B536" s="15" t="s">
        <v>558</v>
      </c>
      <c r="C536" s="1">
        <f>VLOOKUP(A536,Main!_xlnm.Print_Area,16,FALSE)</f>
        <v>101683.26512922678</v>
      </c>
      <c r="D536" s="1">
        <f>VLOOKUP(A536,Main!_xlnm.Print_Area,13,FALSE)</f>
        <v>-6828</v>
      </c>
      <c r="E536" s="1">
        <f>VLOOKUP(A536,'CAF BLS Adjustment'!B536:J1191,5)</f>
        <v>106319</v>
      </c>
      <c r="F536" s="1">
        <f>VLOOKUP(A536,'CAF BLS Adjustment'!$B$3:$J$658,6)</f>
        <v>2591</v>
      </c>
      <c r="G536" s="1">
        <f t="shared" si="24"/>
        <v>-6828</v>
      </c>
      <c r="H536" s="1">
        <f t="shared" si="25"/>
        <v>106319</v>
      </c>
      <c r="I536" s="1">
        <f t="shared" si="26"/>
        <v>2192.2651292267838</v>
      </c>
    </row>
    <row r="537" spans="1:9">
      <c r="A537" s="107">
        <v>442073</v>
      </c>
      <c r="B537" s="15" t="s">
        <v>559</v>
      </c>
      <c r="C537" s="1">
        <f>VLOOKUP(A537,Main!_xlnm.Print_Area,16,FALSE)</f>
        <v>76004.232648000281</v>
      </c>
      <c r="D537" s="1">
        <f>VLOOKUP(A537,Main!_xlnm.Print_Area,13,FALSE)</f>
        <v>2126</v>
      </c>
      <c r="E537" s="1">
        <f>VLOOKUP(A537,'CAF BLS Adjustment'!B537:J1192,5)</f>
        <v>74157.517364172614</v>
      </c>
      <c r="F537" s="1">
        <f>VLOOKUP(A537,'CAF BLS Adjustment'!$B$3:$J$658,6)</f>
        <v>0</v>
      </c>
      <c r="G537" s="1">
        <f t="shared" si="24"/>
        <v>2126</v>
      </c>
      <c r="H537" s="1">
        <f t="shared" si="25"/>
        <v>73878.232648000281</v>
      </c>
      <c r="I537" s="1">
        <f t="shared" si="26"/>
        <v>0</v>
      </c>
    </row>
    <row r="538" spans="1:9">
      <c r="A538" s="107">
        <v>442076</v>
      </c>
      <c r="B538" s="15" t="s">
        <v>560</v>
      </c>
      <c r="C538" s="1">
        <f>VLOOKUP(A538,Main!_xlnm.Print_Area,16,FALSE)</f>
        <v>1538372.1067041997</v>
      </c>
      <c r="D538" s="1">
        <f>VLOOKUP(A538,Main!_xlnm.Print_Area,13,FALSE)</f>
        <v>95106</v>
      </c>
      <c r="E538" s="1">
        <f>VLOOKUP(A538,'CAF BLS Adjustment'!B538:J1193,5)</f>
        <v>820078</v>
      </c>
      <c r="F538" s="1">
        <f>VLOOKUP(A538,'CAF BLS Adjustment'!$B$3:$J$658,6)</f>
        <v>628841</v>
      </c>
      <c r="G538" s="1">
        <f t="shared" si="24"/>
        <v>95106</v>
      </c>
      <c r="H538" s="1">
        <f t="shared" si="25"/>
        <v>820078</v>
      </c>
      <c r="I538" s="1">
        <f t="shared" si="26"/>
        <v>623188.10670419969</v>
      </c>
    </row>
    <row r="539" spans="1:9">
      <c r="A539" s="107">
        <v>442083</v>
      </c>
      <c r="B539" s="15" t="s">
        <v>561</v>
      </c>
      <c r="C539" s="1">
        <f>VLOOKUP(A539,Main!_xlnm.Print_Area,16,FALSE)</f>
        <v>11588438.191668391</v>
      </c>
      <c r="D539" s="1">
        <f>VLOOKUP(A539,Main!_xlnm.Print_Area,13,FALSE)</f>
        <v>854616</v>
      </c>
      <c r="E539" s="1">
        <f>VLOOKUP(A539,'CAF BLS Adjustment'!B539:J1194,5)</f>
        <v>5414859</v>
      </c>
      <c r="F539" s="1">
        <f>VLOOKUP(A539,'CAF BLS Adjustment'!$B$3:$J$658,6)</f>
        <v>5361546</v>
      </c>
      <c r="G539" s="1">
        <f t="shared" si="24"/>
        <v>854616</v>
      </c>
      <c r="H539" s="1">
        <f t="shared" si="25"/>
        <v>5414859</v>
      </c>
      <c r="I539" s="1">
        <f t="shared" si="26"/>
        <v>5318963.1916683912</v>
      </c>
    </row>
    <row r="540" spans="1:9">
      <c r="A540" s="107">
        <v>442086</v>
      </c>
      <c r="B540" s="15" t="s">
        <v>562</v>
      </c>
      <c r="C540" s="1">
        <f>VLOOKUP(A540,Main!_xlnm.Print_Area,16,FALSE)</f>
        <v>4595541.2505506324</v>
      </c>
      <c r="D540" s="1">
        <f>VLOOKUP(A540,Main!_xlnm.Print_Area,13,FALSE)</f>
        <v>41874</v>
      </c>
      <c r="E540" s="1">
        <f>VLOOKUP(A540,'CAF BLS Adjustment'!B540:J1195,5)</f>
        <v>4524841</v>
      </c>
      <c r="F540" s="1">
        <f>VLOOKUP(A540,'CAF BLS Adjustment'!$B$3:$J$658,6)</f>
        <v>45713</v>
      </c>
      <c r="G540" s="1">
        <f t="shared" si="24"/>
        <v>41874</v>
      </c>
      <c r="H540" s="1">
        <f t="shared" si="25"/>
        <v>4524841</v>
      </c>
      <c r="I540" s="1">
        <f t="shared" si="26"/>
        <v>28826.250550632365</v>
      </c>
    </row>
    <row r="541" spans="1:9">
      <c r="A541" s="107">
        <v>442090</v>
      </c>
      <c r="B541" s="15" t="s">
        <v>563</v>
      </c>
      <c r="C541" s="1">
        <f>VLOOKUP(A541,Main!_xlnm.Print_Area,16,FALSE)</f>
        <v>1504800.4688515756</v>
      </c>
      <c r="D541" s="1">
        <f>VLOOKUP(A541,Main!_xlnm.Print_Area,13,FALSE)</f>
        <v>11442</v>
      </c>
      <c r="E541" s="1">
        <f>VLOOKUP(A541,'CAF BLS Adjustment'!B541:J1196,5)</f>
        <v>1498888</v>
      </c>
      <c r="F541" s="1">
        <f>VLOOKUP(A541,'CAF BLS Adjustment'!$B$3:$J$658,6)</f>
        <v>0</v>
      </c>
      <c r="G541" s="1">
        <f t="shared" si="24"/>
        <v>11442</v>
      </c>
      <c r="H541" s="1">
        <f t="shared" si="25"/>
        <v>1493358.4688515756</v>
      </c>
      <c r="I541" s="1">
        <f t="shared" si="26"/>
        <v>0</v>
      </c>
    </row>
    <row r="542" spans="1:9">
      <c r="A542" s="107">
        <v>442091</v>
      </c>
      <c r="B542" s="15" t="s">
        <v>564</v>
      </c>
      <c r="C542" s="1">
        <f>VLOOKUP(A542,Main!_xlnm.Print_Area,16,FALSE)</f>
        <v>2211739</v>
      </c>
      <c r="D542" s="1">
        <f>VLOOKUP(A542,Main!_xlnm.Print_Area,13,FALSE)</f>
        <v>-956730</v>
      </c>
      <c r="E542" s="1">
        <f>VLOOKUP(A542,'CAF BLS Adjustment'!B542:J1197,5)</f>
        <v>1286653</v>
      </c>
      <c r="F542" s="1">
        <f>VLOOKUP(A542,'CAF BLS Adjustment'!$B$3:$J$658,6)</f>
        <v>1881816</v>
      </c>
      <c r="G542" s="1">
        <f t="shared" si="24"/>
        <v>-956730</v>
      </c>
      <c r="H542" s="1">
        <f t="shared" si="25"/>
        <v>1286653</v>
      </c>
      <c r="I542" s="1">
        <f t="shared" si="26"/>
        <v>1881816</v>
      </c>
    </row>
    <row r="543" spans="1:9">
      <c r="A543" s="107">
        <v>442103</v>
      </c>
      <c r="B543" s="15" t="s">
        <v>565</v>
      </c>
      <c r="C543" s="1">
        <f>VLOOKUP(A543,Main!_xlnm.Print_Area,16,FALSE)</f>
        <v>504213.22099795507</v>
      </c>
      <c r="D543" s="1">
        <f>VLOOKUP(A543,Main!_xlnm.Print_Area,13,FALSE)</f>
        <v>24096</v>
      </c>
      <c r="E543" s="1">
        <f>VLOOKUP(A543,'CAF BLS Adjustment'!B543:J1198,5)</f>
        <v>481970</v>
      </c>
      <c r="F543" s="1">
        <f>VLOOKUP(A543,'CAF BLS Adjustment'!$B$3:$J$658,6)</f>
        <v>0</v>
      </c>
      <c r="G543" s="1">
        <f t="shared" si="24"/>
        <v>24096</v>
      </c>
      <c r="H543" s="1">
        <f t="shared" si="25"/>
        <v>480117.22099795507</v>
      </c>
      <c r="I543" s="1">
        <f t="shared" si="26"/>
        <v>0</v>
      </c>
    </row>
    <row r="544" spans="1:9">
      <c r="A544" s="107">
        <v>442104</v>
      </c>
      <c r="B544" s="15" t="s">
        <v>566</v>
      </c>
      <c r="C544" s="1">
        <f>VLOOKUP(A544,Main!_xlnm.Print_Area,16,FALSE)</f>
        <v>672921.03486041201</v>
      </c>
      <c r="D544" s="1">
        <f>VLOOKUP(A544,Main!_xlnm.Print_Area,13,FALSE)</f>
        <v>-53729</v>
      </c>
      <c r="E544" s="1">
        <f>VLOOKUP(A544,'CAF BLS Adjustment'!B544:J1199,5)</f>
        <v>313088.5265271971</v>
      </c>
      <c r="F544" s="1">
        <f>VLOOKUP(A544,'CAF BLS Adjustment'!$B$3:$J$658,6)</f>
        <v>416231.65237219888</v>
      </c>
      <c r="G544" s="1">
        <f t="shared" si="24"/>
        <v>-53729</v>
      </c>
      <c r="H544" s="1">
        <f t="shared" si="25"/>
        <v>313088.5265271971</v>
      </c>
      <c r="I544" s="1">
        <f t="shared" si="26"/>
        <v>413561.50833321491</v>
      </c>
    </row>
    <row r="545" spans="1:9">
      <c r="A545" s="107">
        <v>442105</v>
      </c>
      <c r="B545" s="15" t="s">
        <v>567</v>
      </c>
      <c r="C545" s="1">
        <f>VLOOKUP(A545,Main!_xlnm.Print_Area,16,FALSE)</f>
        <v>834572.98221546574</v>
      </c>
      <c r="D545" s="1">
        <f>VLOOKUP(A545,Main!_xlnm.Print_Area,13,FALSE)</f>
        <v>-27840</v>
      </c>
      <c r="E545" s="1">
        <f>VLOOKUP(A545,'CAF BLS Adjustment'!B545:J1200,5)</f>
        <v>609950</v>
      </c>
      <c r="F545" s="1">
        <f>VLOOKUP(A545,'CAF BLS Adjustment'!$B$3:$J$658,6)</f>
        <v>255632</v>
      </c>
      <c r="G545" s="1">
        <f t="shared" si="24"/>
        <v>-27840</v>
      </c>
      <c r="H545" s="1">
        <f t="shared" si="25"/>
        <v>609950</v>
      </c>
      <c r="I545" s="1">
        <f t="shared" si="26"/>
        <v>252462.98221546574</v>
      </c>
    </row>
    <row r="546" spans="1:9">
      <c r="A546" s="107">
        <v>442107</v>
      </c>
      <c r="B546" s="15" t="s">
        <v>568</v>
      </c>
      <c r="C546" s="1">
        <f>VLOOKUP(A546,Main!_xlnm.Print_Area,16,FALSE)</f>
        <v>1034417.933809574</v>
      </c>
      <c r="D546" s="1">
        <f>VLOOKUP(A546,Main!_xlnm.Print_Area,13,FALSE)</f>
        <v>31626</v>
      </c>
      <c r="E546" s="1">
        <f>VLOOKUP(A546,'CAF BLS Adjustment'!B546:J1201,5)</f>
        <v>837108</v>
      </c>
      <c r="F546" s="1">
        <f>VLOOKUP(A546,'CAF BLS Adjustment'!$B$3:$J$658,6)</f>
        <v>169485</v>
      </c>
      <c r="G546" s="1">
        <f t="shared" si="24"/>
        <v>31626</v>
      </c>
      <c r="H546" s="1">
        <f t="shared" si="25"/>
        <v>837108</v>
      </c>
      <c r="I546" s="1">
        <f t="shared" si="26"/>
        <v>165683.93380957399</v>
      </c>
    </row>
    <row r="547" spans="1:9">
      <c r="A547" s="107">
        <v>442116</v>
      </c>
      <c r="B547" s="15" t="s">
        <v>569</v>
      </c>
      <c r="C547" s="1">
        <f>VLOOKUP(A547,Main!_xlnm.Print_Area,16,FALSE)</f>
        <v>1284837.742620334</v>
      </c>
      <c r="D547" s="1">
        <f>VLOOKUP(A547,Main!_xlnm.Print_Area,13,FALSE)</f>
        <v>101574</v>
      </c>
      <c r="E547" s="1">
        <f>VLOOKUP(A547,'CAF BLS Adjustment'!B547:J1202,5)</f>
        <v>1187985</v>
      </c>
      <c r="F547" s="1">
        <f>VLOOKUP(A547,'CAF BLS Adjustment'!$B$3:$J$658,6)</f>
        <v>0</v>
      </c>
      <c r="G547" s="1">
        <f t="shared" si="24"/>
        <v>101574</v>
      </c>
      <c r="H547" s="1">
        <f t="shared" si="25"/>
        <v>1183263.742620334</v>
      </c>
      <c r="I547" s="1">
        <f t="shared" si="26"/>
        <v>0</v>
      </c>
    </row>
    <row r="548" spans="1:9">
      <c r="A548" s="107">
        <v>442130</v>
      </c>
      <c r="B548" s="15" t="s">
        <v>570</v>
      </c>
      <c r="C548" s="1">
        <f>VLOOKUP(A548,Main!_xlnm.Print_Area,16,FALSE)</f>
        <v>3554130.0142900241</v>
      </c>
      <c r="D548" s="1">
        <f>VLOOKUP(A548,Main!_xlnm.Print_Area,13,FALSE)</f>
        <v>278622</v>
      </c>
      <c r="E548" s="1">
        <f>VLOOKUP(A548,'CAF BLS Adjustment'!B548:J1203,5)</f>
        <v>2417710</v>
      </c>
      <c r="F548" s="1">
        <f>VLOOKUP(A548,'CAF BLS Adjustment'!$B$3:$J$658,6)</f>
        <v>870858</v>
      </c>
      <c r="G548" s="1">
        <f t="shared" si="24"/>
        <v>278622</v>
      </c>
      <c r="H548" s="1">
        <f t="shared" si="25"/>
        <v>2417710</v>
      </c>
      <c r="I548" s="1">
        <f t="shared" si="26"/>
        <v>857798.01429002406</v>
      </c>
    </row>
    <row r="549" spans="1:9">
      <c r="A549" s="107">
        <v>442135</v>
      </c>
      <c r="B549" s="15" t="s">
        <v>571</v>
      </c>
      <c r="C549" s="1">
        <f>VLOOKUP(A549,Main!_xlnm.Print_Area,16,FALSE)</f>
        <v>2380874.2531622285</v>
      </c>
      <c r="D549" s="1">
        <f>VLOOKUP(A549,Main!_xlnm.Print_Area,13,FALSE)</f>
        <v>154260</v>
      </c>
      <c r="E549" s="1">
        <f>VLOOKUP(A549,'CAF BLS Adjustment'!B549:J1204,5)</f>
        <v>1694787</v>
      </c>
      <c r="F549" s="1">
        <f>VLOOKUP(A549,'CAF BLS Adjustment'!$B$3:$J$658,6)</f>
        <v>540576</v>
      </c>
      <c r="G549" s="1">
        <f t="shared" si="24"/>
        <v>154260</v>
      </c>
      <c r="H549" s="1">
        <f t="shared" si="25"/>
        <v>1694787</v>
      </c>
      <c r="I549" s="1">
        <f t="shared" si="26"/>
        <v>531827.2531622285</v>
      </c>
    </row>
    <row r="550" spans="1:9">
      <c r="A550" s="107">
        <v>442141</v>
      </c>
      <c r="B550" s="15" t="s">
        <v>546</v>
      </c>
      <c r="C550" s="1">
        <f>VLOOKUP(A550,Main!_xlnm.Print_Area,16,FALSE)</f>
        <v>1890985.6010695607</v>
      </c>
      <c r="D550" s="1">
        <f>VLOOKUP(A550,Main!_xlnm.Print_Area,13,FALSE)</f>
        <v>-301746</v>
      </c>
      <c r="E550" s="1">
        <f>VLOOKUP(A550,'CAF BLS Adjustment'!B550:J1205,5)</f>
        <v>799075</v>
      </c>
      <c r="F550" s="1">
        <f>VLOOKUP(A550,'CAF BLS Adjustment'!$B$3:$J$658,6)</f>
        <v>1401714</v>
      </c>
      <c r="G550" s="1">
        <f t="shared" si="24"/>
        <v>-301746</v>
      </c>
      <c r="H550" s="1">
        <f t="shared" si="25"/>
        <v>799075</v>
      </c>
      <c r="I550" s="1">
        <f t="shared" si="26"/>
        <v>1393656.6010695607</v>
      </c>
    </row>
    <row r="551" spans="1:9">
      <c r="A551" s="107">
        <v>442143</v>
      </c>
      <c r="B551" s="15" t="s">
        <v>572</v>
      </c>
      <c r="C551" s="1">
        <f>VLOOKUP(A551,Main!_xlnm.Print_Area,16,FALSE)</f>
        <v>1609924.1818603417</v>
      </c>
      <c r="D551" s="1">
        <f>VLOOKUP(A551,Main!_xlnm.Print_Area,13,FALSE)</f>
        <v>7566</v>
      </c>
      <c r="E551" s="1">
        <f>VLOOKUP(A551,'CAF BLS Adjustment'!B551:J1206,5)</f>
        <v>1608274</v>
      </c>
      <c r="F551" s="1">
        <f>VLOOKUP(A551,'CAF BLS Adjustment'!$B$3:$J$658,6)</f>
        <v>0</v>
      </c>
      <c r="G551" s="1">
        <f t="shared" si="24"/>
        <v>7566</v>
      </c>
      <c r="H551" s="1">
        <f t="shared" si="25"/>
        <v>1602358.1818603417</v>
      </c>
      <c r="I551" s="1">
        <f t="shared" si="26"/>
        <v>0</v>
      </c>
    </row>
    <row r="552" spans="1:9">
      <c r="A552" s="107">
        <v>442150</v>
      </c>
      <c r="B552" s="15" t="s">
        <v>573</v>
      </c>
      <c r="C552" s="1">
        <f>VLOOKUP(A552,Main!_xlnm.Print_Area,16,FALSE)</f>
        <v>69928.714125987739</v>
      </c>
      <c r="D552" s="1">
        <f>VLOOKUP(A552,Main!_xlnm.Print_Area,13,FALSE)</f>
        <v>5814</v>
      </c>
      <c r="E552" s="1">
        <f>VLOOKUP(A552,'CAF BLS Adjustment'!B552:J1207,5)</f>
        <v>64136</v>
      </c>
      <c r="F552" s="1">
        <f>VLOOKUP(A552,'CAF BLS Adjustment'!$B$3:$J$658,6)</f>
        <v>0</v>
      </c>
      <c r="G552" s="1">
        <f t="shared" si="24"/>
        <v>5814</v>
      </c>
      <c r="H552" s="1">
        <f t="shared" si="25"/>
        <v>64114.714125987739</v>
      </c>
      <c r="I552" s="1">
        <f t="shared" si="26"/>
        <v>0</v>
      </c>
    </row>
    <row r="553" spans="1:9">
      <c r="A553" s="107">
        <v>442159</v>
      </c>
      <c r="B553" s="15" t="s">
        <v>574</v>
      </c>
      <c r="C553" s="1">
        <f>VLOOKUP(A553,Main!_xlnm.Print_Area,16,FALSE)</f>
        <v>5091586.5854479056</v>
      </c>
      <c r="D553" s="1">
        <f>VLOOKUP(A553,Main!_xlnm.Print_Area,13,FALSE)</f>
        <v>-5898</v>
      </c>
      <c r="E553" s="1">
        <f>VLOOKUP(A553,'CAF BLS Adjustment'!B553:J1208,5)</f>
        <v>5110682.3898763824</v>
      </c>
      <c r="F553" s="1">
        <f>VLOOKUP(A553,'CAF BLS Adjustment'!$B$3:$J$658,6)</f>
        <v>5533.3831125258603</v>
      </c>
      <c r="G553" s="1">
        <f t="shared" si="24"/>
        <v>-5898</v>
      </c>
      <c r="H553" s="1">
        <f t="shared" si="25"/>
        <v>5097484.5854479056</v>
      </c>
      <c r="I553" s="1">
        <f t="shared" si="26"/>
        <v>0</v>
      </c>
    </row>
    <row r="554" spans="1:9">
      <c r="A554" s="107">
        <v>442170</v>
      </c>
      <c r="B554" s="15" t="s">
        <v>575</v>
      </c>
      <c r="C554" s="1">
        <f>VLOOKUP(A554,Main!_xlnm.Print_Area,16,FALSE)</f>
        <v>1168986.449117156</v>
      </c>
      <c r="D554" s="1">
        <f>VLOOKUP(A554,Main!_xlnm.Print_Area,13,FALSE)</f>
        <v>48193</v>
      </c>
      <c r="E554" s="1">
        <f>VLOOKUP(A554,'CAF BLS Adjustment'!B554:J1209,5)</f>
        <v>1125089</v>
      </c>
      <c r="F554" s="1">
        <f>VLOOKUP(A554,'CAF BLS Adjustment'!$B$3:$J$658,6)</f>
        <v>0</v>
      </c>
      <c r="G554" s="1">
        <f t="shared" si="24"/>
        <v>48193</v>
      </c>
      <c r="H554" s="1">
        <f t="shared" si="25"/>
        <v>1120793.449117156</v>
      </c>
      <c r="I554" s="1">
        <f t="shared" si="26"/>
        <v>0</v>
      </c>
    </row>
    <row r="555" spans="1:9">
      <c r="A555" s="107">
        <v>452169</v>
      </c>
      <c r="B555" s="15" t="s">
        <v>577</v>
      </c>
      <c r="C555" s="1">
        <f>VLOOKUP(A555,Main!_xlnm.Print_Area,16,FALSE)</f>
        <v>1927183.3830243675</v>
      </c>
      <c r="D555" s="1">
        <f>VLOOKUP(A555,Main!_xlnm.Print_Area,13,FALSE)</f>
        <v>261468</v>
      </c>
      <c r="E555" s="1">
        <f>VLOOKUP(A555,'CAF BLS Adjustment'!B555:J1210,5)</f>
        <v>1606380</v>
      </c>
      <c r="F555" s="1">
        <f>VLOOKUP(A555,'CAF BLS Adjustment'!$B$3:$J$658,6)</f>
        <v>66417</v>
      </c>
      <c r="G555" s="1">
        <f t="shared" si="24"/>
        <v>261468</v>
      </c>
      <c r="H555" s="1">
        <f t="shared" si="25"/>
        <v>1606380</v>
      </c>
      <c r="I555" s="1">
        <f t="shared" si="26"/>
        <v>59335.383024367504</v>
      </c>
    </row>
    <row r="556" spans="1:9">
      <c r="A556" s="107">
        <v>452173</v>
      </c>
      <c r="B556" s="15" t="s">
        <v>578</v>
      </c>
      <c r="C556" s="1">
        <f>VLOOKUP(A556,Main!_xlnm.Print_Area,16,FALSE)</f>
        <v>1420914.71496038</v>
      </c>
      <c r="D556" s="1">
        <f>VLOOKUP(A556,Main!_xlnm.Print_Area,13,FALSE)</f>
        <v>132258</v>
      </c>
      <c r="E556" s="1">
        <f>VLOOKUP(A556,'CAF BLS Adjustment'!B556:J1211,5)</f>
        <v>1276358</v>
      </c>
      <c r="F556" s="1">
        <f>VLOOKUP(A556,'CAF BLS Adjustment'!$B$3:$J$658,6)</f>
        <v>17520</v>
      </c>
      <c r="G556" s="1">
        <f t="shared" si="24"/>
        <v>132258</v>
      </c>
      <c r="H556" s="1">
        <f t="shared" si="25"/>
        <v>1276358</v>
      </c>
      <c r="I556" s="1">
        <f t="shared" si="26"/>
        <v>12298.714960379992</v>
      </c>
    </row>
    <row r="557" spans="1:9">
      <c r="A557" s="107">
        <v>452176</v>
      </c>
      <c r="B557" s="15" t="s">
        <v>579</v>
      </c>
      <c r="C557" s="1">
        <f>VLOOKUP(A557,Main!_xlnm.Print_Area,16,FALSE)</f>
        <v>2616567</v>
      </c>
      <c r="D557" s="1">
        <f>VLOOKUP(A557,Main!_xlnm.Print_Area,13,FALSE)</f>
        <v>-32970</v>
      </c>
      <c r="E557" s="1">
        <f>VLOOKUP(A557,'CAF BLS Adjustment'!B557:J1212,5)</f>
        <v>2649537</v>
      </c>
      <c r="F557" s="1">
        <f>VLOOKUP(A557,'CAF BLS Adjustment'!$B$3:$J$658,6)</f>
        <v>0</v>
      </c>
      <c r="G557" s="1">
        <f t="shared" si="24"/>
        <v>-32970</v>
      </c>
      <c r="H557" s="1">
        <f t="shared" si="25"/>
        <v>2649537</v>
      </c>
      <c r="I557" s="1">
        <f t="shared" si="26"/>
        <v>0</v>
      </c>
    </row>
    <row r="558" spans="1:9">
      <c r="A558" s="107">
        <v>452179</v>
      </c>
      <c r="B558" s="15" t="s">
        <v>580</v>
      </c>
      <c r="C558" s="1">
        <f>VLOOKUP(A558,Main!_xlnm.Print_Area,16,FALSE)</f>
        <v>3676409.6861112053</v>
      </c>
      <c r="D558" s="1">
        <f>VLOOKUP(A558,Main!_xlnm.Print_Area,13,FALSE)</f>
        <v>196458</v>
      </c>
      <c r="E558" s="1">
        <f>VLOOKUP(A558,'CAF BLS Adjustment'!B558:J1213,5)</f>
        <v>3493461</v>
      </c>
      <c r="F558" s="1">
        <f>VLOOKUP(A558,'CAF BLS Adjustment'!$B$3:$J$658,6)</f>
        <v>0</v>
      </c>
      <c r="G558" s="1">
        <f t="shared" si="24"/>
        <v>196458</v>
      </c>
      <c r="H558" s="1">
        <f t="shared" si="25"/>
        <v>3479951.6861112053</v>
      </c>
      <c r="I558" s="1">
        <f t="shared" si="26"/>
        <v>0</v>
      </c>
    </row>
    <row r="559" spans="1:9">
      <c r="A559" s="107">
        <v>452200</v>
      </c>
      <c r="B559" s="15" t="s">
        <v>581</v>
      </c>
      <c r="C559" s="1">
        <f>VLOOKUP(A559,Main!_xlnm.Print_Area,16,FALSE)</f>
        <v>990940.69502117939</v>
      </c>
      <c r="D559" s="1">
        <f>VLOOKUP(A559,Main!_xlnm.Print_Area,13,FALSE)</f>
        <v>160386</v>
      </c>
      <c r="E559" s="1">
        <f>VLOOKUP(A559,'CAF BLS Adjustment'!B559:J1214,5)</f>
        <v>834196</v>
      </c>
      <c r="F559" s="1">
        <f>VLOOKUP(A559,'CAF BLS Adjustment'!$B$3:$J$658,6)</f>
        <v>0</v>
      </c>
      <c r="G559" s="1">
        <f t="shared" si="24"/>
        <v>160386</v>
      </c>
      <c r="H559" s="1">
        <f t="shared" si="25"/>
        <v>830554.69502117939</v>
      </c>
      <c r="I559" s="1">
        <f t="shared" si="26"/>
        <v>0</v>
      </c>
    </row>
    <row r="560" spans="1:9">
      <c r="A560" s="107">
        <v>452226</v>
      </c>
      <c r="B560" s="15" t="s">
        <v>582</v>
      </c>
      <c r="C560" s="1">
        <f>VLOOKUP(A560,Main!_xlnm.Print_Area,16,FALSE)</f>
        <v>1014371.5959673186</v>
      </c>
      <c r="D560" s="1">
        <f>VLOOKUP(A560,Main!_xlnm.Print_Area,13,FALSE)</f>
        <v>31902</v>
      </c>
      <c r="E560" s="1">
        <f>VLOOKUP(A560,'CAF BLS Adjustment'!B560:J1215,5)</f>
        <v>986197</v>
      </c>
      <c r="F560" s="1">
        <f>VLOOKUP(A560,'CAF BLS Adjustment'!$B$3:$J$658,6)</f>
        <v>0</v>
      </c>
      <c r="G560" s="1">
        <f t="shared" si="24"/>
        <v>31902</v>
      </c>
      <c r="H560" s="1">
        <f t="shared" si="25"/>
        <v>982469.59596731863</v>
      </c>
      <c r="I560" s="1">
        <f t="shared" si="26"/>
        <v>0</v>
      </c>
    </row>
    <row r="561" spans="1:9">
      <c r="A561" s="107">
        <v>453334</v>
      </c>
      <c r="B561" s="15" t="s">
        <v>583</v>
      </c>
      <c r="C561" s="1">
        <f>VLOOKUP(A561,Main!_xlnm.Print_Area,16,FALSE)</f>
        <v>2249211.061967371</v>
      </c>
      <c r="D561" s="1">
        <f>VLOOKUP(A561,Main!_xlnm.Print_Area,13,FALSE)</f>
        <v>133146</v>
      </c>
      <c r="E561" s="1">
        <f>VLOOKUP(A561,'CAF BLS Adjustment'!B561:J1216,5)</f>
        <v>2124330</v>
      </c>
      <c r="F561" s="1">
        <f>VLOOKUP(A561,'CAF BLS Adjustment'!$B$3:$J$658,6)</f>
        <v>0</v>
      </c>
      <c r="G561" s="1">
        <f t="shared" si="24"/>
        <v>133146</v>
      </c>
      <c r="H561" s="1">
        <f t="shared" si="25"/>
        <v>2116065.061967371</v>
      </c>
      <c r="I561" s="1">
        <f t="shared" si="26"/>
        <v>0</v>
      </c>
    </row>
    <row r="562" spans="1:9">
      <c r="A562" s="107">
        <v>457991</v>
      </c>
      <c r="B562" s="15" t="s">
        <v>584</v>
      </c>
      <c r="C562" s="1">
        <f>VLOOKUP(A562,Main!_xlnm.Print_Area,16,FALSE)</f>
        <v>1465727.0478197797</v>
      </c>
      <c r="D562" s="1">
        <f>VLOOKUP(A562,Main!_xlnm.Print_Area,13,FALSE)</f>
        <v>177948</v>
      </c>
      <c r="E562" s="1">
        <f>VLOOKUP(A562,'CAF BLS Adjustment'!B562:J1217,5)</f>
        <v>1135285</v>
      </c>
      <c r="F562" s="1">
        <f>VLOOKUP(A562,'CAF BLS Adjustment'!$B$3:$J$658,6)</f>
        <v>157880</v>
      </c>
      <c r="G562" s="1">
        <f t="shared" si="24"/>
        <v>177948</v>
      </c>
      <c r="H562" s="1">
        <f t="shared" si="25"/>
        <v>1135285</v>
      </c>
      <c r="I562" s="1">
        <f t="shared" si="26"/>
        <v>152494.04781977972</v>
      </c>
    </row>
    <row r="563" spans="1:9">
      <c r="A563" s="107">
        <v>462178</v>
      </c>
      <c r="B563" s="15" t="s">
        <v>586</v>
      </c>
      <c r="C563" s="1">
        <f>VLOOKUP(A563,Main!_xlnm.Print_Area,16,FALSE)</f>
        <v>138984.88615180572</v>
      </c>
      <c r="D563" s="1">
        <f>VLOOKUP(A563,Main!_xlnm.Print_Area,13,FALSE)</f>
        <v>29610</v>
      </c>
      <c r="E563" s="1">
        <f>VLOOKUP(A563,'CAF BLS Adjustment'!B563:J1218,5)</f>
        <v>109885.59921512843</v>
      </c>
      <c r="F563" s="1">
        <f>VLOOKUP(A563,'CAF BLS Adjustment'!$B$3:$J$658,6)</f>
        <v>0</v>
      </c>
      <c r="G563" s="1">
        <f t="shared" si="24"/>
        <v>29610</v>
      </c>
      <c r="H563" s="1">
        <f t="shared" si="25"/>
        <v>109374.88615180572</v>
      </c>
      <c r="I563" s="1">
        <f t="shared" si="26"/>
        <v>0</v>
      </c>
    </row>
    <row r="564" spans="1:9">
      <c r="A564" s="107">
        <v>462182</v>
      </c>
      <c r="B564" s="15" t="s">
        <v>587</v>
      </c>
      <c r="C564" s="1">
        <f>VLOOKUP(A564,Main!_xlnm.Print_Area,16,FALSE)</f>
        <v>686999.55538485886</v>
      </c>
      <c r="D564" s="1">
        <f>VLOOKUP(A564,Main!_xlnm.Print_Area,13,FALSE)</f>
        <v>49776</v>
      </c>
      <c r="E564" s="1">
        <f>VLOOKUP(A564,'CAF BLS Adjustment'!B564:J1219,5)</f>
        <v>639748</v>
      </c>
      <c r="F564" s="1">
        <f>VLOOKUP(A564,'CAF BLS Adjustment'!$B$3:$J$658,6)</f>
        <v>0</v>
      </c>
      <c r="G564" s="1">
        <f t="shared" si="24"/>
        <v>49776</v>
      </c>
      <c r="H564" s="1">
        <f t="shared" si="25"/>
        <v>637223.55538485886</v>
      </c>
      <c r="I564" s="1">
        <f t="shared" si="26"/>
        <v>0</v>
      </c>
    </row>
    <row r="565" spans="1:9">
      <c r="A565" s="107">
        <v>462186</v>
      </c>
      <c r="B565" s="15" t="s">
        <v>588</v>
      </c>
      <c r="C565" s="1">
        <f>VLOOKUP(A565,Main!_xlnm.Print_Area,16,FALSE)</f>
        <v>1729575.5117715895</v>
      </c>
      <c r="D565" s="1">
        <f>VLOOKUP(A565,Main!_xlnm.Print_Area,13,FALSE)</f>
        <v>143364</v>
      </c>
      <c r="E565" s="1">
        <f>VLOOKUP(A565,'CAF BLS Adjustment'!B565:J1220,5)</f>
        <v>1592567</v>
      </c>
      <c r="F565" s="1">
        <f>VLOOKUP(A565,'CAF BLS Adjustment'!$B$3:$J$658,6)</f>
        <v>0</v>
      </c>
      <c r="G565" s="1">
        <f t="shared" si="24"/>
        <v>143364</v>
      </c>
      <c r="H565" s="1">
        <f t="shared" si="25"/>
        <v>1586211.5117715895</v>
      </c>
      <c r="I565" s="1">
        <f t="shared" si="26"/>
        <v>0</v>
      </c>
    </row>
    <row r="566" spans="1:9">
      <c r="A566" s="107">
        <v>462188</v>
      </c>
      <c r="B566" s="15" t="s">
        <v>589</v>
      </c>
      <c r="C566" s="1">
        <f>VLOOKUP(A566,Main!_xlnm.Print_Area,16,FALSE)</f>
        <v>317199.42083248822</v>
      </c>
      <c r="D566" s="1">
        <f>VLOOKUP(A566,Main!_xlnm.Print_Area,13,FALSE)</f>
        <v>18474</v>
      </c>
      <c r="E566" s="1">
        <f>VLOOKUP(A566,'CAF BLS Adjustment'!B566:J1221,5)</f>
        <v>299891</v>
      </c>
      <c r="F566" s="1">
        <f>VLOOKUP(A566,'CAF BLS Adjustment'!$B$3:$J$658,6)</f>
        <v>0</v>
      </c>
      <c r="G566" s="1">
        <f t="shared" si="24"/>
        <v>18474</v>
      </c>
      <c r="H566" s="1">
        <f t="shared" si="25"/>
        <v>298725.42083248822</v>
      </c>
      <c r="I566" s="1">
        <f t="shared" si="26"/>
        <v>0</v>
      </c>
    </row>
    <row r="567" spans="1:9">
      <c r="A567" s="107">
        <v>462194</v>
      </c>
      <c r="B567" s="15" t="s">
        <v>590</v>
      </c>
      <c r="C567" s="1">
        <f>VLOOKUP(A567,Main!_xlnm.Print_Area,16,FALSE)</f>
        <v>415434.18692772737</v>
      </c>
      <c r="D567" s="1">
        <f>VLOOKUP(A567,Main!_xlnm.Print_Area,13,FALSE)</f>
        <v>-1976</v>
      </c>
      <c r="E567" s="1">
        <f>VLOOKUP(A567,'CAF BLS Adjustment'!B567:J1222,5)</f>
        <v>418944</v>
      </c>
      <c r="F567" s="1">
        <f>VLOOKUP(A567,'CAF BLS Adjustment'!$B$3:$J$658,6)</f>
        <v>0</v>
      </c>
      <c r="G567" s="1">
        <f t="shared" si="24"/>
        <v>-1976</v>
      </c>
      <c r="H567" s="1">
        <f t="shared" si="25"/>
        <v>417410.18692772737</v>
      </c>
      <c r="I567" s="1">
        <f t="shared" si="26"/>
        <v>0</v>
      </c>
    </row>
    <row r="568" spans="1:9">
      <c r="A568" s="107">
        <v>462195</v>
      </c>
      <c r="B568" s="15" t="s">
        <v>591</v>
      </c>
      <c r="C568" s="1">
        <f>VLOOKUP(A568,Main!_xlnm.Print_Area,16,FALSE)</f>
        <v>173186.70837943256</v>
      </c>
      <c r="D568" s="1">
        <f>VLOOKUP(A568,Main!_xlnm.Print_Area,13,FALSE)</f>
        <v>-26835</v>
      </c>
      <c r="E568" s="1">
        <f>VLOOKUP(A568,'CAF BLS Adjustment'!B568:J1223,5)</f>
        <v>159120.90936116589</v>
      </c>
      <c r="F568" s="1">
        <f>VLOOKUP(A568,'CAF BLS Adjustment'!$B$3:$J$658,6)</f>
        <v>41635.7976375117</v>
      </c>
      <c r="G568" s="1">
        <f t="shared" si="24"/>
        <v>-26835</v>
      </c>
      <c r="H568" s="1">
        <f t="shared" si="25"/>
        <v>159120.90936116589</v>
      </c>
      <c r="I568" s="1">
        <f t="shared" si="26"/>
        <v>40900.799018266669</v>
      </c>
    </row>
    <row r="569" spans="1:9">
      <c r="A569" s="107">
        <v>462196</v>
      </c>
      <c r="B569" s="15" t="s">
        <v>592</v>
      </c>
      <c r="C569" s="1">
        <f>VLOOKUP(A569,Main!_xlnm.Print_Area,16,FALSE)</f>
        <v>53386.825079601134</v>
      </c>
      <c r="D569" s="1">
        <f>VLOOKUP(A569,Main!_xlnm.Print_Area,13,FALSE)</f>
        <v>1956</v>
      </c>
      <c r="E569" s="1">
        <f>VLOOKUP(A569,'CAF BLS Adjustment'!B569:J1224,5)</f>
        <v>51627</v>
      </c>
      <c r="F569" s="1">
        <f>VLOOKUP(A569,'CAF BLS Adjustment'!$B$3:$J$658,6)</f>
        <v>0</v>
      </c>
      <c r="G569" s="1">
        <f t="shared" si="24"/>
        <v>1956</v>
      </c>
      <c r="H569" s="1">
        <f t="shared" si="25"/>
        <v>51430.825079601134</v>
      </c>
      <c r="I569" s="1">
        <f t="shared" si="26"/>
        <v>0</v>
      </c>
    </row>
    <row r="570" spans="1:9">
      <c r="A570" s="107">
        <v>462197</v>
      </c>
      <c r="B570" s="15" t="s">
        <v>593</v>
      </c>
      <c r="C570" s="1">
        <f>VLOOKUP(A570,Main!_xlnm.Print_Area,16,FALSE)</f>
        <v>1079095.7609230145</v>
      </c>
      <c r="D570" s="1">
        <f>VLOOKUP(A570,Main!_xlnm.Print_Area,13,FALSE)</f>
        <v>79542</v>
      </c>
      <c r="E570" s="1">
        <f>VLOOKUP(A570,'CAF BLS Adjustment'!B570:J1225,5)</f>
        <v>630994</v>
      </c>
      <c r="F570" s="1">
        <f>VLOOKUP(A570,'CAF BLS Adjustment'!$B$3:$J$658,6)</f>
        <v>372525</v>
      </c>
      <c r="G570" s="1">
        <f t="shared" si="24"/>
        <v>79542</v>
      </c>
      <c r="H570" s="1">
        <f t="shared" si="25"/>
        <v>630994</v>
      </c>
      <c r="I570" s="1">
        <f t="shared" si="26"/>
        <v>368559.76092301449</v>
      </c>
    </row>
    <row r="571" spans="1:9">
      <c r="A571" s="107">
        <v>462199</v>
      </c>
      <c r="B571" s="15" t="s">
        <v>594</v>
      </c>
      <c r="C571" s="1">
        <f>VLOOKUP(A571,Main!_xlnm.Print_Area,16,FALSE)</f>
        <v>1060102.5532546786</v>
      </c>
      <c r="D571" s="1">
        <f>VLOOKUP(A571,Main!_xlnm.Print_Area,13,FALSE)</f>
        <v>144840</v>
      </c>
      <c r="E571" s="1">
        <f>VLOOKUP(A571,'CAF BLS Adjustment'!B571:J1226,5)</f>
        <v>919158</v>
      </c>
      <c r="F571" s="1">
        <f>VLOOKUP(A571,'CAF BLS Adjustment'!$B$3:$J$658,6)</f>
        <v>0</v>
      </c>
      <c r="G571" s="1">
        <f t="shared" si="24"/>
        <v>144840</v>
      </c>
      <c r="H571" s="1">
        <f t="shared" si="25"/>
        <v>915262.55325467861</v>
      </c>
      <c r="I571" s="1">
        <f t="shared" si="26"/>
        <v>0</v>
      </c>
    </row>
    <row r="572" spans="1:9">
      <c r="A572" s="107">
        <v>462202</v>
      </c>
      <c r="B572" s="15" t="s">
        <v>595</v>
      </c>
      <c r="C572" s="1">
        <f>VLOOKUP(A572,Main!_xlnm.Print_Area,16,FALSE)</f>
        <v>178587.76243525045</v>
      </c>
      <c r="D572" s="1">
        <f>VLOOKUP(A572,Main!_xlnm.Print_Area,13,FALSE)</f>
        <v>13398</v>
      </c>
      <c r="E572" s="1">
        <f>VLOOKUP(A572,'CAF BLS Adjustment'!B572:J1227,5)</f>
        <v>165846</v>
      </c>
      <c r="F572" s="1">
        <f>VLOOKUP(A572,'CAF BLS Adjustment'!$B$3:$J$658,6)</f>
        <v>0</v>
      </c>
      <c r="G572" s="1">
        <f t="shared" si="24"/>
        <v>13398</v>
      </c>
      <c r="H572" s="1">
        <f t="shared" si="25"/>
        <v>165189.76243525045</v>
      </c>
      <c r="I572" s="1">
        <f t="shared" si="26"/>
        <v>0</v>
      </c>
    </row>
    <row r="573" spans="1:9">
      <c r="A573" s="107">
        <v>462203</v>
      </c>
      <c r="B573" s="15" t="s">
        <v>596</v>
      </c>
      <c r="C573" s="1">
        <f>VLOOKUP(A573,Main!_xlnm.Print_Area,16,FALSE)</f>
        <v>535437.08482721285</v>
      </c>
      <c r="D573" s="1">
        <f>VLOOKUP(A573,Main!_xlnm.Print_Area,13,FALSE)</f>
        <v>-197682</v>
      </c>
      <c r="E573" s="1">
        <f>VLOOKUP(A573,'CAF BLS Adjustment'!B573:J1228,5)</f>
        <v>678450</v>
      </c>
      <c r="F573" s="1">
        <f>VLOOKUP(A573,'CAF BLS Adjustment'!$B$3:$J$658,6)</f>
        <v>57363</v>
      </c>
      <c r="G573" s="1">
        <f t="shared" si="24"/>
        <v>-197682</v>
      </c>
      <c r="H573" s="1">
        <f t="shared" si="25"/>
        <v>678450</v>
      </c>
      <c r="I573" s="1">
        <f t="shared" si="26"/>
        <v>54669.08482721285</v>
      </c>
    </row>
    <row r="574" spans="1:9">
      <c r="A574" s="107">
        <v>462206</v>
      </c>
      <c r="B574" s="15" t="s">
        <v>597</v>
      </c>
      <c r="C574" s="1">
        <f>VLOOKUP(A574,Main!_xlnm.Print_Area,16,FALSE)</f>
        <v>29248.350859805876</v>
      </c>
      <c r="D574" s="1">
        <f>VLOOKUP(A574,Main!_xlnm.Print_Area,13,FALSE)</f>
        <v>-1680</v>
      </c>
      <c r="E574" s="1">
        <f>VLOOKUP(A574,'CAF BLS Adjustment'!B574:J1229,5)</f>
        <v>31042</v>
      </c>
      <c r="F574" s="1">
        <f>VLOOKUP(A574,'CAF BLS Adjustment'!$B$3:$J$658,6)</f>
        <v>0</v>
      </c>
      <c r="G574" s="1">
        <f t="shared" si="24"/>
        <v>-1680</v>
      </c>
      <c r="H574" s="1">
        <f t="shared" si="25"/>
        <v>30928.350859805876</v>
      </c>
      <c r="I574" s="1">
        <f t="shared" si="26"/>
        <v>0</v>
      </c>
    </row>
    <row r="575" spans="1:9">
      <c r="A575" s="107">
        <v>462209</v>
      </c>
      <c r="B575" s="15" t="s">
        <v>598</v>
      </c>
      <c r="C575" s="1">
        <f>VLOOKUP(A575,Main!_xlnm.Print_Area,16,FALSE)</f>
        <v>883795.57776155532</v>
      </c>
      <c r="D575" s="1">
        <f>VLOOKUP(A575,Main!_xlnm.Print_Area,13,FALSE)</f>
        <v>-11112</v>
      </c>
      <c r="E575" s="1">
        <f>VLOOKUP(A575,'CAF BLS Adjustment'!B575:J1230,5)</f>
        <v>898196</v>
      </c>
      <c r="F575" s="1">
        <f>VLOOKUP(A575,'CAF BLS Adjustment'!$B$3:$J$658,6)</f>
        <v>0</v>
      </c>
      <c r="G575" s="1">
        <f t="shared" si="24"/>
        <v>-11112</v>
      </c>
      <c r="H575" s="1">
        <f t="shared" si="25"/>
        <v>894907.57776155532</v>
      </c>
      <c r="I575" s="1">
        <f t="shared" si="26"/>
        <v>0</v>
      </c>
    </row>
    <row r="576" spans="1:9">
      <c r="A576" s="107">
        <v>462210</v>
      </c>
      <c r="B576" s="15" t="s">
        <v>599</v>
      </c>
      <c r="C576" s="1">
        <f>VLOOKUP(A576,Main!_xlnm.Print_Area,16,FALSE)</f>
        <v>39588.775349113996</v>
      </c>
      <c r="D576" s="1">
        <f>VLOOKUP(A576,Main!_xlnm.Print_Area,13,FALSE)</f>
        <v>-14628</v>
      </c>
      <c r="E576" s="1">
        <f>VLOOKUP(A576,'CAF BLS Adjustment'!B576:J1231,5)</f>
        <v>54416</v>
      </c>
      <c r="F576" s="1">
        <f>VLOOKUP(A576,'CAF BLS Adjustment'!$B$3:$J$658,6)</f>
        <v>0</v>
      </c>
      <c r="G576" s="1">
        <f t="shared" si="24"/>
        <v>-14628</v>
      </c>
      <c r="H576" s="1">
        <f t="shared" si="25"/>
        <v>54216.775349113996</v>
      </c>
      <c r="I576" s="1">
        <f t="shared" si="26"/>
        <v>0</v>
      </c>
    </row>
    <row r="577" spans="1:9">
      <c r="A577" s="107">
        <v>472213</v>
      </c>
      <c r="B577" s="15" t="s">
        <v>601</v>
      </c>
      <c r="C577" s="1">
        <f>VLOOKUP(A577,Main!_xlnm.Print_Area,16,FALSE)</f>
        <v>3763218.6982145873</v>
      </c>
      <c r="D577" s="1">
        <f>VLOOKUP(A577,Main!_xlnm.Print_Area,13,FALSE)</f>
        <v>91614</v>
      </c>
      <c r="E577" s="1">
        <f>VLOOKUP(A577,'CAF BLS Adjustment'!B577:J1232,5)</f>
        <v>1528462</v>
      </c>
      <c r="F577" s="1">
        <f>VLOOKUP(A577,'CAF BLS Adjustment'!$B$3:$J$658,6)</f>
        <v>2156971</v>
      </c>
      <c r="G577" s="1">
        <f t="shared" si="24"/>
        <v>91614</v>
      </c>
      <c r="H577" s="1">
        <f t="shared" si="25"/>
        <v>1528462</v>
      </c>
      <c r="I577" s="1">
        <f t="shared" si="26"/>
        <v>2143142.6982145873</v>
      </c>
    </row>
    <row r="578" spans="1:9">
      <c r="A578" s="107">
        <v>472218</v>
      </c>
      <c r="B578" s="15" t="s">
        <v>602</v>
      </c>
      <c r="C578" s="1">
        <f>VLOOKUP(A578,Main!_xlnm.Print_Area,16,FALSE)</f>
        <v>1315868.7163826127</v>
      </c>
      <c r="D578" s="1">
        <f>VLOOKUP(A578,Main!_xlnm.Print_Area,13,FALSE)</f>
        <v>110904</v>
      </c>
      <c r="E578" s="1">
        <f>VLOOKUP(A578,'CAF BLS Adjustment'!B578:J1233,5)</f>
        <v>893945</v>
      </c>
      <c r="F578" s="1">
        <f>VLOOKUP(A578,'CAF BLS Adjustment'!$B$3:$J$658,6)</f>
        <v>315855</v>
      </c>
      <c r="G578" s="1">
        <f t="shared" si="24"/>
        <v>110904</v>
      </c>
      <c r="H578" s="1">
        <f t="shared" si="25"/>
        <v>893945</v>
      </c>
      <c r="I578" s="1">
        <f t="shared" si="26"/>
        <v>311019.71638261271</v>
      </c>
    </row>
    <row r="579" spans="1:9">
      <c r="A579" s="107">
        <v>472220</v>
      </c>
      <c r="B579" s="15" t="s">
        <v>603</v>
      </c>
      <c r="C579" s="1">
        <f>VLOOKUP(A579,Main!_xlnm.Print_Area,16,FALSE)</f>
        <v>2357517.0812916518</v>
      </c>
      <c r="D579" s="1">
        <f>VLOOKUP(A579,Main!_xlnm.Print_Area,13,FALSE)</f>
        <v>20214</v>
      </c>
      <c r="E579" s="1">
        <f>VLOOKUP(A579,'CAF BLS Adjustment'!B579:J1234,5)</f>
        <v>400574</v>
      </c>
      <c r="F579" s="1">
        <f>VLOOKUP(A579,'CAF BLS Adjustment'!$B$3:$J$658,6)</f>
        <v>1945392</v>
      </c>
      <c r="G579" s="1">
        <f t="shared" si="24"/>
        <v>20214</v>
      </c>
      <c r="H579" s="1">
        <f t="shared" si="25"/>
        <v>400574</v>
      </c>
      <c r="I579" s="1">
        <f t="shared" si="26"/>
        <v>1936729.0812916518</v>
      </c>
    </row>
    <row r="580" spans="1:9">
      <c r="A580" s="107">
        <v>472221</v>
      </c>
      <c r="B580" s="15" t="s">
        <v>172</v>
      </c>
      <c r="C580" s="1">
        <f>VLOOKUP(A580,Main!_xlnm.Print_Area,16,FALSE)</f>
        <v>2217530.4752690513</v>
      </c>
      <c r="D580" s="1">
        <f>VLOOKUP(A580,Main!_xlnm.Print_Area,13,FALSE)</f>
        <v>145830</v>
      </c>
      <c r="E580" s="1">
        <f>VLOOKUP(A580,'CAF BLS Adjustment'!B580:J1235,5)</f>
        <v>468352</v>
      </c>
      <c r="F580" s="1">
        <f>VLOOKUP(A580,'CAF BLS Adjustment'!$B$3:$J$658,6)</f>
        <v>1611497</v>
      </c>
      <c r="G580" s="1">
        <f t="shared" ref="G580:G643" si="27">MIN(D580,C580)</f>
        <v>145830</v>
      </c>
      <c r="H580" s="1">
        <f t="shared" ref="H580:H643" si="28">MAX(MIN(C580-G580,E580),0)</f>
        <v>468352</v>
      </c>
      <c r="I580" s="1">
        <f t="shared" ref="I580:I643" si="29">MIN(MAX(C580-G580-H580,0),F580)</f>
        <v>1603348.4752690513</v>
      </c>
    </row>
    <row r="581" spans="1:9">
      <c r="A581" s="107">
        <v>472226</v>
      </c>
      <c r="B581" s="15" t="s">
        <v>604</v>
      </c>
      <c r="C581" s="1">
        <f>VLOOKUP(A581,Main!_xlnm.Print_Area,16,FALSE)</f>
        <v>647890.13394724589</v>
      </c>
      <c r="D581" s="1">
        <f>VLOOKUP(A581,Main!_xlnm.Print_Area,13,FALSE)</f>
        <v>-66438</v>
      </c>
      <c r="E581" s="1">
        <f>VLOOKUP(A581,'CAF BLS Adjustment'!B581:J1236,5)</f>
        <v>716953</v>
      </c>
      <c r="F581" s="1">
        <f>VLOOKUP(A581,'CAF BLS Adjustment'!$B$3:$J$658,6)</f>
        <v>0</v>
      </c>
      <c r="G581" s="1">
        <f t="shared" si="27"/>
        <v>-66438</v>
      </c>
      <c r="H581" s="1">
        <f t="shared" si="28"/>
        <v>714328.13394724589</v>
      </c>
      <c r="I581" s="1">
        <f t="shared" si="29"/>
        <v>0</v>
      </c>
    </row>
    <row r="582" spans="1:9">
      <c r="A582" s="107">
        <v>472232</v>
      </c>
      <c r="B582" s="15" t="s">
        <v>605</v>
      </c>
      <c r="C582" s="1">
        <f>VLOOKUP(A582,Main!_xlnm.Print_Area,16,FALSE)</f>
        <v>1486858.3986794415</v>
      </c>
      <c r="D582" s="1">
        <f>VLOOKUP(A582,Main!_xlnm.Print_Area,13,FALSE)</f>
        <v>79770</v>
      </c>
      <c r="E582" s="1">
        <f>VLOOKUP(A582,'CAF BLS Adjustment'!B582:J1237,5)</f>
        <v>522462</v>
      </c>
      <c r="F582" s="1">
        <f>VLOOKUP(A582,'CAF BLS Adjustment'!$B$3:$J$658,6)</f>
        <v>890090</v>
      </c>
      <c r="G582" s="1">
        <f t="shared" si="27"/>
        <v>79770</v>
      </c>
      <c r="H582" s="1">
        <f t="shared" si="28"/>
        <v>522462</v>
      </c>
      <c r="I582" s="1">
        <f t="shared" si="29"/>
        <v>884626.39867944154</v>
      </c>
    </row>
    <row r="583" spans="1:9">
      <c r="A583" s="107">
        <v>472295</v>
      </c>
      <c r="B583" s="15" t="s">
        <v>606</v>
      </c>
      <c r="C583" s="1">
        <f>VLOOKUP(A583,Main!_xlnm.Print_Area,16,FALSE)</f>
        <v>1676901.0689761441</v>
      </c>
      <c r="D583" s="1">
        <f>VLOOKUP(A583,Main!_xlnm.Print_Area,13,FALSE)</f>
        <v>94302</v>
      </c>
      <c r="E583" s="1">
        <f>VLOOKUP(A583,'CAF BLS Adjustment'!B583:J1238,5)</f>
        <v>1588761</v>
      </c>
      <c r="F583" s="1">
        <f>VLOOKUP(A583,'CAF BLS Adjustment'!$B$3:$J$658,6)</f>
        <v>0</v>
      </c>
      <c r="G583" s="1">
        <f t="shared" si="27"/>
        <v>94302</v>
      </c>
      <c r="H583" s="1">
        <f t="shared" si="28"/>
        <v>1582599.0689761441</v>
      </c>
      <c r="I583" s="1">
        <f t="shared" si="29"/>
        <v>0</v>
      </c>
    </row>
    <row r="584" spans="1:9">
      <c r="A584" s="107">
        <v>482242</v>
      </c>
      <c r="B584" s="15" t="s">
        <v>608</v>
      </c>
      <c r="C584" s="1">
        <f>VLOOKUP(A584,Main!_xlnm.Print_Area,16,FALSE)</f>
        <v>2305462.2118716771</v>
      </c>
      <c r="D584" s="1">
        <f>VLOOKUP(A584,Main!_xlnm.Print_Area,13,FALSE)</f>
        <v>-6300</v>
      </c>
      <c r="E584" s="1">
        <f>VLOOKUP(A584,'CAF BLS Adjustment'!B584:J1239,5)</f>
        <v>1983074</v>
      </c>
      <c r="F584" s="1">
        <f>VLOOKUP(A584,'CAF BLS Adjustment'!$B$3:$J$658,6)</f>
        <v>337183</v>
      </c>
      <c r="G584" s="1">
        <f t="shared" si="27"/>
        <v>-6300</v>
      </c>
      <c r="H584" s="1">
        <f t="shared" si="28"/>
        <v>1983074</v>
      </c>
      <c r="I584" s="1">
        <f t="shared" si="29"/>
        <v>328688.21187167708</v>
      </c>
    </row>
    <row r="585" spans="1:9">
      <c r="A585" s="107">
        <v>482247</v>
      </c>
      <c r="B585" s="15" t="s">
        <v>609</v>
      </c>
      <c r="C585" s="1">
        <f>VLOOKUP(A585,Main!_xlnm.Print_Area,16,FALSE)</f>
        <v>4444353.8030756135</v>
      </c>
      <c r="D585" s="1">
        <f>VLOOKUP(A585,Main!_xlnm.Print_Area,13,FALSE)</f>
        <v>451674</v>
      </c>
      <c r="E585" s="1">
        <f>VLOOKUP(A585,'CAF BLS Adjustment'!B585:J1240,5)</f>
        <v>3727548</v>
      </c>
      <c r="F585" s="1">
        <f>VLOOKUP(A585,'CAF BLS Adjustment'!$B$3:$J$658,6)</f>
        <v>281463</v>
      </c>
      <c r="G585" s="1">
        <f t="shared" si="27"/>
        <v>451674</v>
      </c>
      <c r="H585" s="1">
        <f t="shared" si="28"/>
        <v>3727548</v>
      </c>
      <c r="I585" s="1">
        <f t="shared" si="29"/>
        <v>265131.80307561345</v>
      </c>
    </row>
    <row r="586" spans="1:9">
      <c r="A586" s="107">
        <v>482248</v>
      </c>
      <c r="B586" s="15" t="s">
        <v>610</v>
      </c>
      <c r="C586" s="1">
        <f>VLOOKUP(A586,Main!_xlnm.Print_Area,16,FALSE)</f>
        <v>1114643.1387329542</v>
      </c>
      <c r="D586" s="1">
        <f>VLOOKUP(A586,Main!_xlnm.Print_Area,13,FALSE)</f>
        <v>72798</v>
      </c>
      <c r="E586" s="1">
        <f>VLOOKUP(A586,'CAF BLS Adjustment'!B586:J1241,5)</f>
        <v>1045941</v>
      </c>
      <c r="F586" s="1">
        <f>VLOOKUP(A586,'CAF BLS Adjustment'!$B$3:$J$658,6)</f>
        <v>0</v>
      </c>
      <c r="G586" s="1">
        <f t="shared" si="27"/>
        <v>72798</v>
      </c>
      <c r="H586" s="1">
        <f t="shared" si="28"/>
        <v>1041845.1387329542</v>
      </c>
      <c r="I586" s="1">
        <f t="shared" si="29"/>
        <v>0</v>
      </c>
    </row>
    <row r="587" spans="1:9">
      <c r="A587" s="107">
        <v>482250</v>
      </c>
      <c r="B587" s="15" t="s">
        <v>611</v>
      </c>
      <c r="C587" s="1">
        <f>VLOOKUP(A587,Main!_xlnm.Print_Area,16,FALSE)</f>
        <v>1758074.5826562801</v>
      </c>
      <c r="D587" s="1">
        <f>VLOOKUP(A587,Main!_xlnm.Print_Area,13,FALSE)</f>
        <v>-34890</v>
      </c>
      <c r="E587" s="1">
        <f>VLOOKUP(A587,'CAF BLS Adjustment'!B587:J1242,5)</f>
        <v>1743370</v>
      </c>
      <c r="F587" s="1">
        <f>VLOOKUP(A587,'CAF BLS Adjustment'!$B$3:$J$658,6)</f>
        <v>56183</v>
      </c>
      <c r="G587" s="1">
        <f t="shared" si="27"/>
        <v>-34890</v>
      </c>
      <c r="H587" s="1">
        <f t="shared" si="28"/>
        <v>1743370</v>
      </c>
      <c r="I587" s="1">
        <f t="shared" si="29"/>
        <v>49594.582656280138</v>
      </c>
    </row>
    <row r="588" spans="1:9">
      <c r="A588" s="107">
        <v>482255</v>
      </c>
      <c r="B588" s="15" t="s">
        <v>612</v>
      </c>
      <c r="C588" s="1">
        <f>VLOOKUP(A588,Main!_xlnm.Print_Area,16,FALSE)</f>
        <v>20033467.960760631</v>
      </c>
      <c r="D588" s="1">
        <f>VLOOKUP(A588,Main!_xlnm.Print_Area,13,FALSE)</f>
        <v>-1820112</v>
      </c>
      <c r="E588" s="1">
        <f>VLOOKUP(A588,'CAF BLS Adjustment'!B588:J1243,5)</f>
        <v>3325642</v>
      </c>
      <c r="F588" s="1">
        <f>VLOOKUP(A588,'CAF BLS Adjustment'!$B$3:$J$658,6)</f>
        <v>18608241</v>
      </c>
      <c r="G588" s="1">
        <f t="shared" si="27"/>
        <v>-1820112</v>
      </c>
      <c r="H588" s="1">
        <f t="shared" si="28"/>
        <v>3325642</v>
      </c>
      <c r="I588" s="1">
        <f t="shared" si="29"/>
        <v>18527937.960760631</v>
      </c>
    </row>
    <row r="589" spans="1:9">
      <c r="A589" s="107">
        <v>482257</v>
      </c>
      <c r="B589" s="15" t="s">
        <v>613</v>
      </c>
      <c r="C589" s="1">
        <f>VLOOKUP(A589,Main!_xlnm.Print_Area,16,FALSE)</f>
        <v>7630155.2753079487</v>
      </c>
      <c r="D589" s="1">
        <f>VLOOKUP(A589,Main!_xlnm.Print_Area,13,FALSE)</f>
        <v>454086</v>
      </c>
      <c r="E589" s="1">
        <f>VLOOKUP(A589,'CAF BLS Adjustment'!B589:J1244,5)</f>
        <v>6388665</v>
      </c>
      <c r="F589" s="1">
        <f>VLOOKUP(A589,'CAF BLS Adjustment'!$B$3:$J$658,6)</f>
        <v>815442</v>
      </c>
      <c r="G589" s="1">
        <f t="shared" si="27"/>
        <v>454086</v>
      </c>
      <c r="H589" s="1">
        <f t="shared" si="28"/>
        <v>6388665</v>
      </c>
      <c r="I589" s="1">
        <f t="shared" si="29"/>
        <v>787404.2753079487</v>
      </c>
    </row>
    <row r="590" spans="1:9">
      <c r="A590" s="107">
        <v>483310</v>
      </c>
      <c r="B590" s="15" t="s">
        <v>614</v>
      </c>
      <c r="C590" s="1">
        <f>VLOOKUP(A590,Main!_xlnm.Print_Area,16,FALSE)</f>
        <v>4496484.2448540665</v>
      </c>
      <c r="D590" s="1">
        <f>VLOOKUP(A590,Main!_xlnm.Print_Area,13,FALSE)</f>
        <v>258894</v>
      </c>
      <c r="E590" s="1">
        <f>VLOOKUP(A590,'CAF BLS Adjustment'!B590:J1245,5)</f>
        <v>3610100</v>
      </c>
      <c r="F590" s="1">
        <f>VLOOKUP(A590,'CAF BLS Adjustment'!$B$3:$J$658,6)</f>
        <v>644013</v>
      </c>
      <c r="G590" s="1">
        <f t="shared" si="27"/>
        <v>258894</v>
      </c>
      <c r="H590" s="1">
        <f t="shared" si="28"/>
        <v>3610100</v>
      </c>
      <c r="I590" s="1">
        <f t="shared" si="29"/>
        <v>627490.24485406652</v>
      </c>
    </row>
    <row r="591" spans="1:9">
      <c r="A591" s="107">
        <v>491231</v>
      </c>
      <c r="B591" s="15" t="s">
        <v>616</v>
      </c>
      <c r="C591" s="1">
        <f>VLOOKUP(A591,Main!_xlnm.Print_Area,16,FALSE)</f>
        <v>1541386.031752551</v>
      </c>
      <c r="D591" s="1">
        <f>VLOOKUP(A591,Main!_xlnm.Print_Area,13,FALSE)</f>
        <v>161556</v>
      </c>
      <c r="E591" s="1">
        <f>VLOOKUP(A591,'CAF BLS Adjustment'!B591:J1246,5)</f>
        <v>884156</v>
      </c>
      <c r="F591" s="1">
        <f>VLOOKUP(A591,'CAF BLS Adjustment'!$B$3:$J$658,6)</f>
        <v>501338</v>
      </c>
      <c r="G591" s="1">
        <f t="shared" si="27"/>
        <v>161556</v>
      </c>
      <c r="H591" s="1">
        <f t="shared" si="28"/>
        <v>884156</v>
      </c>
      <c r="I591" s="1">
        <f t="shared" si="29"/>
        <v>495674.03175255097</v>
      </c>
    </row>
    <row r="592" spans="1:9">
      <c r="A592" s="107">
        <v>492066</v>
      </c>
      <c r="B592" s="15" t="s">
        <v>617</v>
      </c>
      <c r="C592" s="1">
        <f>VLOOKUP(A592,Main!_xlnm.Print_Area,16,FALSE)</f>
        <v>262236.89932287042</v>
      </c>
      <c r="D592" s="1">
        <f>VLOOKUP(A592,Main!_xlnm.Print_Area,13,FALSE)</f>
        <v>-26802</v>
      </c>
      <c r="E592" s="1">
        <f>VLOOKUP(A592,'CAF BLS Adjustment'!B592:J1247,5)</f>
        <v>290101</v>
      </c>
      <c r="F592" s="1">
        <f>VLOOKUP(A592,'CAF BLS Adjustment'!$B$3:$J$658,6)</f>
        <v>0</v>
      </c>
      <c r="G592" s="1">
        <f t="shared" si="27"/>
        <v>-26802</v>
      </c>
      <c r="H592" s="1">
        <f t="shared" si="28"/>
        <v>289038.89932287042</v>
      </c>
      <c r="I592" s="1">
        <f t="shared" si="29"/>
        <v>0</v>
      </c>
    </row>
    <row r="593" spans="1:9">
      <c r="A593" s="107">
        <v>492176</v>
      </c>
      <c r="B593" s="15" t="s">
        <v>618</v>
      </c>
      <c r="C593" s="1">
        <f>VLOOKUP(A593,Main!_xlnm.Print_Area,16,FALSE)</f>
        <v>639703.34975007421</v>
      </c>
      <c r="D593" s="1">
        <f>VLOOKUP(A593,Main!_xlnm.Print_Area,13,FALSE)</f>
        <v>91620</v>
      </c>
      <c r="E593" s="1">
        <f>VLOOKUP(A593,'CAF BLS Adjustment'!B593:J1248,5)</f>
        <v>550434</v>
      </c>
      <c r="F593" s="1">
        <f>VLOOKUP(A593,'CAF BLS Adjustment'!$B$3:$J$658,6)</f>
        <v>0</v>
      </c>
      <c r="G593" s="1">
        <f t="shared" si="27"/>
        <v>91620</v>
      </c>
      <c r="H593" s="1">
        <f t="shared" si="28"/>
        <v>548083.34975007421</v>
      </c>
      <c r="I593" s="1">
        <f t="shared" si="29"/>
        <v>0</v>
      </c>
    </row>
    <row r="594" spans="1:9">
      <c r="A594" s="107">
        <v>492259</v>
      </c>
      <c r="B594" s="15" t="s">
        <v>619</v>
      </c>
      <c r="C594" s="1">
        <f>VLOOKUP(A594,Main!_xlnm.Print_Area,16,FALSE)</f>
        <v>728418.18888817984</v>
      </c>
      <c r="D594" s="1">
        <f>VLOOKUP(A594,Main!_xlnm.Print_Area,13,FALSE)</f>
        <v>45934</v>
      </c>
      <c r="E594" s="1">
        <f>VLOOKUP(A594,'CAF BLS Adjustment'!B594:J1249,5)</f>
        <v>685160.83017578511</v>
      </c>
      <c r="F594" s="1">
        <f>VLOOKUP(A594,'CAF BLS Adjustment'!$B$3:$J$658,6)</f>
        <v>0</v>
      </c>
      <c r="G594" s="1">
        <f t="shared" si="27"/>
        <v>45934</v>
      </c>
      <c r="H594" s="1">
        <f t="shared" si="28"/>
        <v>682484.18888817984</v>
      </c>
      <c r="I594" s="1">
        <f t="shared" si="29"/>
        <v>0</v>
      </c>
    </row>
    <row r="595" spans="1:9">
      <c r="A595" s="107">
        <v>492262</v>
      </c>
      <c r="B595" s="15" t="s">
        <v>620</v>
      </c>
      <c r="C595" s="1">
        <f>VLOOKUP(A595,Main!_xlnm.Print_Area,16,FALSE)</f>
        <v>12332257.955840824</v>
      </c>
      <c r="D595" s="1">
        <f>VLOOKUP(A595,Main!_xlnm.Print_Area,13,FALSE)</f>
        <v>196962</v>
      </c>
      <c r="E595" s="1">
        <f>VLOOKUP(A595,'CAF BLS Adjustment'!B595:J1250,5)</f>
        <v>4510139</v>
      </c>
      <c r="F595" s="1">
        <f>VLOOKUP(A595,'CAF BLS Adjustment'!$B$3:$J$658,6)</f>
        <v>7670473</v>
      </c>
      <c r="G595" s="1">
        <f t="shared" si="27"/>
        <v>196962</v>
      </c>
      <c r="H595" s="1">
        <f t="shared" si="28"/>
        <v>4510139</v>
      </c>
      <c r="I595" s="1">
        <f t="shared" si="29"/>
        <v>7625156.9558408242</v>
      </c>
    </row>
    <row r="596" spans="1:9">
      <c r="A596" s="107">
        <v>492263</v>
      </c>
      <c r="B596" s="15" t="s">
        <v>621</v>
      </c>
      <c r="C596" s="1">
        <f>VLOOKUP(A596,Main!_xlnm.Print_Area,16,FALSE)</f>
        <v>1371044.966052904</v>
      </c>
      <c r="D596" s="1">
        <f>VLOOKUP(A596,Main!_xlnm.Print_Area,13,FALSE)</f>
        <v>150414</v>
      </c>
      <c r="E596" s="1">
        <f>VLOOKUP(A596,'CAF BLS Adjustment'!B596:J1251,5)</f>
        <v>1225669</v>
      </c>
      <c r="F596" s="1">
        <f>VLOOKUP(A596,'CAF BLS Adjustment'!$B$3:$J$658,6)</f>
        <v>0</v>
      </c>
      <c r="G596" s="1">
        <f t="shared" si="27"/>
        <v>150414</v>
      </c>
      <c r="H596" s="1">
        <f t="shared" si="28"/>
        <v>1220630.966052904</v>
      </c>
      <c r="I596" s="1">
        <f t="shared" si="29"/>
        <v>0</v>
      </c>
    </row>
    <row r="597" spans="1:9">
      <c r="A597" s="107">
        <v>492264</v>
      </c>
      <c r="B597" s="15" t="s">
        <v>622</v>
      </c>
      <c r="C597" s="1">
        <f>VLOOKUP(A597,Main!_xlnm.Print_Area,16,FALSE)</f>
        <v>2189430.9990574587</v>
      </c>
      <c r="D597" s="1">
        <f>VLOOKUP(A597,Main!_xlnm.Print_Area,13,FALSE)</f>
        <v>165580</v>
      </c>
      <c r="E597" s="1">
        <f>VLOOKUP(A597,'CAF BLS Adjustment'!B597:J1252,5)</f>
        <v>1189106.4152130876</v>
      </c>
      <c r="F597" s="1">
        <f>VLOOKUP(A597,'CAF BLS Adjustment'!$B$3:$J$658,6)</f>
        <v>842789.8544016385</v>
      </c>
      <c r="G597" s="1">
        <f t="shared" si="27"/>
        <v>165580</v>
      </c>
      <c r="H597" s="1">
        <f t="shared" si="28"/>
        <v>1189106.4152130876</v>
      </c>
      <c r="I597" s="1">
        <f t="shared" si="29"/>
        <v>834744.58384437114</v>
      </c>
    </row>
    <row r="598" spans="1:9">
      <c r="A598" s="107">
        <v>492265</v>
      </c>
      <c r="B598" s="15" t="s">
        <v>623</v>
      </c>
      <c r="C598" s="1">
        <f>VLOOKUP(A598,Main!_xlnm.Print_Area,16,FALSE)</f>
        <v>1226983.5425792912</v>
      </c>
      <c r="D598" s="1">
        <f>VLOOKUP(A598,Main!_xlnm.Print_Area,13,FALSE)</f>
        <v>-33144</v>
      </c>
      <c r="E598" s="1">
        <f>VLOOKUP(A598,'CAF BLS Adjustment'!B598:J1253,5)</f>
        <v>1264758</v>
      </c>
      <c r="F598" s="1">
        <f>VLOOKUP(A598,'CAF BLS Adjustment'!$B$3:$J$658,6)</f>
        <v>0</v>
      </c>
      <c r="G598" s="1">
        <f t="shared" si="27"/>
        <v>-33144</v>
      </c>
      <c r="H598" s="1">
        <f t="shared" si="28"/>
        <v>1260127.5425792912</v>
      </c>
      <c r="I598" s="1">
        <f t="shared" si="29"/>
        <v>0</v>
      </c>
    </row>
    <row r="599" spans="1:9">
      <c r="A599" s="107">
        <v>492270</v>
      </c>
      <c r="B599" s="15" t="s">
        <v>624</v>
      </c>
      <c r="C599" s="1">
        <f>VLOOKUP(A599,Main!_xlnm.Print_Area,16,FALSE)</f>
        <v>2708782.3240508088</v>
      </c>
      <c r="D599" s="1">
        <f>VLOOKUP(A599,Main!_xlnm.Print_Area,13,FALSE)</f>
        <v>91116</v>
      </c>
      <c r="E599" s="1">
        <f>VLOOKUP(A599,'CAF BLS Adjustment'!B599:J1254,5)</f>
        <v>1681073</v>
      </c>
      <c r="F599" s="1">
        <f>VLOOKUP(A599,'CAF BLS Adjustment'!$B$3:$J$658,6)</f>
        <v>946547</v>
      </c>
      <c r="G599" s="1">
        <f t="shared" si="27"/>
        <v>91116</v>
      </c>
      <c r="H599" s="1">
        <f t="shared" si="28"/>
        <v>1681073</v>
      </c>
      <c r="I599" s="1">
        <f t="shared" si="29"/>
        <v>936593.32405080879</v>
      </c>
    </row>
    <row r="600" spans="1:9">
      <c r="A600" s="107">
        <v>493403</v>
      </c>
      <c r="B600" s="15" t="s">
        <v>625</v>
      </c>
      <c r="C600" s="1">
        <f>VLOOKUP(A600,Main!_xlnm.Print_Area,16,FALSE)</f>
        <v>3843866.350814166</v>
      </c>
      <c r="D600" s="1">
        <f>VLOOKUP(A600,Main!_xlnm.Print_Area,13,FALSE)</f>
        <v>382872</v>
      </c>
      <c r="E600" s="1">
        <f>VLOOKUP(A600,'CAF BLS Adjustment'!B600:J1255,5)</f>
        <v>3475119</v>
      </c>
      <c r="F600" s="1">
        <f>VLOOKUP(A600,'CAF BLS Adjustment'!$B$3:$J$658,6)</f>
        <v>0</v>
      </c>
      <c r="G600" s="1">
        <f t="shared" si="27"/>
        <v>382872</v>
      </c>
      <c r="H600" s="1">
        <f t="shared" si="28"/>
        <v>3460994.350814166</v>
      </c>
      <c r="I600" s="1">
        <f t="shared" si="29"/>
        <v>0</v>
      </c>
    </row>
    <row r="601" spans="1:9">
      <c r="A601" s="107">
        <v>500758</v>
      </c>
      <c r="B601" s="15" t="s">
        <v>627</v>
      </c>
      <c r="C601" s="1">
        <f>VLOOKUP(A601,Main!_xlnm.Print_Area,16,FALSE)</f>
        <v>2002557.9011530809</v>
      </c>
      <c r="D601" s="1">
        <f>VLOOKUP(A601,Main!_xlnm.Print_Area,13,FALSE)</f>
        <v>265518</v>
      </c>
      <c r="E601" s="1">
        <f>VLOOKUP(A601,'CAF BLS Adjustment'!B601:J1256,5)</f>
        <v>369243</v>
      </c>
      <c r="F601" s="1">
        <f>VLOOKUP(A601,'CAF BLS Adjustment'!$B$3:$J$658,6)</f>
        <v>1368769</v>
      </c>
      <c r="G601" s="1">
        <f t="shared" si="27"/>
        <v>265518</v>
      </c>
      <c r="H601" s="1">
        <f t="shared" si="28"/>
        <v>369243</v>
      </c>
      <c r="I601" s="1">
        <f t="shared" si="29"/>
        <v>1367796.9011530809</v>
      </c>
    </row>
    <row r="602" spans="1:9">
      <c r="A602" s="107">
        <v>502278</v>
      </c>
      <c r="B602" s="15" t="s">
        <v>628</v>
      </c>
      <c r="C602" s="1">
        <f>VLOOKUP(A602,Main!_xlnm.Print_Area,16,FALSE)</f>
        <v>2199102.1917337449</v>
      </c>
      <c r="D602" s="1">
        <f>VLOOKUP(A602,Main!_xlnm.Print_Area,13,FALSE)</f>
        <v>239400</v>
      </c>
      <c r="E602" s="1">
        <f>VLOOKUP(A602,'CAF BLS Adjustment'!B602:J1257,5)</f>
        <v>1967783</v>
      </c>
      <c r="F602" s="1">
        <f>VLOOKUP(A602,'CAF BLS Adjustment'!$B$3:$J$658,6)</f>
        <v>0</v>
      </c>
      <c r="G602" s="1">
        <f t="shared" si="27"/>
        <v>239400</v>
      </c>
      <c r="H602" s="1">
        <f t="shared" si="28"/>
        <v>1959702.1917337449</v>
      </c>
      <c r="I602" s="1">
        <f t="shared" si="29"/>
        <v>0</v>
      </c>
    </row>
    <row r="603" spans="1:9">
      <c r="A603" s="107">
        <v>502282</v>
      </c>
      <c r="B603" s="15" t="s">
        <v>629</v>
      </c>
      <c r="C603" s="1">
        <f>VLOOKUP(A603,Main!_xlnm.Print_Area,16,FALSE)</f>
        <v>577056.55131530785</v>
      </c>
      <c r="D603" s="1">
        <f>VLOOKUP(A603,Main!_xlnm.Print_Area,13,FALSE)</f>
        <v>42636</v>
      </c>
      <c r="E603" s="1">
        <f>VLOOKUP(A603,'CAF BLS Adjustment'!B603:J1258,5)</f>
        <v>482246</v>
      </c>
      <c r="F603" s="1">
        <f>VLOOKUP(A603,'CAF BLS Adjustment'!$B$3:$J$658,6)</f>
        <v>54295</v>
      </c>
      <c r="G603" s="1">
        <f t="shared" si="27"/>
        <v>42636</v>
      </c>
      <c r="H603" s="1">
        <f t="shared" si="28"/>
        <v>482246</v>
      </c>
      <c r="I603" s="1">
        <f t="shared" si="29"/>
        <v>52174.55131530785</v>
      </c>
    </row>
    <row r="604" spans="1:9">
      <c r="A604" s="107">
        <v>502284</v>
      </c>
      <c r="B604" s="15" t="s">
        <v>630</v>
      </c>
      <c r="C604" s="1">
        <f>VLOOKUP(A604,Main!_xlnm.Print_Area,16,FALSE)</f>
        <v>1398491.3138513186</v>
      </c>
      <c r="D604" s="1">
        <f>VLOOKUP(A604,Main!_xlnm.Print_Area,13,FALSE)</f>
        <v>372</v>
      </c>
      <c r="E604" s="1">
        <f>VLOOKUP(A604,'CAF BLS Adjustment'!B604:J1259,5)</f>
        <v>1403258.2019901848</v>
      </c>
      <c r="F604" s="1">
        <f>VLOOKUP(A604,'CAF BLS Adjustment'!$B$3:$J$658,6)</f>
        <v>0</v>
      </c>
      <c r="G604" s="1">
        <f t="shared" si="27"/>
        <v>372</v>
      </c>
      <c r="H604" s="1">
        <f t="shared" si="28"/>
        <v>1398119.3138513186</v>
      </c>
      <c r="I604" s="1">
        <f t="shared" si="29"/>
        <v>0</v>
      </c>
    </row>
    <row r="605" spans="1:9">
      <c r="A605" s="107">
        <v>502286</v>
      </c>
      <c r="B605" s="15" t="s">
        <v>631</v>
      </c>
      <c r="C605" s="1">
        <f>VLOOKUP(A605,Main!_xlnm.Print_Area,16,FALSE)</f>
        <v>3776641.3753224825</v>
      </c>
      <c r="D605" s="1">
        <f>VLOOKUP(A605,Main!_xlnm.Print_Area,13,FALSE)</f>
        <v>149856</v>
      </c>
      <c r="E605" s="1">
        <f>VLOOKUP(A605,'CAF BLS Adjustment'!B605:J1260,5)</f>
        <v>3640663</v>
      </c>
      <c r="F605" s="1">
        <f>VLOOKUP(A605,'CAF BLS Adjustment'!$B$3:$J$658,6)</f>
        <v>0</v>
      </c>
      <c r="G605" s="1">
        <f t="shared" si="27"/>
        <v>149856</v>
      </c>
      <c r="H605" s="1">
        <f t="shared" si="28"/>
        <v>3626785.3753224825</v>
      </c>
      <c r="I605" s="1">
        <f t="shared" si="29"/>
        <v>0</v>
      </c>
    </row>
    <row r="606" spans="1:9">
      <c r="A606" s="107">
        <v>502288</v>
      </c>
      <c r="B606" s="15" t="s">
        <v>632</v>
      </c>
      <c r="C606" s="1">
        <f>VLOOKUP(A606,Main!_xlnm.Print_Area,16,FALSE)</f>
        <v>1989031.9179608095</v>
      </c>
      <c r="D606" s="1">
        <f>VLOOKUP(A606,Main!_xlnm.Print_Area,13,FALSE)</f>
        <v>-145920</v>
      </c>
      <c r="E606" s="1">
        <f>VLOOKUP(A606,'CAF BLS Adjustment'!B606:J1261,5)</f>
        <v>1421797</v>
      </c>
      <c r="F606" s="1">
        <f>VLOOKUP(A606,'CAF BLS Adjustment'!$B$3:$J$658,6)</f>
        <v>721000</v>
      </c>
      <c r="G606" s="1">
        <f t="shared" si="27"/>
        <v>-145920</v>
      </c>
      <c r="H606" s="1">
        <f t="shared" si="28"/>
        <v>1421797</v>
      </c>
      <c r="I606" s="1">
        <f t="shared" si="29"/>
        <v>713154.91796080954</v>
      </c>
    </row>
    <row r="607" spans="1:9">
      <c r="A607" s="107">
        <v>512251</v>
      </c>
      <c r="B607" s="15" t="s">
        <v>634</v>
      </c>
      <c r="C607" s="1">
        <f>VLOOKUP(A607,Main!_xlnm.Print_Area,16,FALSE)</f>
        <v>5477120.8033958916</v>
      </c>
      <c r="D607" s="1">
        <f>VLOOKUP(A607,Main!_xlnm.Print_Area,13,FALSE)</f>
        <v>912492</v>
      </c>
      <c r="E607" s="1">
        <f>VLOOKUP(A607,'CAF BLS Adjustment'!B607:J1262,5)</f>
        <v>4294848</v>
      </c>
      <c r="F607" s="1">
        <f>VLOOKUP(A607,'CAF BLS Adjustment'!$B$3:$J$658,6)</f>
        <v>289907</v>
      </c>
      <c r="G607" s="1">
        <f t="shared" si="27"/>
        <v>912492</v>
      </c>
      <c r="H607" s="1">
        <f t="shared" si="28"/>
        <v>4294848</v>
      </c>
      <c r="I607" s="1">
        <f t="shared" si="29"/>
        <v>269780.80339589156</v>
      </c>
    </row>
    <row r="608" spans="1:9">
      <c r="A608" s="107">
        <v>512290</v>
      </c>
      <c r="B608" s="15" t="s">
        <v>635</v>
      </c>
      <c r="C608" s="1">
        <f>VLOOKUP(A608,Main!_xlnm.Print_Area,16,FALSE)</f>
        <v>162224.88935456646</v>
      </c>
      <c r="D608" s="1">
        <f>VLOOKUP(A608,Main!_xlnm.Print_Area,13,FALSE)</f>
        <v>15132</v>
      </c>
      <c r="E608" s="1">
        <f>VLOOKUP(A608,'CAF BLS Adjustment'!B608:J1263,5)</f>
        <v>147689</v>
      </c>
      <c r="F608" s="1">
        <f>VLOOKUP(A608,'CAF BLS Adjustment'!$B$3:$J$658,6)</f>
        <v>0</v>
      </c>
      <c r="G608" s="1">
        <f t="shared" si="27"/>
        <v>15132</v>
      </c>
      <c r="H608" s="1">
        <f t="shared" si="28"/>
        <v>147092.88935456646</v>
      </c>
      <c r="I608" s="1">
        <f t="shared" si="29"/>
        <v>0</v>
      </c>
    </row>
    <row r="609" spans="1:9">
      <c r="A609" s="107">
        <v>512291</v>
      </c>
      <c r="B609" s="15" t="s">
        <v>636</v>
      </c>
      <c r="C609" s="1">
        <f>VLOOKUP(A609,Main!_xlnm.Print_Area,16,FALSE)</f>
        <v>1415308.3162010177</v>
      </c>
      <c r="D609" s="1">
        <f>VLOOKUP(A609,Main!_xlnm.Print_Area,13,FALSE)</f>
        <v>245322</v>
      </c>
      <c r="E609" s="1">
        <f>VLOOKUP(A609,'CAF BLS Adjustment'!B609:J1264,5)</f>
        <v>879994</v>
      </c>
      <c r="F609" s="1">
        <f>VLOOKUP(A609,'CAF BLS Adjustment'!$B$3:$J$658,6)</f>
        <v>295193</v>
      </c>
      <c r="G609" s="1">
        <f t="shared" si="27"/>
        <v>245322</v>
      </c>
      <c r="H609" s="1">
        <f t="shared" si="28"/>
        <v>879994</v>
      </c>
      <c r="I609" s="1">
        <f t="shared" si="29"/>
        <v>289992.3162010177</v>
      </c>
    </row>
    <row r="610" spans="1:9">
      <c r="A610" s="107">
        <v>512295</v>
      </c>
      <c r="B610" s="15" t="s">
        <v>637</v>
      </c>
      <c r="C610" s="1">
        <f>VLOOKUP(A610,Main!_xlnm.Print_Area,16,FALSE)</f>
        <v>1400566.4864438598</v>
      </c>
      <c r="D610" s="1">
        <f>VLOOKUP(A610,Main!_xlnm.Print_Area,13,FALSE)</f>
        <v>90288</v>
      </c>
      <c r="E610" s="1">
        <f>VLOOKUP(A610,'CAF BLS Adjustment'!B610:J1265,5)</f>
        <v>1315425</v>
      </c>
      <c r="F610" s="1">
        <f>VLOOKUP(A610,'CAF BLS Adjustment'!$B$3:$J$658,6)</f>
        <v>0</v>
      </c>
      <c r="G610" s="1">
        <f t="shared" si="27"/>
        <v>90288</v>
      </c>
      <c r="H610" s="1">
        <f t="shared" si="28"/>
        <v>1310278.4864438598</v>
      </c>
      <c r="I610" s="1">
        <f t="shared" si="29"/>
        <v>0</v>
      </c>
    </row>
    <row r="611" spans="1:9">
      <c r="A611" s="107">
        <v>512296</v>
      </c>
      <c r="B611" s="15" t="s">
        <v>638</v>
      </c>
      <c r="C611" s="1">
        <f>VLOOKUP(A611,Main!_xlnm.Print_Area,16,FALSE)</f>
        <v>1301748.9048407245</v>
      </c>
      <c r="D611" s="1">
        <f>VLOOKUP(A611,Main!_xlnm.Print_Area,13,FALSE)</f>
        <v>-765444</v>
      </c>
      <c r="E611" s="1">
        <f>VLOOKUP(A611,'CAF BLS Adjustment'!B611:J1266,5)</f>
        <v>2074789</v>
      </c>
      <c r="F611" s="1">
        <f>VLOOKUP(A611,'CAF BLS Adjustment'!$B$3:$J$658,6)</f>
        <v>0</v>
      </c>
      <c r="G611" s="1">
        <f t="shared" si="27"/>
        <v>-765444</v>
      </c>
      <c r="H611" s="1">
        <f t="shared" si="28"/>
        <v>2067192.9048407245</v>
      </c>
      <c r="I611" s="1">
        <f t="shared" si="29"/>
        <v>0</v>
      </c>
    </row>
    <row r="612" spans="1:9">
      <c r="A612" s="107">
        <v>520580</v>
      </c>
      <c r="B612" s="15" t="s">
        <v>640</v>
      </c>
      <c r="C612" s="1">
        <f>VLOOKUP(A612,Main!_xlnm.Print_Area,16,FALSE)</f>
        <v>72798.092670675207</v>
      </c>
      <c r="D612" s="1">
        <f>VLOOKUP(A612,Main!_xlnm.Print_Area,13,FALSE)</f>
        <v>-16170</v>
      </c>
      <c r="E612" s="1">
        <f>VLOOKUP(A612,'CAF BLS Adjustment'!B612:J1267,5)</f>
        <v>89295.014312329033</v>
      </c>
      <c r="F612" s="1">
        <f>VLOOKUP(A612,'CAF BLS Adjustment'!$B$3:$J$658,6)</f>
        <v>0</v>
      </c>
      <c r="G612" s="1">
        <f t="shared" si="27"/>
        <v>-16170</v>
      </c>
      <c r="H612" s="1">
        <f t="shared" si="28"/>
        <v>88968.092670675207</v>
      </c>
      <c r="I612" s="1">
        <f t="shared" si="29"/>
        <v>0</v>
      </c>
    </row>
    <row r="613" spans="1:9">
      <c r="A613" s="107">
        <v>520581</v>
      </c>
      <c r="B613" s="15" t="s">
        <v>641</v>
      </c>
      <c r="C613" s="1">
        <f>VLOOKUP(A613,Main!_xlnm.Print_Area,16,FALSE)</f>
        <v>93053.137192487033</v>
      </c>
      <c r="D613" s="1">
        <f>VLOOKUP(A613,Main!_xlnm.Print_Area,13,FALSE)</f>
        <v>-1886</v>
      </c>
      <c r="E613" s="1">
        <f>VLOOKUP(A613,'CAF BLS Adjustment'!B613:J1268,5)</f>
        <v>95288</v>
      </c>
      <c r="F613" s="1">
        <f>VLOOKUP(A613,'CAF BLS Adjustment'!$B$3:$J$658,6)</f>
        <v>0</v>
      </c>
      <c r="G613" s="1">
        <f t="shared" si="27"/>
        <v>-1886</v>
      </c>
      <c r="H613" s="1">
        <f t="shared" si="28"/>
        <v>94939.137192487033</v>
      </c>
      <c r="I613" s="1">
        <f t="shared" si="29"/>
        <v>0</v>
      </c>
    </row>
    <row r="614" spans="1:9">
      <c r="A614" s="107">
        <v>522417</v>
      </c>
      <c r="B614" s="15" t="s">
        <v>642</v>
      </c>
      <c r="C614" s="1">
        <f>VLOOKUP(A614,Main!_xlnm.Print_Area,16,FALSE)</f>
        <v>57321.367233630299</v>
      </c>
      <c r="D614" s="1">
        <f>VLOOKUP(A614,Main!_xlnm.Print_Area,13,FALSE)</f>
        <v>16722</v>
      </c>
      <c r="E614" s="1">
        <f>VLOOKUP(A614,'CAF BLS Adjustment'!B614:J1269,5)</f>
        <v>7096</v>
      </c>
      <c r="F614" s="1">
        <f>VLOOKUP(A614,'CAF BLS Adjustment'!$B$3:$J$658,6)</f>
        <v>33714</v>
      </c>
      <c r="G614" s="1">
        <f t="shared" si="27"/>
        <v>16722</v>
      </c>
      <c r="H614" s="1">
        <f t="shared" si="28"/>
        <v>7096</v>
      </c>
      <c r="I614" s="1">
        <f t="shared" si="29"/>
        <v>33503.367233630299</v>
      </c>
    </row>
    <row r="615" spans="1:9">
      <c r="A615" s="107">
        <v>522419</v>
      </c>
      <c r="B615" s="15" t="s">
        <v>643</v>
      </c>
      <c r="C615" s="1">
        <f>VLOOKUP(A615,Main!_xlnm.Print_Area,16,FALSE)</f>
        <v>977785.03672748455</v>
      </c>
      <c r="D615" s="1">
        <f>VLOOKUP(A615,Main!_xlnm.Print_Area,13,FALSE)</f>
        <v>29658</v>
      </c>
      <c r="E615" s="1">
        <f>VLOOKUP(A615,'CAF BLS Adjustment'!B615:J1270,5)</f>
        <v>288404</v>
      </c>
      <c r="F615" s="1">
        <f>VLOOKUP(A615,'CAF BLS Adjustment'!$B$3:$J$658,6)</f>
        <v>663316</v>
      </c>
      <c r="G615" s="1">
        <f t="shared" si="27"/>
        <v>29658</v>
      </c>
      <c r="H615" s="1">
        <f t="shared" si="28"/>
        <v>288404</v>
      </c>
      <c r="I615" s="1">
        <f t="shared" si="29"/>
        <v>659723.03672748455</v>
      </c>
    </row>
    <row r="616" spans="1:9">
      <c r="A616" s="107">
        <v>522423</v>
      </c>
      <c r="B616" s="15" t="s">
        <v>644</v>
      </c>
      <c r="C616" s="1">
        <f>VLOOKUP(A616,Main!_xlnm.Print_Area,16,FALSE)</f>
        <v>1094284.9468278445</v>
      </c>
      <c r="D616" s="1">
        <f>VLOOKUP(A616,Main!_xlnm.Print_Area,13,FALSE)</f>
        <v>162522</v>
      </c>
      <c r="E616" s="1">
        <f>VLOOKUP(A616,'CAF BLS Adjustment'!B616:J1271,5)</f>
        <v>930462</v>
      </c>
      <c r="F616" s="1">
        <f>VLOOKUP(A616,'CAF BLS Adjustment'!$B$3:$J$658,6)</f>
        <v>5322</v>
      </c>
      <c r="G616" s="1">
        <f t="shared" si="27"/>
        <v>162522</v>
      </c>
      <c r="H616" s="1">
        <f t="shared" si="28"/>
        <v>930462</v>
      </c>
      <c r="I616" s="1">
        <f t="shared" si="29"/>
        <v>1300.9468278444838</v>
      </c>
    </row>
    <row r="617" spans="1:9">
      <c r="A617" s="107">
        <v>522426</v>
      </c>
      <c r="B617" s="15" t="s">
        <v>645</v>
      </c>
      <c r="C617" s="1">
        <f>VLOOKUP(A617,Main!_xlnm.Print_Area,16,FALSE)</f>
        <v>513046.59260413086</v>
      </c>
      <c r="D617" s="1">
        <f>VLOOKUP(A617,Main!_xlnm.Print_Area,13,FALSE)</f>
        <v>-15558</v>
      </c>
      <c r="E617" s="1">
        <f>VLOOKUP(A617,'CAF BLS Adjustment'!B617:J1272,5)</f>
        <v>530547</v>
      </c>
      <c r="F617" s="1">
        <f>VLOOKUP(A617,'CAF BLS Adjustment'!$B$3:$J$658,6)</f>
        <v>0</v>
      </c>
      <c r="G617" s="1">
        <f t="shared" si="27"/>
        <v>-15558</v>
      </c>
      <c r="H617" s="1">
        <f t="shared" si="28"/>
        <v>528604.59260413086</v>
      </c>
      <c r="I617" s="1">
        <f t="shared" si="29"/>
        <v>0</v>
      </c>
    </row>
    <row r="618" spans="1:9">
      <c r="A618" s="107">
        <v>522431</v>
      </c>
      <c r="B618" s="15" t="s">
        <v>646</v>
      </c>
      <c r="C618" s="1">
        <f>VLOOKUP(A618,Main!_xlnm.Print_Area,16,FALSE)</f>
        <v>2974726.0886230087</v>
      </c>
      <c r="D618" s="1">
        <f>VLOOKUP(A618,Main!_xlnm.Print_Area,13,FALSE)</f>
        <v>170532</v>
      </c>
      <c r="E618" s="1">
        <f>VLOOKUP(A618,'CAF BLS Adjustment'!B618:J1273,5)</f>
        <v>730855</v>
      </c>
      <c r="F618" s="1">
        <f>VLOOKUP(A618,'CAF BLS Adjustment'!$B$3:$J$658,6)</f>
        <v>2084270</v>
      </c>
      <c r="G618" s="1">
        <f t="shared" si="27"/>
        <v>170532</v>
      </c>
      <c r="H618" s="1">
        <f t="shared" si="28"/>
        <v>730855</v>
      </c>
      <c r="I618" s="1">
        <f t="shared" si="29"/>
        <v>2073339.0886230087</v>
      </c>
    </row>
    <row r="619" spans="1:9">
      <c r="A619" s="107">
        <v>522442</v>
      </c>
      <c r="B619" s="15" t="s">
        <v>647</v>
      </c>
      <c r="C619" s="1">
        <f>VLOOKUP(A619,Main!_xlnm.Print_Area,16,FALSE)</f>
        <v>587047.49660182104</v>
      </c>
      <c r="D619" s="1">
        <f>VLOOKUP(A619,Main!_xlnm.Print_Area,13,FALSE)</f>
        <v>-5808</v>
      </c>
      <c r="E619" s="1">
        <f>VLOOKUP(A619,'CAF BLS Adjustment'!B619:J1274,5)</f>
        <v>318883</v>
      </c>
      <c r="F619" s="1">
        <f>VLOOKUP(A619,'CAF BLS Adjustment'!$B$3:$J$658,6)</f>
        <v>276151</v>
      </c>
      <c r="G619" s="1">
        <f t="shared" si="27"/>
        <v>-5808</v>
      </c>
      <c r="H619" s="1">
        <f t="shared" si="28"/>
        <v>318883</v>
      </c>
      <c r="I619" s="1">
        <f t="shared" si="29"/>
        <v>273972.49660182104</v>
      </c>
    </row>
    <row r="620" spans="1:9">
      <c r="A620" s="107">
        <v>522446</v>
      </c>
      <c r="B620" s="15" t="s">
        <v>648</v>
      </c>
      <c r="C620" s="1">
        <f>VLOOKUP(A620,Main!_xlnm.Print_Area,16,FALSE)</f>
        <v>704301.97600954107</v>
      </c>
      <c r="D620" s="1">
        <f>VLOOKUP(A620,Main!_xlnm.Print_Area,13,FALSE)</f>
        <v>36642</v>
      </c>
      <c r="E620" s="1">
        <f>VLOOKUP(A620,'CAF BLS Adjustment'!B620:J1275,5)</f>
        <v>670248</v>
      </c>
      <c r="F620" s="1">
        <f>VLOOKUP(A620,'CAF BLS Adjustment'!$B$3:$J$658,6)</f>
        <v>0</v>
      </c>
      <c r="G620" s="1">
        <f t="shared" si="27"/>
        <v>36642</v>
      </c>
      <c r="H620" s="1">
        <f t="shared" si="28"/>
        <v>667659.97600954107</v>
      </c>
      <c r="I620" s="1">
        <f t="shared" si="29"/>
        <v>0</v>
      </c>
    </row>
    <row r="621" spans="1:9">
      <c r="A621" s="107">
        <v>522447</v>
      </c>
      <c r="B621" s="15" t="s">
        <v>649</v>
      </c>
      <c r="C621" s="1">
        <f>VLOOKUP(A621,Main!_xlnm.Print_Area,16,FALSE)</f>
        <v>2429486.3179063434</v>
      </c>
      <c r="D621" s="1">
        <f>VLOOKUP(A621,Main!_xlnm.Print_Area,13,FALSE)</f>
        <v>-952548</v>
      </c>
      <c r="E621" s="1">
        <f>VLOOKUP(A621,'CAF BLS Adjustment'!B621:J1276,5)</f>
        <v>282453.55523064523</v>
      </c>
      <c r="F621" s="1">
        <f>VLOOKUP(A621,'CAF BLS Adjustment'!$B$3:$J$658,6)</f>
        <v>3099580.7626756984</v>
      </c>
      <c r="G621" s="1">
        <f t="shared" si="27"/>
        <v>-952548</v>
      </c>
      <c r="H621" s="1">
        <f t="shared" si="28"/>
        <v>282453.55523064523</v>
      </c>
      <c r="I621" s="1">
        <f t="shared" si="29"/>
        <v>3099580.7626756979</v>
      </c>
    </row>
    <row r="622" spans="1:9">
      <c r="A622" s="107">
        <v>522451</v>
      </c>
      <c r="B622" s="15" t="s">
        <v>650</v>
      </c>
      <c r="C622" s="1">
        <f>VLOOKUP(A622,Main!_xlnm.Print_Area,16,FALSE)</f>
        <v>891832.87604280771</v>
      </c>
      <c r="D622" s="1">
        <f>VLOOKUP(A622,Main!_xlnm.Print_Area,13,FALSE)</f>
        <v>13254</v>
      </c>
      <c r="E622" s="1">
        <f>VLOOKUP(A622,'CAF BLS Adjustment'!B622:J1277,5)</f>
        <v>767989</v>
      </c>
      <c r="F622" s="1">
        <f>VLOOKUP(A622,'CAF BLS Adjustment'!$B$3:$J$658,6)</f>
        <v>113867</v>
      </c>
      <c r="G622" s="1">
        <f t="shared" si="27"/>
        <v>13254</v>
      </c>
      <c r="H622" s="1">
        <f t="shared" si="28"/>
        <v>767989</v>
      </c>
      <c r="I622" s="1">
        <f t="shared" si="29"/>
        <v>110589.87604280771</v>
      </c>
    </row>
    <row r="623" spans="1:9">
      <c r="A623" s="107">
        <v>522452</v>
      </c>
      <c r="B623" s="15" t="s">
        <v>651</v>
      </c>
      <c r="C623" s="1">
        <f>VLOOKUP(A623,Main!_xlnm.Print_Area,16,FALSE)</f>
        <v>3915988.0780631192</v>
      </c>
      <c r="D623" s="1">
        <f>VLOOKUP(A623,Main!_xlnm.Print_Area,13,FALSE)</f>
        <v>-197370</v>
      </c>
      <c r="E623" s="1">
        <f>VLOOKUP(A623,'CAF BLS Adjustment'!B623:J1278,5)</f>
        <v>792154</v>
      </c>
      <c r="F623" s="1">
        <f>VLOOKUP(A623,'CAF BLS Adjustment'!$B$3:$J$658,6)</f>
        <v>3336319</v>
      </c>
      <c r="G623" s="1">
        <f t="shared" si="27"/>
        <v>-197370</v>
      </c>
      <c r="H623" s="1">
        <f t="shared" si="28"/>
        <v>792154</v>
      </c>
      <c r="I623" s="1">
        <f t="shared" si="29"/>
        <v>3321204.0780631192</v>
      </c>
    </row>
    <row r="624" spans="1:9">
      <c r="A624" s="107">
        <v>532359</v>
      </c>
      <c r="B624" s="15" t="s">
        <v>653</v>
      </c>
      <c r="C624" s="1">
        <f>VLOOKUP(A624,Main!_xlnm.Print_Area,16,FALSE)</f>
        <v>1127177.0815786587</v>
      </c>
      <c r="D624" s="1">
        <f>VLOOKUP(A624,Main!_xlnm.Print_Area,13,FALSE)</f>
        <v>48792</v>
      </c>
      <c r="E624" s="1">
        <f>VLOOKUP(A624,'CAF BLS Adjustment'!B624:J1279,5)</f>
        <v>597615</v>
      </c>
      <c r="F624" s="1">
        <f>VLOOKUP(A624,'CAF BLS Adjustment'!$B$3:$J$658,6)</f>
        <v>484912</v>
      </c>
      <c r="G624" s="1">
        <f t="shared" si="27"/>
        <v>48792</v>
      </c>
      <c r="H624" s="1">
        <f t="shared" si="28"/>
        <v>597615</v>
      </c>
      <c r="I624" s="1">
        <f t="shared" si="29"/>
        <v>480770.08157865866</v>
      </c>
    </row>
    <row r="625" spans="1:9">
      <c r="A625" s="107">
        <v>532362</v>
      </c>
      <c r="B625" s="15" t="s">
        <v>654</v>
      </c>
      <c r="C625" s="1">
        <f>VLOOKUP(A625,Main!_xlnm.Print_Area,16,FALSE)</f>
        <v>3533609.4191509043</v>
      </c>
      <c r="D625" s="1">
        <f>VLOOKUP(A625,Main!_xlnm.Print_Area,13,FALSE)</f>
        <v>80712</v>
      </c>
      <c r="E625" s="1">
        <f>VLOOKUP(A625,'CAF BLS Adjustment'!B625:J1280,5)</f>
        <v>1613468</v>
      </c>
      <c r="F625" s="1">
        <f>VLOOKUP(A625,'CAF BLS Adjustment'!$B$3:$J$658,6)</f>
        <v>1852414</v>
      </c>
      <c r="G625" s="1">
        <f t="shared" si="27"/>
        <v>80712</v>
      </c>
      <c r="H625" s="1">
        <f t="shared" si="28"/>
        <v>1613468</v>
      </c>
      <c r="I625" s="1">
        <f t="shared" si="29"/>
        <v>1839429.4191509043</v>
      </c>
    </row>
    <row r="626" spans="1:9">
      <c r="A626" s="107">
        <v>532363</v>
      </c>
      <c r="B626" s="15" t="s">
        <v>655</v>
      </c>
      <c r="C626" s="1">
        <f>VLOOKUP(A626,Main!_xlnm.Print_Area,16,FALSE)</f>
        <v>590196.26818725956</v>
      </c>
      <c r="D626" s="1">
        <f>VLOOKUP(A626,Main!_xlnm.Print_Area,13,FALSE)</f>
        <v>92880</v>
      </c>
      <c r="E626" s="1">
        <f>VLOOKUP(A626,'CAF BLS Adjustment'!B626:J1281,5)</f>
        <v>328005</v>
      </c>
      <c r="F626" s="1">
        <f>VLOOKUP(A626,'CAF BLS Adjustment'!$B$3:$J$658,6)</f>
        <v>171480</v>
      </c>
      <c r="G626" s="1">
        <f t="shared" si="27"/>
        <v>92880</v>
      </c>
      <c r="H626" s="1">
        <f t="shared" si="28"/>
        <v>328005</v>
      </c>
      <c r="I626" s="1">
        <f t="shared" si="29"/>
        <v>169311.26818725956</v>
      </c>
    </row>
    <row r="627" spans="1:9">
      <c r="A627" s="107">
        <v>532364</v>
      </c>
      <c r="B627" s="15" t="s">
        <v>656</v>
      </c>
      <c r="C627" s="1">
        <f>VLOOKUP(A627,Main!_xlnm.Print_Area,16,FALSE)</f>
        <v>1068377.1474783332</v>
      </c>
      <c r="D627" s="1">
        <f>VLOOKUP(A627,Main!_xlnm.Print_Area,13,FALSE)</f>
        <v>25992</v>
      </c>
      <c r="E627" s="1">
        <f>VLOOKUP(A627,'CAF BLS Adjustment'!B627:J1282,5)</f>
        <v>480143</v>
      </c>
      <c r="F627" s="1">
        <f>VLOOKUP(A627,'CAF BLS Adjustment'!$B$3:$J$658,6)</f>
        <v>566168</v>
      </c>
      <c r="G627" s="1">
        <f t="shared" si="27"/>
        <v>25992</v>
      </c>
      <c r="H627" s="1">
        <f t="shared" si="28"/>
        <v>480143</v>
      </c>
      <c r="I627" s="1">
        <f t="shared" si="29"/>
        <v>562242.14747833321</v>
      </c>
    </row>
    <row r="628" spans="1:9">
      <c r="A628" s="107">
        <v>532369</v>
      </c>
      <c r="B628" s="15" t="s">
        <v>657</v>
      </c>
      <c r="C628" s="1">
        <f>VLOOKUP(A628,Main!_xlnm.Print_Area,16,FALSE)</f>
        <v>366155.9324779209</v>
      </c>
      <c r="D628" s="1">
        <f>VLOOKUP(A628,Main!_xlnm.Print_Area,13,FALSE)</f>
        <v>-17034</v>
      </c>
      <c r="E628" s="1">
        <f>VLOOKUP(A628,'CAF BLS Adjustment'!B628:J1283,5)</f>
        <v>384598</v>
      </c>
      <c r="F628" s="1">
        <f>VLOOKUP(A628,'CAF BLS Adjustment'!$B$3:$J$658,6)</f>
        <v>0</v>
      </c>
      <c r="G628" s="1">
        <f t="shared" si="27"/>
        <v>-17034</v>
      </c>
      <c r="H628" s="1">
        <f t="shared" si="28"/>
        <v>383189.9324779209</v>
      </c>
      <c r="I628" s="1">
        <f t="shared" si="29"/>
        <v>0</v>
      </c>
    </row>
    <row r="629" spans="1:9">
      <c r="A629" s="107">
        <v>532373</v>
      </c>
      <c r="B629" s="15" t="s">
        <v>658</v>
      </c>
      <c r="C629" s="1">
        <f>VLOOKUP(A629,Main!_xlnm.Print_Area,16,FALSE)</f>
        <v>645160.29768059275</v>
      </c>
      <c r="D629" s="1">
        <f>VLOOKUP(A629,Main!_xlnm.Print_Area,13,FALSE)</f>
        <v>41358</v>
      </c>
      <c r="E629" s="1">
        <f>VLOOKUP(A629,'CAF BLS Adjustment'!B629:J1284,5)</f>
        <v>290215</v>
      </c>
      <c r="F629" s="1">
        <f>VLOOKUP(A629,'CAF BLS Adjustment'!$B$3:$J$658,6)</f>
        <v>315958</v>
      </c>
      <c r="G629" s="1">
        <f t="shared" si="27"/>
        <v>41358</v>
      </c>
      <c r="H629" s="1">
        <f t="shared" si="28"/>
        <v>290215</v>
      </c>
      <c r="I629" s="1">
        <f t="shared" si="29"/>
        <v>313587.29768059275</v>
      </c>
    </row>
    <row r="630" spans="1:9">
      <c r="A630" s="107">
        <v>532377</v>
      </c>
      <c r="B630" s="15" t="s">
        <v>659</v>
      </c>
      <c r="C630" s="1">
        <f>VLOOKUP(A630,Main!_xlnm.Print_Area,16,FALSE)</f>
        <v>78141.287604568846</v>
      </c>
      <c r="D630" s="1">
        <f>VLOOKUP(A630,Main!_xlnm.Print_Area,13,FALSE)</f>
        <v>-30636</v>
      </c>
      <c r="E630" s="1">
        <f>VLOOKUP(A630,'CAF BLS Adjustment'!B630:J1285,5)</f>
        <v>109177</v>
      </c>
      <c r="F630" s="1">
        <f>VLOOKUP(A630,'CAF BLS Adjustment'!$B$3:$J$658,6)</f>
        <v>0</v>
      </c>
      <c r="G630" s="1">
        <f t="shared" si="27"/>
        <v>-30636</v>
      </c>
      <c r="H630" s="1">
        <f t="shared" si="28"/>
        <v>108777.28760456885</v>
      </c>
      <c r="I630" s="1">
        <f t="shared" si="29"/>
        <v>0</v>
      </c>
    </row>
    <row r="631" spans="1:9">
      <c r="A631" s="107">
        <v>532383</v>
      </c>
      <c r="B631" s="15" t="s">
        <v>660</v>
      </c>
      <c r="C631" s="1">
        <f>VLOOKUP(A631,Main!_xlnm.Print_Area,16,FALSE)</f>
        <v>3787531.3590509053</v>
      </c>
      <c r="D631" s="1">
        <f>VLOOKUP(A631,Main!_xlnm.Print_Area,13,FALSE)</f>
        <v>200388</v>
      </c>
      <c r="E631" s="1">
        <f>VLOOKUP(A631,'CAF BLS Adjustment'!B631:J1286,5)</f>
        <v>1416144</v>
      </c>
      <c r="F631" s="1">
        <f>VLOOKUP(A631,'CAF BLS Adjustment'!$B$3:$J$658,6)</f>
        <v>2184917</v>
      </c>
      <c r="G631" s="1">
        <f t="shared" si="27"/>
        <v>200388</v>
      </c>
      <c r="H631" s="1">
        <f t="shared" si="28"/>
        <v>1416144</v>
      </c>
      <c r="I631" s="1">
        <f t="shared" si="29"/>
        <v>2170999.3590509053</v>
      </c>
    </row>
    <row r="632" spans="1:9">
      <c r="A632" s="107">
        <v>532384</v>
      </c>
      <c r="B632" s="15" t="s">
        <v>661</v>
      </c>
      <c r="C632" s="1">
        <f>VLOOKUP(A632,Main!_xlnm.Print_Area,16,FALSE)</f>
        <v>562315.71789700922</v>
      </c>
      <c r="D632" s="1">
        <f>VLOOKUP(A632,Main!_xlnm.Print_Area,13,FALSE)</f>
        <v>192</v>
      </c>
      <c r="E632" s="1">
        <f>VLOOKUP(A632,'CAF BLS Adjustment'!B632:J1287,5)</f>
        <v>279599</v>
      </c>
      <c r="F632" s="1">
        <f>VLOOKUP(A632,'CAF BLS Adjustment'!$B$3:$J$658,6)</f>
        <v>284591</v>
      </c>
      <c r="G632" s="1">
        <f t="shared" si="27"/>
        <v>192</v>
      </c>
      <c r="H632" s="1">
        <f t="shared" si="28"/>
        <v>279599</v>
      </c>
      <c r="I632" s="1">
        <f t="shared" si="29"/>
        <v>282524.71789700922</v>
      </c>
    </row>
    <row r="633" spans="1:9">
      <c r="A633" s="107">
        <v>532386</v>
      </c>
      <c r="B633" s="15" t="s">
        <v>662</v>
      </c>
      <c r="C633" s="1">
        <f>VLOOKUP(A633,Main!_xlnm.Print_Area,16,FALSE)</f>
        <v>393603.66623176058</v>
      </c>
      <c r="D633" s="1">
        <f>VLOOKUP(A633,Main!_xlnm.Print_Area,13,FALSE)</f>
        <v>12672</v>
      </c>
      <c r="E633" s="1">
        <f>VLOOKUP(A633,'CAF BLS Adjustment'!B633:J1288,5)</f>
        <v>217928</v>
      </c>
      <c r="F633" s="1">
        <f>VLOOKUP(A633,'CAF BLS Adjustment'!$B$3:$J$658,6)</f>
        <v>164450</v>
      </c>
      <c r="G633" s="1">
        <f t="shared" si="27"/>
        <v>12672</v>
      </c>
      <c r="H633" s="1">
        <f t="shared" si="28"/>
        <v>217928</v>
      </c>
      <c r="I633" s="1">
        <f t="shared" si="29"/>
        <v>163003.66623176058</v>
      </c>
    </row>
    <row r="634" spans="1:9">
      <c r="A634" s="107">
        <v>532387</v>
      </c>
      <c r="B634" s="15" t="s">
        <v>663</v>
      </c>
      <c r="C634" s="1">
        <f>VLOOKUP(A634,Main!_xlnm.Print_Area,16,FALSE)</f>
        <v>193171</v>
      </c>
      <c r="D634" s="1">
        <f>VLOOKUP(A634,Main!_xlnm.Print_Area,13,FALSE)</f>
        <v>-10554</v>
      </c>
      <c r="E634" s="1">
        <f>VLOOKUP(A634,'CAF BLS Adjustment'!B634:J1289,5)</f>
        <v>179172</v>
      </c>
      <c r="F634" s="1">
        <f>VLOOKUP(A634,'CAF BLS Adjustment'!$B$3:$J$658,6)</f>
        <v>24553</v>
      </c>
      <c r="G634" s="1">
        <f t="shared" si="27"/>
        <v>-10554</v>
      </c>
      <c r="H634" s="1">
        <f t="shared" si="28"/>
        <v>179172</v>
      </c>
      <c r="I634" s="1">
        <f t="shared" si="29"/>
        <v>24553</v>
      </c>
    </row>
    <row r="635" spans="1:9">
      <c r="A635" s="107">
        <v>532388</v>
      </c>
      <c r="B635" s="15" t="s">
        <v>664</v>
      </c>
      <c r="C635" s="1">
        <f>VLOOKUP(A635,Main!_xlnm.Print_Area,16,FALSE)</f>
        <v>377314.52222663956</v>
      </c>
      <c r="D635" s="1">
        <f>VLOOKUP(A635,Main!_xlnm.Print_Area,13,FALSE)</f>
        <v>11197</v>
      </c>
      <c r="E635" s="1">
        <f>VLOOKUP(A635,'CAF BLS Adjustment'!B635:J1290,5)</f>
        <v>367504</v>
      </c>
      <c r="F635" s="1">
        <f>VLOOKUP(A635,'CAF BLS Adjustment'!$B$3:$J$658,6)</f>
        <v>0</v>
      </c>
      <c r="G635" s="1">
        <f t="shared" si="27"/>
        <v>11197</v>
      </c>
      <c r="H635" s="1">
        <f t="shared" si="28"/>
        <v>366117.52222663956</v>
      </c>
      <c r="I635" s="1">
        <f t="shared" si="29"/>
        <v>0</v>
      </c>
    </row>
    <row r="636" spans="1:9">
      <c r="A636" s="107">
        <v>532389</v>
      </c>
      <c r="B636" s="15" t="s">
        <v>665</v>
      </c>
      <c r="C636" s="1">
        <f>VLOOKUP(A636,Main!_xlnm.Print_Area,16,FALSE)</f>
        <v>885913.84899114748</v>
      </c>
      <c r="D636" s="1">
        <f>VLOOKUP(A636,Main!_xlnm.Print_Area,13,FALSE)</f>
        <v>-13002</v>
      </c>
      <c r="E636" s="1">
        <f>VLOOKUP(A636,'CAF BLS Adjustment'!B636:J1291,5)</f>
        <v>902219</v>
      </c>
      <c r="F636" s="1">
        <f>VLOOKUP(A636,'CAF BLS Adjustment'!$B$3:$J$658,6)</f>
        <v>0</v>
      </c>
      <c r="G636" s="1">
        <f t="shared" si="27"/>
        <v>-13002</v>
      </c>
      <c r="H636" s="1">
        <f t="shared" si="28"/>
        <v>898915.84899114748</v>
      </c>
      <c r="I636" s="1">
        <f t="shared" si="29"/>
        <v>0</v>
      </c>
    </row>
    <row r="637" spans="1:9">
      <c r="A637" s="107">
        <v>532390</v>
      </c>
      <c r="B637" s="15" t="s">
        <v>666</v>
      </c>
      <c r="C637" s="1">
        <f>VLOOKUP(A637,Main!_xlnm.Print_Area,16,FALSE)</f>
        <v>533428.14187724539</v>
      </c>
      <c r="D637" s="1">
        <f>VLOOKUP(A637,Main!_xlnm.Print_Area,13,FALSE)</f>
        <v>-12716</v>
      </c>
      <c r="E637" s="1">
        <f>VLOOKUP(A637,'CAF BLS Adjustment'!B637:J1292,5)</f>
        <v>548151</v>
      </c>
      <c r="F637" s="1">
        <f>VLOOKUP(A637,'CAF BLS Adjustment'!$B$3:$J$658,6)</f>
        <v>0</v>
      </c>
      <c r="G637" s="1">
        <f t="shared" si="27"/>
        <v>-12716</v>
      </c>
      <c r="H637" s="1">
        <f t="shared" si="28"/>
        <v>546144.14187724539</v>
      </c>
      <c r="I637" s="1">
        <f t="shared" si="29"/>
        <v>0</v>
      </c>
    </row>
    <row r="638" spans="1:9">
      <c r="A638" s="107">
        <v>532391</v>
      </c>
      <c r="B638" s="15" t="s">
        <v>667</v>
      </c>
      <c r="C638" s="1">
        <f>VLOOKUP(A638,Main!_xlnm.Print_Area,16,FALSE)</f>
        <v>803586.50046975981</v>
      </c>
      <c r="D638" s="1">
        <f>VLOOKUP(A638,Main!_xlnm.Print_Area,13,FALSE)</f>
        <v>-20586</v>
      </c>
      <c r="E638" s="1">
        <f>VLOOKUP(A638,'CAF BLS Adjustment'!B638:J1293,5)</f>
        <v>418005</v>
      </c>
      <c r="F638" s="1">
        <f>VLOOKUP(A638,'CAF BLS Adjustment'!$B$3:$J$658,6)</f>
        <v>409196</v>
      </c>
      <c r="G638" s="1">
        <f t="shared" si="27"/>
        <v>-20586</v>
      </c>
      <c r="H638" s="1">
        <f t="shared" si="28"/>
        <v>418005</v>
      </c>
      <c r="I638" s="1">
        <f t="shared" si="29"/>
        <v>406167.50046975981</v>
      </c>
    </row>
    <row r="639" spans="1:9">
      <c r="A639" s="107">
        <v>532392</v>
      </c>
      <c r="B639" s="15" t="s">
        <v>668</v>
      </c>
      <c r="C639" s="1">
        <f>VLOOKUP(A639,Main!_xlnm.Print_Area,16,FALSE)</f>
        <v>755474.53828216181</v>
      </c>
      <c r="D639" s="1">
        <f>VLOOKUP(A639,Main!_xlnm.Print_Area,13,FALSE)</f>
        <v>1434</v>
      </c>
      <c r="E639" s="1">
        <f>VLOOKUP(A639,'CAF BLS Adjustment'!B639:J1294,5)</f>
        <v>756816.60067564365</v>
      </c>
      <c r="F639" s="1">
        <f>VLOOKUP(A639,'CAF BLS Adjustment'!$B$3:$J$658,6)</f>
        <v>0</v>
      </c>
      <c r="G639" s="1">
        <f t="shared" si="27"/>
        <v>1434</v>
      </c>
      <c r="H639" s="1">
        <f t="shared" si="28"/>
        <v>754040.53828216181</v>
      </c>
      <c r="I639" s="1">
        <f t="shared" si="29"/>
        <v>0</v>
      </c>
    </row>
    <row r="640" spans="1:9">
      <c r="A640" s="107">
        <v>532396</v>
      </c>
      <c r="B640" s="15" t="s">
        <v>669</v>
      </c>
      <c r="C640" s="1">
        <f>VLOOKUP(A640,Main!_xlnm.Print_Area,16,FALSE)</f>
        <v>147563.76304498452</v>
      </c>
      <c r="D640" s="1">
        <f>VLOOKUP(A640,Main!_xlnm.Print_Area,13,FALSE)</f>
        <v>7662</v>
      </c>
      <c r="E640" s="1">
        <f>VLOOKUP(A640,'CAF BLS Adjustment'!B640:J1295,5)</f>
        <v>140444</v>
      </c>
      <c r="F640" s="1">
        <f>VLOOKUP(A640,'CAF BLS Adjustment'!$B$3:$J$658,6)</f>
        <v>0</v>
      </c>
      <c r="G640" s="1">
        <f t="shared" si="27"/>
        <v>7662</v>
      </c>
      <c r="H640" s="1">
        <f t="shared" si="28"/>
        <v>139901.76304498452</v>
      </c>
      <c r="I640" s="1">
        <f t="shared" si="29"/>
        <v>0</v>
      </c>
    </row>
    <row r="641" spans="1:9">
      <c r="A641" s="107">
        <v>532397</v>
      </c>
      <c r="B641" s="15" t="s">
        <v>670</v>
      </c>
      <c r="C641" s="1">
        <f>VLOOKUP(A641,Main!_xlnm.Print_Area,16,FALSE)</f>
        <v>3102673.8761361241</v>
      </c>
      <c r="D641" s="1">
        <f>VLOOKUP(A641,Main!_xlnm.Print_Area,13,FALSE)</f>
        <v>322884</v>
      </c>
      <c r="E641" s="1">
        <f>VLOOKUP(A641,'CAF BLS Adjustment'!B641:J1296,5)</f>
        <v>139630</v>
      </c>
      <c r="F641" s="1">
        <f>VLOOKUP(A641,'CAF BLS Adjustment'!$B$3:$J$658,6)</f>
        <v>2641342</v>
      </c>
      <c r="G641" s="1">
        <f t="shared" si="27"/>
        <v>322884</v>
      </c>
      <c r="H641" s="1">
        <f t="shared" si="28"/>
        <v>139630</v>
      </c>
      <c r="I641" s="1">
        <f t="shared" si="29"/>
        <v>2640159.8761361241</v>
      </c>
    </row>
    <row r="642" spans="1:9">
      <c r="A642" s="107">
        <v>532399</v>
      </c>
      <c r="B642" s="15" t="s">
        <v>671</v>
      </c>
      <c r="C642" s="1">
        <f>VLOOKUP(A642,Main!_xlnm.Print_Area,16,FALSE)</f>
        <v>2263626.0925787902</v>
      </c>
      <c r="D642" s="1">
        <f>VLOOKUP(A642,Main!_xlnm.Print_Area,13,FALSE)</f>
        <v>76548</v>
      </c>
      <c r="E642" s="1">
        <f>VLOOKUP(A642,'CAF BLS Adjustment'!B642:J1297,5)</f>
        <v>1177668</v>
      </c>
      <c r="F642" s="1">
        <f>VLOOKUP(A642,'CAF BLS Adjustment'!$B$3:$J$658,6)</f>
        <v>1017728</v>
      </c>
      <c r="G642" s="1">
        <f t="shared" si="27"/>
        <v>76548</v>
      </c>
      <c r="H642" s="1">
        <f t="shared" si="28"/>
        <v>1177668</v>
      </c>
      <c r="I642" s="1">
        <f t="shared" si="29"/>
        <v>1009410.0925787902</v>
      </c>
    </row>
    <row r="643" spans="1:9">
      <c r="A643" s="107">
        <v>533336</v>
      </c>
      <c r="B643" s="15" t="s">
        <v>672</v>
      </c>
      <c r="C643" s="1">
        <f>VLOOKUP(A643,Main!_xlnm.Print_Area,16,FALSE)</f>
        <v>81389.925049503319</v>
      </c>
      <c r="D643" s="1">
        <f>VLOOKUP(A643,Main!_xlnm.Print_Area,13,FALSE)</f>
        <v>7320</v>
      </c>
      <c r="E643" s="1">
        <f>VLOOKUP(A643,'CAF BLS Adjustment'!B643:J1298,5)</f>
        <v>74369</v>
      </c>
      <c r="F643" s="1">
        <f>VLOOKUP(A643,'CAF BLS Adjustment'!$B$3:$J$658,6)</f>
        <v>0</v>
      </c>
      <c r="G643" s="1">
        <f t="shared" si="27"/>
        <v>7320</v>
      </c>
      <c r="H643" s="1">
        <f t="shared" si="28"/>
        <v>74069.925049503319</v>
      </c>
      <c r="I643" s="1">
        <f t="shared" si="29"/>
        <v>0</v>
      </c>
    </row>
    <row r="644" spans="1:9">
      <c r="A644" s="107">
        <v>542301</v>
      </c>
      <c r="B644" s="15" t="s">
        <v>674</v>
      </c>
      <c r="C644" s="1">
        <f>VLOOKUP(A644,Main!_xlnm.Print_Area,16,FALSE)</f>
        <v>1513299.2393184958</v>
      </c>
      <c r="D644" s="1">
        <f>VLOOKUP(A644,Main!_xlnm.Print_Area,13,FALSE)</f>
        <v>47442</v>
      </c>
      <c r="E644" s="1">
        <f>VLOOKUP(A644,'CAF BLS Adjustment'!B644:J1299,5)</f>
        <v>1471418</v>
      </c>
      <c r="F644" s="1">
        <f>VLOOKUP(A644,'CAF BLS Adjustment'!$B$3:$J$658,6)</f>
        <v>0</v>
      </c>
      <c r="G644" s="1">
        <f t="shared" ref="G644:G656" si="30">MIN(D644,C644)</f>
        <v>47442</v>
      </c>
      <c r="H644" s="1">
        <f t="shared" ref="H644:H656" si="31">MAX(MIN(C644-G644,E644),0)</f>
        <v>1465857.2393184958</v>
      </c>
      <c r="I644" s="1">
        <f t="shared" ref="I644:I656" si="32">MIN(MAX(C644-G644-H644,0),F644)</f>
        <v>0</v>
      </c>
    </row>
    <row r="645" spans="1:9">
      <c r="A645" s="107">
        <v>542313</v>
      </c>
      <c r="B645" s="15" t="s">
        <v>675</v>
      </c>
      <c r="C645" s="1">
        <f>VLOOKUP(A645,Main!_xlnm.Print_Area,16,FALSE)</f>
        <v>504867.98729538266</v>
      </c>
      <c r="D645" s="1">
        <f>VLOOKUP(A645,Main!_xlnm.Print_Area,13,FALSE)</f>
        <v>-17370</v>
      </c>
      <c r="E645" s="1">
        <f>VLOOKUP(A645,'CAF BLS Adjustment'!B645:J1300,5)</f>
        <v>524157</v>
      </c>
      <c r="F645" s="1">
        <f>VLOOKUP(A645,'CAF BLS Adjustment'!$B$3:$J$658,6)</f>
        <v>0</v>
      </c>
      <c r="G645" s="1">
        <f t="shared" si="30"/>
        <v>-17370</v>
      </c>
      <c r="H645" s="1">
        <f t="shared" si="31"/>
        <v>522237.98729538266</v>
      </c>
      <c r="I645" s="1">
        <f t="shared" si="32"/>
        <v>0</v>
      </c>
    </row>
    <row r="646" spans="1:9">
      <c r="A646" s="107">
        <v>542318</v>
      </c>
      <c r="B646" s="15" t="s">
        <v>676</v>
      </c>
      <c r="C646" s="1">
        <f>VLOOKUP(A646,Main!_xlnm.Print_Area,16,FALSE)</f>
        <v>1184554.2437883907</v>
      </c>
      <c r="D646" s="1">
        <f>VLOOKUP(A646,Main!_xlnm.Print_Area,13,FALSE)</f>
        <v>47874</v>
      </c>
      <c r="E646" s="1">
        <f>VLOOKUP(A646,'CAF BLS Adjustment'!B646:J1301,5)</f>
        <v>1141033</v>
      </c>
      <c r="F646" s="1">
        <f>VLOOKUP(A646,'CAF BLS Adjustment'!$B$3:$J$658,6)</f>
        <v>0</v>
      </c>
      <c r="G646" s="1">
        <f t="shared" si="30"/>
        <v>47874</v>
      </c>
      <c r="H646" s="1">
        <f t="shared" si="31"/>
        <v>1136680.2437883907</v>
      </c>
      <c r="I646" s="1">
        <f t="shared" si="32"/>
        <v>0</v>
      </c>
    </row>
    <row r="647" spans="1:9">
      <c r="A647" s="107">
        <v>542324</v>
      </c>
      <c r="B647" s="15" t="s">
        <v>677</v>
      </c>
      <c r="C647" s="1">
        <f>VLOOKUP(A647,Main!_xlnm.Print_Area,16,FALSE)</f>
        <v>2088138.9366726202</v>
      </c>
      <c r="D647" s="1">
        <f>VLOOKUP(A647,Main!_xlnm.Print_Area,13,FALSE)</f>
        <v>91116</v>
      </c>
      <c r="E647" s="1">
        <f>VLOOKUP(A647,'CAF BLS Adjustment'!B647:J1302,5)</f>
        <v>2004696</v>
      </c>
      <c r="F647" s="1">
        <f>VLOOKUP(A647,'CAF BLS Adjustment'!$B$3:$J$658,6)</f>
        <v>0</v>
      </c>
      <c r="G647" s="1">
        <f t="shared" si="30"/>
        <v>91116</v>
      </c>
      <c r="H647" s="1">
        <f t="shared" si="31"/>
        <v>1997022.9366726202</v>
      </c>
      <c r="I647" s="1">
        <f t="shared" si="32"/>
        <v>0</v>
      </c>
    </row>
    <row r="648" spans="1:9">
      <c r="A648" s="107">
        <v>542332</v>
      </c>
      <c r="B648" s="15" t="s">
        <v>678</v>
      </c>
      <c r="C648" s="1">
        <f>VLOOKUP(A648,Main!_xlnm.Print_Area,16,FALSE)</f>
        <v>3330446.7680752287</v>
      </c>
      <c r="D648" s="1">
        <f>VLOOKUP(A648,Main!_xlnm.Print_Area,13,FALSE)</f>
        <v>-15564</v>
      </c>
      <c r="E648" s="1">
        <f>VLOOKUP(A648,'CAF BLS Adjustment'!B648:J1303,5)</f>
        <v>3358306</v>
      </c>
      <c r="F648" s="1">
        <f>VLOOKUP(A648,'CAF BLS Adjustment'!$B$3:$J$658,6)</f>
        <v>0</v>
      </c>
      <c r="G648" s="1">
        <f t="shared" si="30"/>
        <v>-15564</v>
      </c>
      <c r="H648" s="1">
        <f t="shared" si="31"/>
        <v>3346010.7680752287</v>
      </c>
      <c r="I648" s="1">
        <f t="shared" si="32"/>
        <v>0</v>
      </c>
    </row>
    <row r="649" spans="1:9">
      <c r="A649" s="107">
        <v>542338</v>
      </c>
      <c r="B649" s="15" t="s">
        <v>679</v>
      </c>
      <c r="C649" s="1">
        <f>VLOOKUP(A649,Main!_xlnm.Print_Area,16,FALSE)</f>
        <v>4898641.4801899912</v>
      </c>
      <c r="D649" s="1">
        <f>VLOOKUP(A649,Main!_xlnm.Print_Area,13,FALSE)</f>
        <v>188022</v>
      </c>
      <c r="E649" s="1">
        <f>VLOOKUP(A649,'CAF BLS Adjustment'!B649:J1304,5)</f>
        <v>4723116</v>
      </c>
      <c r="F649" s="1">
        <f>VLOOKUP(A649,'CAF BLS Adjustment'!$B$3:$J$658,6)</f>
        <v>5504</v>
      </c>
      <c r="G649" s="1">
        <f t="shared" si="30"/>
        <v>188022</v>
      </c>
      <c r="H649" s="1">
        <f t="shared" si="31"/>
        <v>4710619.4801899912</v>
      </c>
      <c r="I649" s="1">
        <f t="shared" si="32"/>
        <v>0</v>
      </c>
    </row>
    <row r="650" spans="1:9">
      <c r="A650" s="107">
        <v>542339</v>
      </c>
      <c r="B650" s="15" t="s">
        <v>680</v>
      </c>
      <c r="C650" s="1">
        <f>VLOOKUP(A650,Main!_xlnm.Print_Area,16,FALSE)</f>
        <v>4197991.0860985341</v>
      </c>
      <c r="D650" s="1">
        <f>VLOOKUP(A650,Main!_xlnm.Print_Area,13,FALSE)</f>
        <v>157824</v>
      </c>
      <c r="E650" s="1">
        <f>VLOOKUP(A650,'CAF BLS Adjustment'!B650:J1305,5)</f>
        <v>4051603</v>
      </c>
      <c r="F650" s="1">
        <f>VLOOKUP(A650,'CAF BLS Adjustment'!$B$3:$J$658,6)</f>
        <v>3990</v>
      </c>
      <c r="G650" s="1">
        <f t="shared" si="30"/>
        <v>157824</v>
      </c>
      <c r="H650" s="1">
        <f t="shared" si="31"/>
        <v>4040167.0860985341</v>
      </c>
      <c r="I650" s="1">
        <f t="shared" si="32"/>
        <v>0</v>
      </c>
    </row>
    <row r="651" spans="1:9">
      <c r="A651" s="107">
        <v>542343</v>
      </c>
      <c r="B651" s="15" t="s">
        <v>681</v>
      </c>
      <c r="C651" s="1">
        <f>VLOOKUP(A651,Main!_xlnm.Print_Area,16,FALSE)</f>
        <v>2607788.4356124275</v>
      </c>
      <c r="D651" s="1">
        <f>VLOOKUP(A651,Main!_xlnm.Print_Area,13,FALSE)</f>
        <v>26292</v>
      </c>
      <c r="E651" s="1">
        <f>VLOOKUP(A651,'CAF BLS Adjustment'!B651:J1306,5)</f>
        <v>2591079</v>
      </c>
      <c r="F651" s="1">
        <f>VLOOKUP(A651,'CAF BLS Adjustment'!$B$3:$J$658,6)</f>
        <v>0</v>
      </c>
      <c r="G651" s="1">
        <f t="shared" si="30"/>
        <v>26292</v>
      </c>
      <c r="H651" s="1">
        <f t="shared" si="31"/>
        <v>2581496.4356124275</v>
      </c>
      <c r="I651" s="1">
        <f t="shared" si="32"/>
        <v>0</v>
      </c>
    </row>
    <row r="652" spans="1:9">
      <c r="A652" s="107">
        <v>552220</v>
      </c>
      <c r="B652" s="15" t="s">
        <v>683</v>
      </c>
      <c r="C652" s="1">
        <f>VLOOKUP(A652,Main!_xlnm.Print_Area,16,FALSE)</f>
        <v>121784.61985164194</v>
      </c>
      <c r="D652" s="1">
        <f>VLOOKUP(A652,Main!_xlnm.Print_Area,13,FALSE)</f>
        <v>8298</v>
      </c>
      <c r="E652" s="1">
        <f>VLOOKUP(A652,'CAF BLS Adjustment'!B652:J1307,5)</f>
        <v>94460</v>
      </c>
      <c r="F652" s="1">
        <f>VLOOKUP(A652,'CAF BLS Adjustment'!$B$3:$J$658,6)</f>
        <v>19057</v>
      </c>
      <c r="G652" s="1">
        <f t="shared" si="30"/>
        <v>8298</v>
      </c>
      <c r="H652" s="1">
        <f t="shared" si="31"/>
        <v>94460</v>
      </c>
      <c r="I652" s="1">
        <f t="shared" si="32"/>
        <v>19026.619851641939</v>
      </c>
    </row>
    <row r="653" spans="1:9">
      <c r="A653" s="107">
        <v>552349</v>
      </c>
      <c r="B653" s="15" t="s">
        <v>684</v>
      </c>
      <c r="C653" s="1">
        <f>VLOOKUP(A653,Main!_xlnm.Print_Area,16,FALSE)</f>
        <v>3420130.4084709077</v>
      </c>
      <c r="D653" s="1">
        <f>VLOOKUP(A653,Main!_xlnm.Print_Area,13,FALSE)</f>
        <v>292476</v>
      </c>
      <c r="E653" s="1">
        <f>VLOOKUP(A653,'CAF BLS Adjustment'!B653:J1308,5)</f>
        <v>2283443</v>
      </c>
      <c r="F653" s="1">
        <f>VLOOKUP(A653,'CAF BLS Adjustment'!$B$3:$J$658,6)</f>
        <v>856779</v>
      </c>
      <c r="G653" s="1">
        <f t="shared" si="30"/>
        <v>292476</v>
      </c>
      <c r="H653" s="1">
        <f t="shared" si="31"/>
        <v>2283443</v>
      </c>
      <c r="I653" s="1">
        <f t="shared" si="32"/>
        <v>844211.40847090771</v>
      </c>
    </row>
    <row r="654" spans="1:9">
      <c r="A654" s="107">
        <v>553304</v>
      </c>
      <c r="B654" s="15" t="s">
        <v>685</v>
      </c>
      <c r="C654" s="1">
        <f>VLOOKUP(A654,Main!_xlnm.Print_Area,16,FALSE)</f>
        <v>486321.40974998736</v>
      </c>
      <c r="D654" s="1">
        <f>VLOOKUP(A654,Main!_xlnm.Print_Area,13,FALSE)</f>
        <v>-9132</v>
      </c>
      <c r="E654" s="1">
        <f>VLOOKUP(A654,'CAF BLS Adjustment'!B654:J1309,5)</f>
        <v>497274</v>
      </c>
      <c r="F654" s="1">
        <f>VLOOKUP(A654,'CAF BLS Adjustment'!$B$3:$J$658,6)</f>
        <v>0</v>
      </c>
      <c r="G654" s="1">
        <f t="shared" si="30"/>
        <v>-9132</v>
      </c>
      <c r="H654" s="1">
        <f t="shared" si="31"/>
        <v>495453.40974998736</v>
      </c>
      <c r="I654" s="1">
        <f t="shared" si="32"/>
        <v>0</v>
      </c>
    </row>
    <row r="655" spans="1:9">
      <c r="A655" s="107">
        <v>663800</v>
      </c>
      <c r="B655" s="15" t="s">
        <v>687</v>
      </c>
      <c r="C655" s="1">
        <f>VLOOKUP(A655,Main!_xlnm.Print_Area,16,FALSE)</f>
        <v>8029898.5767534934</v>
      </c>
      <c r="D655" s="1">
        <f>VLOOKUP(A655,Main!_xlnm.Print_Area,13,FALSE)</f>
        <v>1507296</v>
      </c>
      <c r="E655" s="1">
        <f>VLOOKUP(A655,'CAF BLS Adjustment'!B655:J1310,5)</f>
        <v>6528121</v>
      </c>
      <c r="F655" s="1">
        <f>VLOOKUP(A655,'CAF BLS Adjustment'!$B$3:$J$658,6)</f>
        <v>0</v>
      </c>
      <c r="G655" s="1">
        <f t="shared" si="30"/>
        <v>1507296</v>
      </c>
      <c r="H655" s="1">
        <f t="shared" si="31"/>
        <v>6522602.5767534934</v>
      </c>
      <c r="I655" s="1">
        <f t="shared" si="32"/>
        <v>0</v>
      </c>
    </row>
    <row r="656" spans="1:9">
      <c r="A656" s="107">
        <v>673900</v>
      </c>
      <c r="B656" s="15" t="s">
        <v>689</v>
      </c>
      <c r="C656" s="1">
        <f>VLOOKUP(A656,Main!_xlnm.Print_Area,16,FALSE)</f>
        <v>1229836.7236867461</v>
      </c>
      <c r="D656" s="1">
        <f>VLOOKUP(A656,Main!_xlnm.Print_Area,13,FALSE)</f>
        <v>81744</v>
      </c>
      <c r="E656" s="1">
        <f>VLOOKUP(A656,'CAF BLS Adjustment'!B656:J1311,5)</f>
        <v>1148392</v>
      </c>
      <c r="F656" s="1">
        <f>VLOOKUP(A656,'CAF BLS Adjustment'!$B$3:$J$658,6)</f>
        <v>0</v>
      </c>
      <c r="G656" s="1">
        <f t="shared" si="30"/>
        <v>81744</v>
      </c>
      <c r="H656" s="1">
        <f t="shared" si="31"/>
        <v>1148092.7236867461</v>
      </c>
      <c r="I656" s="1">
        <f t="shared" si="32"/>
        <v>0</v>
      </c>
    </row>
    <row r="658" spans="1:9" ht="47.25" customHeight="1">
      <c r="A658" s="126" t="s">
        <v>704</v>
      </c>
      <c r="B658" s="126"/>
      <c r="C658" s="126"/>
      <c r="D658" s="126"/>
      <c r="E658" s="126"/>
      <c r="F658" s="126"/>
      <c r="G658" s="126"/>
      <c r="H658" s="126"/>
      <c r="I658" s="126"/>
    </row>
    <row r="661" spans="1:9">
      <c r="F661" s="3">
        <f>SUM(F3:F656)</f>
        <v>280783422.96004528</v>
      </c>
      <c r="G661" s="3">
        <f t="shared" ref="G661:I661" si="33">SUM(G3:G656)</f>
        <v>41783610</v>
      </c>
      <c r="H661" s="3">
        <f t="shared" si="33"/>
        <v>666858025.09336615</v>
      </c>
      <c r="I661" s="3">
        <f t="shared" si="33"/>
        <v>278238869.99671155</v>
      </c>
    </row>
  </sheetData>
  <mergeCells count="2">
    <mergeCell ref="A1:I1"/>
    <mergeCell ref="A658:I658"/>
  </mergeCells>
  <pageMargins left="0.7" right="0.7" top="0.75" bottom="0.75" header="0.3" footer="0.3"/>
  <pageSetup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0"/>
  <sheetViews>
    <sheetView zoomScaleNormal="100" workbookViewId="0">
      <pane ySplit="2" topLeftCell="A3" activePane="bottomLeft" state="frozen"/>
      <selection activeCell="J4" sqref="J4"/>
      <selection pane="bottomLeft" sqref="A1:J1"/>
    </sheetView>
  </sheetViews>
  <sheetFormatPr defaultRowHeight="14.4"/>
  <cols>
    <col min="1" max="1" width="19.33203125" customWidth="1"/>
    <col min="2" max="2" width="7.88671875" bestFit="1" customWidth="1"/>
    <col min="3" max="3" width="28.88671875" customWidth="1"/>
    <col min="4" max="4" width="17.44140625" customWidth="1"/>
    <col min="5" max="5" width="14.33203125" style="12" customWidth="1"/>
    <col min="6" max="6" width="15.44140625" style="11" customWidth="1"/>
    <col min="7" max="7" width="19.33203125" style="11" customWidth="1"/>
    <col min="8" max="8" width="20.44140625" customWidth="1"/>
    <col min="9" max="9" width="13.44140625" bestFit="1" customWidth="1"/>
    <col min="10" max="10" width="16.6640625" customWidth="1"/>
    <col min="13" max="13" width="16.6640625" bestFit="1" customWidth="1"/>
    <col min="14" max="14" width="13.44140625" bestFit="1" customWidth="1"/>
    <col min="15" max="15" width="11.44140625" bestFit="1" customWidth="1"/>
  </cols>
  <sheetData>
    <row r="1" spans="1:11" s="14" customFormat="1" ht="45.6" customHeight="1">
      <c r="A1" s="125" t="s">
        <v>834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1" ht="59.4">
      <c r="A2" s="8" t="s">
        <v>0</v>
      </c>
      <c r="B2" s="8" t="s">
        <v>1</v>
      </c>
      <c r="C2" s="8" t="s">
        <v>2</v>
      </c>
      <c r="D2" s="8" t="s">
        <v>690</v>
      </c>
      <c r="E2" s="8" t="s">
        <v>711</v>
      </c>
      <c r="F2" s="8" t="s">
        <v>706</v>
      </c>
      <c r="G2" s="8" t="s">
        <v>705</v>
      </c>
      <c r="H2" s="9" t="s">
        <v>697</v>
      </c>
      <c r="I2" s="9" t="s">
        <v>695</v>
      </c>
      <c r="J2" s="9" t="s">
        <v>712</v>
      </c>
    </row>
    <row r="3" spans="1:11" ht="14.4" customHeight="1">
      <c r="A3" s="23" t="s">
        <v>3</v>
      </c>
      <c r="B3" s="12">
        <v>100002</v>
      </c>
      <c r="C3" s="14" t="s">
        <v>4</v>
      </c>
      <c r="D3" s="23" t="s">
        <v>691</v>
      </c>
      <c r="E3" s="24" t="s">
        <v>708</v>
      </c>
      <c r="F3" s="3">
        <v>405291</v>
      </c>
      <c r="G3" s="3">
        <v>97514</v>
      </c>
      <c r="H3" s="3">
        <f>F3+G3</f>
        <v>502805</v>
      </c>
      <c r="I3" s="1">
        <v>-534510</v>
      </c>
      <c r="J3" s="1">
        <f>H3+I3</f>
        <v>-31705</v>
      </c>
    </row>
    <row r="4" spans="1:11" ht="14.4" customHeight="1">
      <c r="A4" s="23" t="s">
        <v>3</v>
      </c>
      <c r="B4" s="12">
        <v>100003</v>
      </c>
      <c r="C4" s="14" t="s">
        <v>5</v>
      </c>
      <c r="D4" s="23" t="s">
        <v>691</v>
      </c>
      <c r="E4" s="24" t="s">
        <v>708</v>
      </c>
      <c r="F4" s="3">
        <v>797215</v>
      </c>
      <c r="G4" s="3">
        <v>0</v>
      </c>
      <c r="H4" s="3">
        <f t="shared" ref="H4:H66" si="0">F4+G4</f>
        <v>797215</v>
      </c>
      <c r="I4" s="1">
        <v>111954</v>
      </c>
      <c r="J4" s="1">
        <f t="shared" ref="J4:J66" si="1">H4+I4</f>
        <v>909169</v>
      </c>
      <c r="K4" s="12"/>
    </row>
    <row r="5" spans="1:11" ht="14.4" customHeight="1">
      <c r="A5" s="23" t="s">
        <v>3</v>
      </c>
      <c r="B5" s="12">
        <v>100019</v>
      </c>
      <c r="C5" s="14" t="s">
        <v>6</v>
      </c>
      <c r="D5" s="23" t="s">
        <v>691</v>
      </c>
      <c r="E5" s="24" t="s">
        <v>708</v>
      </c>
      <c r="F5" s="3">
        <v>634257</v>
      </c>
      <c r="G5" s="3">
        <v>561975</v>
      </c>
      <c r="H5" s="3">
        <f t="shared" si="0"/>
        <v>1196232</v>
      </c>
      <c r="I5" s="1">
        <v>221652</v>
      </c>
      <c r="J5" s="1">
        <f t="shared" si="1"/>
        <v>1417884</v>
      </c>
      <c r="K5" s="12"/>
    </row>
    <row r="6" spans="1:11" ht="14.4" customHeight="1">
      <c r="A6" s="23" t="s">
        <v>3</v>
      </c>
      <c r="B6" s="12">
        <v>100027</v>
      </c>
      <c r="C6" s="14" t="s">
        <v>7</v>
      </c>
      <c r="D6" s="23" t="s">
        <v>691</v>
      </c>
      <c r="E6" s="24" t="s">
        <v>708</v>
      </c>
      <c r="F6" s="3">
        <v>403357</v>
      </c>
      <c r="G6" s="3">
        <v>0</v>
      </c>
      <c r="H6" s="3">
        <f t="shared" si="0"/>
        <v>403357</v>
      </c>
      <c r="I6" s="1">
        <v>24252</v>
      </c>
      <c r="J6" s="1">
        <f t="shared" si="1"/>
        <v>427609</v>
      </c>
      <c r="K6" s="12"/>
    </row>
    <row r="7" spans="1:11" ht="14.4" customHeight="1">
      <c r="A7" s="23" t="s">
        <v>3</v>
      </c>
      <c r="B7" s="12">
        <v>100029</v>
      </c>
      <c r="C7" s="14" t="s">
        <v>8</v>
      </c>
      <c r="D7" s="23" t="s">
        <v>691</v>
      </c>
      <c r="E7" s="24" t="s">
        <v>708</v>
      </c>
      <c r="F7" s="3">
        <v>815104</v>
      </c>
      <c r="G7" s="3">
        <v>0</v>
      </c>
      <c r="H7" s="3">
        <f t="shared" si="0"/>
        <v>815104</v>
      </c>
      <c r="I7" s="1">
        <v>194976</v>
      </c>
      <c r="J7" s="1">
        <f t="shared" si="1"/>
        <v>1010080</v>
      </c>
      <c r="K7" s="12"/>
    </row>
    <row r="8" spans="1:11" ht="14.4" customHeight="1">
      <c r="A8" s="23" t="s">
        <v>9</v>
      </c>
      <c r="B8" s="12">
        <v>120038</v>
      </c>
      <c r="C8" s="14" t="s">
        <v>10</v>
      </c>
      <c r="D8" s="23" t="s">
        <v>691</v>
      </c>
      <c r="E8" s="24" t="s">
        <v>708</v>
      </c>
      <c r="F8" s="3">
        <v>222896</v>
      </c>
      <c r="G8" s="3">
        <v>0</v>
      </c>
      <c r="H8" s="3">
        <f t="shared" si="0"/>
        <v>222896</v>
      </c>
      <c r="I8" s="1">
        <v>-2658</v>
      </c>
      <c r="J8" s="1">
        <f t="shared" si="1"/>
        <v>220238</v>
      </c>
      <c r="K8" s="12"/>
    </row>
    <row r="9" spans="1:11" ht="14.4" customHeight="1">
      <c r="A9" s="23" t="s">
        <v>9</v>
      </c>
      <c r="B9" s="12">
        <v>120039</v>
      </c>
      <c r="C9" s="14" t="s">
        <v>11</v>
      </c>
      <c r="D9" s="23" t="s">
        <v>691</v>
      </c>
      <c r="E9" s="24" t="s">
        <v>708</v>
      </c>
      <c r="F9" s="3">
        <v>940090</v>
      </c>
      <c r="G9" s="3">
        <v>281944</v>
      </c>
      <c r="H9" s="3">
        <f t="shared" si="0"/>
        <v>1222034</v>
      </c>
      <c r="I9" s="1">
        <v>78654</v>
      </c>
      <c r="J9" s="1">
        <f t="shared" si="1"/>
        <v>1300688</v>
      </c>
      <c r="K9" s="12"/>
    </row>
    <row r="10" spans="1:11" ht="14.4" customHeight="1">
      <c r="A10" s="23" t="s">
        <v>9</v>
      </c>
      <c r="B10" s="12">
        <v>120042</v>
      </c>
      <c r="C10" s="14" t="s">
        <v>12</v>
      </c>
      <c r="D10" s="23" t="s">
        <v>691</v>
      </c>
      <c r="E10" s="24" t="s">
        <v>708</v>
      </c>
      <c r="F10" s="3">
        <v>19035</v>
      </c>
      <c r="G10" s="3">
        <v>0</v>
      </c>
      <c r="H10" s="3">
        <f t="shared" si="0"/>
        <v>19035</v>
      </c>
      <c r="I10" s="1">
        <v>494</v>
      </c>
      <c r="J10" s="1">
        <f t="shared" si="1"/>
        <v>19529</v>
      </c>
      <c r="K10" s="12"/>
    </row>
    <row r="11" spans="1:11" ht="14.4" customHeight="1">
      <c r="A11" s="23" t="s">
        <v>9</v>
      </c>
      <c r="B11" s="12">
        <v>120043</v>
      </c>
      <c r="C11" s="14" t="s">
        <v>13</v>
      </c>
      <c r="D11" s="23" t="s">
        <v>691</v>
      </c>
      <c r="E11" s="24" t="s">
        <v>708</v>
      </c>
      <c r="F11" s="3">
        <v>330542</v>
      </c>
      <c r="G11" s="3">
        <v>0</v>
      </c>
      <c r="H11" s="3">
        <f t="shared" si="0"/>
        <v>330542</v>
      </c>
      <c r="I11" s="1">
        <v>17016</v>
      </c>
      <c r="J11" s="1">
        <f t="shared" si="1"/>
        <v>347558</v>
      </c>
      <c r="K11" s="12"/>
    </row>
    <row r="12" spans="1:11" ht="14.4" customHeight="1">
      <c r="A12" s="23" t="s">
        <v>14</v>
      </c>
      <c r="B12" s="12">
        <v>140053</v>
      </c>
      <c r="C12" s="14" t="s">
        <v>15</v>
      </c>
      <c r="D12" s="23" t="s">
        <v>691</v>
      </c>
      <c r="E12" s="24" t="s">
        <v>708</v>
      </c>
      <c r="F12" s="3">
        <v>200184</v>
      </c>
      <c r="G12" s="3">
        <v>0</v>
      </c>
      <c r="H12" s="3">
        <f t="shared" si="0"/>
        <v>200184</v>
      </c>
      <c r="I12" s="1">
        <v>11310</v>
      </c>
      <c r="J12" s="1">
        <f t="shared" si="1"/>
        <v>211494</v>
      </c>
      <c r="K12" s="12"/>
    </row>
    <row r="13" spans="1:11" ht="14.4" customHeight="1">
      <c r="A13" s="23" t="s">
        <v>14</v>
      </c>
      <c r="B13" s="12">
        <v>140064</v>
      </c>
      <c r="C13" s="14" t="s">
        <v>16</v>
      </c>
      <c r="D13" s="23" t="s">
        <v>691</v>
      </c>
      <c r="E13" s="24" t="s">
        <v>708</v>
      </c>
      <c r="F13" s="3">
        <v>647521</v>
      </c>
      <c r="G13" s="3">
        <v>378896</v>
      </c>
      <c r="H13" s="3">
        <f t="shared" si="0"/>
        <v>1026417</v>
      </c>
      <c r="I13" s="1">
        <v>65532</v>
      </c>
      <c r="J13" s="1">
        <f t="shared" si="1"/>
        <v>1091949</v>
      </c>
      <c r="K13" s="12"/>
    </row>
    <row r="14" spans="1:11" ht="14.4" customHeight="1">
      <c r="A14" s="23" t="s">
        <v>14</v>
      </c>
      <c r="B14" s="12">
        <v>140068</v>
      </c>
      <c r="C14" s="14" t="s">
        <v>17</v>
      </c>
      <c r="D14" s="23" t="s">
        <v>691</v>
      </c>
      <c r="E14" s="24" t="s">
        <v>708</v>
      </c>
      <c r="F14" s="3">
        <v>455778</v>
      </c>
      <c r="G14" s="3">
        <v>0</v>
      </c>
      <c r="H14" s="3">
        <f t="shared" si="0"/>
        <v>455778</v>
      </c>
      <c r="I14" s="1">
        <v>64086</v>
      </c>
      <c r="J14" s="1">
        <f t="shared" si="1"/>
        <v>519864</v>
      </c>
      <c r="K14" s="12"/>
    </row>
    <row r="15" spans="1:11" ht="14.4" customHeight="1">
      <c r="A15" s="23" t="s">
        <v>14</v>
      </c>
      <c r="B15" s="12">
        <v>140069</v>
      </c>
      <c r="C15" s="14" t="s">
        <v>18</v>
      </c>
      <c r="D15" s="23" t="s">
        <v>691</v>
      </c>
      <c r="E15" s="24" t="s">
        <v>708</v>
      </c>
      <c r="F15" s="3">
        <v>2295333</v>
      </c>
      <c r="G15" s="3">
        <v>596008</v>
      </c>
      <c r="H15" s="3">
        <f t="shared" si="0"/>
        <v>2891341</v>
      </c>
      <c r="I15" s="1">
        <v>5561</v>
      </c>
      <c r="J15" s="1">
        <f t="shared" si="1"/>
        <v>2896902</v>
      </c>
      <c r="K15" s="12"/>
    </row>
    <row r="16" spans="1:11" ht="14.4" customHeight="1">
      <c r="A16" s="23" t="s">
        <v>14</v>
      </c>
      <c r="B16" s="12">
        <v>147332</v>
      </c>
      <c r="C16" s="14" t="s">
        <v>19</v>
      </c>
      <c r="D16" s="23" t="s">
        <v>691</v>
      </c>
      <c r="E16" s="24" t="s">
        <v>708</v>
      </c>
      <c r="F16" s="3">
        <v>2380202</v>
      </c>
      <c r="G16" s="3">
        <v>0</v>
      </c>
      <c r="H16" s="3">
        <f t="shared" si="0"/>
        <v>2380202</v>
      </c>
      <c r="I16" s="1">
        <v>396306</v>
      </c>
      <c r="J16" s="1">
        <f t="shared" si="1"/>
        <v>2776508</v>
      </c>
      <c r="K16" s="12"/>
    </row>
    <row r="17" spans="1:11" ht="14.4" customHeight="1">
      <c r="A17" s="23" t="s">
        <v>20</v>
      </c>
      <c r="B17" s="12">
        <v>150076</v>
      </c>
      <c r="C17" s="14" t="s">
        <v>21</v>
      </c>
      <c r="D17" s="23" t="s">
        <v>691</v>
      </c>
      <c r="E17" s="24" t="s">
        <v>708</v>
      </c>
      <c r="F17" s="3">
        <v>163030</v>
      </c>
      <c r="G17" s="3">
        <v>0</v>
      </c>
      <c r="H17" s="3">
        <f t="shared" si="0"/>
        <v>163030</v>
      </c>
      <c r="I17" s="1">
        <v>13698</v>
      </c>
      <c r="J17" s="1">
        <f t="shared" si="1"/>
        <v>176728</v>
      </c>
      <c r="K17" s="12"/>
    </row>
    <row r="18" spans="1:11" ht="14.4" customHeight="1">
      <c r="A18" s="23" t="s">
        <v>20</v>
      </c>
      <c r="B18" s="12">
        <v>150077</v>
      </c>
      <c r="C18" s="14" t="s">
        <v>22</v>
      </c>
      <c r="D18" s="23" t="s">
        <v>691</v>
      </c>
      <c r="E18" s="24" t="s">
        <v>708</v>
      </c>
      <c r="F18" s="3">
        <v>563308</v>
      </c>
      <c r="G18" s="3">
        <v>0</v>
      </c>
      <c r="H18" s="3">
        <f t="shared" si="0"/>
        <v>563308</v>
      </c>
      <c r="I18" s="1">
        <v>-47832</v>
      </c>
      <c r="J18" s="1">
        <f t="shared" si="1"/>
        <v>515476</v>
      </c>
      <c r="K18" s="12"/>
    </row>
    <row r="19" spans="1:11" ht="14.4" customHeight="1">
      <c r="A19" s="23" t="s">
        <v>20</v>
      </c>
      <c r="B19" s="12">
        <v>150085</v>
      </c>
      <c r="C19" s="14" t="s">
        <v>23</v>
      </c>
      <c r="D19" s="23" t="s">
        <v>691</v>
      </c>
      <c r="E19" s="24" t="s">
        <v>708</v>
      </c>
      <c r="F19" s="3">
        <v>203005</v>
      </c>
      <c r="G19" s="3">
        <v>0</v>
      </c>
      <c r="H19" s="3">
        <f t="shared" si="0"/>
        <v>203005</v>
      </c>
      <c r="I19" s="1">
        <v>-38598</v>
      </c>
      <c r="J19" s="1">
        <f t="shared" si="1"/>
        <v>164407</v>
      </c>
      <c r="K19" s="12"/>
    </row>
    <row r="20" spans="1:11" ht="14.4" customHeight="1">
      <c r="A20" s="23" t="s">
        <v>20</v>
      </c>
      <c r="B20" s="12">
        <v>150091</v>
      </c>
      <c r="C20" s="14" t="s">
        <v>24</v>
      </c>
      <c r="D20" s="23" t="s">
        <v>691</v>
      </c>
      <c r="E20" s="24" t="s">
        <v>708</v>
      </c>
      <c r="F20" s="3">
        <v>361302</v>
      </c>
      <c r="G20" s="3">
        <v>113643</v>
      </c>
      <c r="H20" s="3">
        <f t="shared" si="0"/>
        <v>474945</v>
      </c>
      <c r="I20" s="1">
        <v>58926</v>
      </c>
      <c r="J20" s="1">
        <f t="shared" si="1"/>
        <v>533871</v>
      </c>
      <c r="K20" s="12"/>
    </row>
    <row r="21" spans="1:11" ht="14.4" customHeight="1">
      <c r="A21" s="23" t="s">
        <v>20</v>
      </c>
      <c r="B21" s="12">
        <v>150097</v>
      </c>
      <c r="C21" s="14" t="s">
        <v>25</v>
      </c>
      <c r="D21" s="23" t="s">
        <v>691</v>
      </c>
      <c r="E21" s="24" t="s">
        <v>708</v>
      </c>
      <c r="F21" s="3">
        <v>520295</v>
      </c>
      <c r="G21" s="3">
        <v>0</v>
      </c>
      <c r="H21" s="3">
        <f t="shared" si="0"/>
        <v>520295</v>
      </c>
      <c r="I21" s="1">
        <v>46236</v>
      </c>
      <c r="J21" s="1">
        <f t="shared" si="1"/>
        <v>566531</v>
      </c>
      <c r="K21" s="12"/>
    </row>
    <row r="22" spans="1:11" ht="14.4" customHeight="1">
      <c r="A22" s="23" t="s">
        <v>20</v>
      </c>
      <c r="B22" s="12">
        <v>150099</v>
      </c>
      <c r="C22" s="14" t="s">
        <v>26</v>
      </c>
      <c r="D22" s="23" t="s">
        <v>691</v>
      </c>
      <c r="E22" s="24" t="s">
        <v>708</v>
      </c>
      <c r="F22" s="3">
        <v>223894</v>
      </c>
      <c r="G22" s="3">
        <v>0</v>
      </c>
      <c r="H22" s="3">
        <f t="shared" si="0"/>
        <v>223894</v>
      </c>
      <c r="I22" s="1">
        <v>6138</v>
      </c>
      <c r="J22" s="1">
        <f t="shared" si="1"/>
        <v>230032</v>
      </c>
      <c r="K22" s="12"/>
    </row>
    <row r="23" spans="1:11" ht="14.4" customHeight="1">
      <c r="A23" s="23" t="s">
        <v>20</v>
      </c>
      <c r="B23" s="12">
        <v>150111</v>
      </c>
      <c r="C23" s="14" t="s">
        <v>27</v>
      </c>
      <c r="D23" s="23" t="s">
        <v>691</v>
      </c>
      <c r="E23" s="24" t="s">
        <v>708</v>
      </c>
      <c r="F23" s="3">
        <v>422487</v>
      </c>
      <c r="G23" s="3">
        <v>96475</v>
      </c>
      <c r="H23" s="3">
        <f t="shared" si="0"/>
        <v>518962</v>
      </c>
      <c r="I23" s="1">
        <v>63756</v>
      </c>
      <c r="J23" s="1">
        <f t="shared" si="1"/>
        <v>582718</v>
      </c>
      <c r="K23" s="12"/>
    </row>
    <row r="24" spans="1:11" ht="14.4" customHeight="1">
      <c r="A24" s="23" t="s">
        <v>20</v>
      </c>
      <c r="B24" s="12">
        <v>150112</v>
      </c>
      <c r="C24" s="14" t="s">
        <v>28</v>
      </c>
      <c r="D24" s="23" t="s">
        <v>691</v>
      </c>
      <c r="E24" s="24" t="s">
        <v>708</v>
      </c>
      <c r="F24" s="3">
        <v>580778</v>
      </c>
      <c r="G24" s="3">
        <v>271500</v>
      </c>
      <c r="H24" s="3">
        <f t="shared" si="0"/>
        <v>852278</v>
      </c>
      <c r="I24" s="1">
        <v>65256</v>
      </c>
      <c r="J24" s="1">
        <f t="shared" si="1"/>
        <v>917534</v>
      </c>
      <c r="K24" s="12"/>
    </row>
    <row r="25" spans="1:11" ht="14.4" customHeight="1">
      <c r="A25" s="23" t="s">
        <v>20</v>
      </c>
      <c r="B25" s="12">
        <v>150125</v>
      </c>
      <c r="C25" s="14" t="s">
        <v>29</v>
      </c>
      <c r="D25" s="23" t="s">
        <v>691</v>
      </c>
      <c r="E25" s="24" t="s">
        <v>708</v>
      </c>
      <c r="F25" s="3">
        <v>741579</v>
      </c>
      <c r="G25" s="3">
        <v>692419</v>
      </c>
      <c r="H25" s="3">
        <f t="shared" si="0"/>
        <v>1433998</v>
      </c>
      <c r="I25" s="1">
        <v>154278</v>
      </c>
      <c r="J25" s="1">
        <f t="shared" si="1"/>
        <v>1588276</v>
      </c>
      <c r="K25" s="12"/>
    </row>
    <row r="26" spans="1:11" ht="14.4" customHeight="1">
      <c r="A26" s="23" t="s">
        <v>20</v>
      </c>
      <c r="B26" s="12">
        <v>150131</v>
      </c>
      <c r="C26" s="14" t="s">
        <v>30</v>
      </c>
      <c r="D26" s="23" t="s">
        <v>691</v>
      </c>
      <c r="E26" s="24" t="s">
        <v>708</v>
      </c>
      <c r="F26" s="3">
        <v>803788</v>
      </c>
      <c r="G26" s="3">
        <v>377668</v>
      </c>
      <c r="H26" s="3">
        <f t="shared" si="0"/>
        <v>1181456</v>
      </c>
      <c r="I26" s="1">
        <v>187872</v>
      </c>
      <c r="J26" s="1">
        <f t="shared" si="1"/>
        <v>1369328</v>
      </c>
      <c r="K26" s="12"/>
    </row>
    <row r="27" spans="1:11" ht="14.4" customHeight="1">
      <c r="A27" s="23" t="s">
        <v>31</v>
      </c>
      <c r="B27" s="12">
        <v>160135</v>
      </c>
      <c r="C27" s="14" t="s">
        <v>32</v>
      </c>
      <c r="D27" s="23" t="s">
        <v>691</v>
      </c>
      <c r="E27" s="24" t="s">
        <v>708</v>
      </c>
      <c r="F27" s="3">
        <v>168838</v>
      </c>
      <c r="G27" s="3">
        <v>0</v>
      </c>
      <c r="H27" s="3">
        <f t="shared" si="0"/>
        <v>168838</v>
      </c>
      <c r="I27" s="1">
        <v>21330</v>
      </c>
      <c r="J27" s="1">
        <f t="shared" si="1"/>
        <v>190168</v>
      </c>
      <c r="K27" s="12"/>
    </row>
    <row r="28" spans="1:11" ht="14.4" customHeight="1">
      <c r="A28" s="23" t="s">
        <v>33</v>
      </c>
      <c r="B28" s="12">
        <v>170156</v>
      </c>
      <c r="C28" s="14" t="s">
        <v>34</v>
      </c>
      <c r="D28" s="23" t="s">
        <v>691</v>
      </c>
      <c r="E28" s="24" t="s">
        <v>708</v>
      </c>
      <c r="F28" s="3">
        <v>480076</v>
      </c>
      <c r="G28" s="3">
        <v>54316</v>
      </c>
      <c r="H28" s="3">
        <f t="shared" si="0"/>
        <v>534392</v>
      </c>
      <c r="I28" s="1">
        <v>41550</v>
      </c>
      <c r="J28" s="1">
        <f t="shared" si="1"/>
        <v>575942</v>
      </c>
      <c r="K28" s="12"/>
    </row>
    <row r="29" spans="1:11" ht="14.4" customHeight="1">
      <c r="A29" s="23" t="s">
        <v>33</v>
      </c>
      <c r="B29" s="12">
        <v>170171</v>
      </c>
      <c r="C29" s="14" t="s">
        <v>35</v>
      </c>
      <c r="D29" s="23" t="s">
        <v>691</v>
      </c>
      <c r="E29" s="24" t="s">
        <v>708</v>
      </c>
      <c r="F29" s="3">
        <v>216557</v>
      </c>
      <c r="G29" s="3">
        <v>0</v>
      </c>
      <c r="H29" s="3">
        <f t="shared" si="0"/>
        <v>216557</v>
      </c>
      <c r="I29" s="1">
        <v>-11928</v>
      </c>
      <c r="J29" s="1">
        <f t="shared" si="1"/>
        <v>204629</v>
      </c>
      <c r="K29" s="12"/>
    </row>
    <row r="30" spans="1:11">
      <c r="A30" s="23" t="s">
        <v>33</v>
      </c>
      <c r="B30" s="12">
        <v>170175</v>
      </c>
      <c r="C30" s="14" t="s">
        <v>36</v>
      </c>
      <c r="D30" s="23" t="s">
        <v>691</v>
      </c>
      <c r="E30" s="24" t="s">
        <v>708</v>
      </c>
      <c r="F30" s="3">
        <v>506765</v>
      </c>
      <c r="G30" s="3">
        <v>82977</v>
      </c>
      <c r="H30" s="3">
        <f t="shared" si="0"/>
        <v>589742</v>
      </c>
      <c r="I30" s="1">
        <v>32268</v>
      </c>
      <c r="J30" s="1">
        <f t="shared" si="1"/>
        <v>622010</v>
      </c>
      <c r="K30" s="12"/>
    </row>
    <row r="31" spans="1:11" ht="14.4" customHeight="1">
      <c r="A31" s="23" t="s">
        <v>33</v>
      </c>
      <c r="B31" s="12">
        <v>170177</v>
      </c>
      <c r="C31" s="14" t="s">
        <v>37</v>
      </c>
      <c r="D31" s="23" t="s">
        <v>691</v>
      </c>
      <c r="E31" s="24" t="s">
        <v>708</v>
      </c>
      <c r="F31" s="3">
        <v>285882</v>
      </c>
      <c r="G31" s="3">
        <v>0</v>
      </c>
      <c r="H31" s="3">
        <f t="shared" si="0"/>
        <v>285882</v>
      </c>
      <c r="I31" s="1">
        <v>74040</v>
      </c>
      <c r="J31" s="1">
        <f t="shared" si="1"/>
        <v>359922</v>
      </c>
      <c r="K31" s="12"/>
    </row>
    <row r="32" spans="1:11" ht="14.4" customHeight="1">
      <c r="A32" s="23" t="s">
        <v>33</v>
      </c>
      <c r="B32" s="12">
        <v>170179</v>
      </c>
      <c r="C32" s="14" t="s">
        <v>38</v>
      </c>
      <c r="D32" s="23" t="s">
        <v>691</v>
      </c>
      <c r="E32" s="24" t="s">
        <v>708</v>
      </c>
      <c r="F32" s="3">
        <v>769598</v>
      </c>
      <c r="G32" s="3">
        <v>14593</v>
      </c>
      <c r="H32" s="3">
        <f t="shared" si="0"/>
        <v>784191</v>
      </c>
      <c r="I32" s="1">
        <v>-51198</v>
      </c>
      <c r="J32" s="1">
        <f t="shared" si="1"/>
        <v>732993</v>
      </c>
      <c r="K32" s="12"/>
    </row>
    <row r="33" spans="1:11" ht="14.4" customHeight="1">
      <c r="A33" s="23" t="s">
        <v>33</v>
      </c>
      <c r="B33" s="12">
        <v>170189</v>
      </c>
      <c r="C33" s="14" t="s">
        <v>39</v>
      </c>
      <c r="D33" s="23" t="s">
        <v>691</v>
      </c>
      <c r="E33" s="24" t="s">
        <v>708</v>
      </c>
      <c r="F33" s="3">
        <v>472303</v>
      </c>
      <c r="G33" s="3">
        <v>181122</v>
      </c>
      <c r="H33" s="3">
        <f t="shared" si="0"/>
        <v>653425</v>
      </c>
      <c r="I33" s="1">
        <v>110490</v>
      </c>
      <c r="J33" s="1">
        <f t="shared" si="1"/>
        <v>763915</v>
      </c>
      <c r="K33" s="12"/>
    </row>
    <row r="34" spans="1:11" ht="14.4" customHeight="1">
      <c r="A34" s="23" t="s">
        <v>33</v>
      </c>
      <c r="B34" s="12">
        <v>170195</v>
      </c>
      <c r="C34" s="14" t="s">
        <v>40</v>
      </c>
      <c r="D34" s="23" t="s">
        <v>691</v>
      </c>
      <c r="E34" s="24" t="s">
        <v>708</v>
      </c>
      <c r="F34" s="3">
        <v>115486</v>
      </c>
      <c r="G34" s="3">
        <v>0</v>
      </c>
      <c r="H34" s="3">
        <f t="shared" si="0"/>
        <v>115486</v>
      </c>
      <c r="I34" s="1">
        <v>4698</v>
      </c>
      <c r="J34" s="1">
        <f t="shared" si="1"/>
        <v>120184</v>
      </c>
      <c r="K34" s="12"/>
    </row>
    <row r="35" spans="1:11" ht="14.4" customHeight="1">
      <c r="A35" s="23" t="s">
        <v>33</v>
      </c>
      <c r="B35" s="12">
        <v>170196</v>
      </c>
      <c r="C35" s="14" t="s">
        <v>41</v>
      </c>
      <c r="D35" s="23" t="s">
        <v>691</v>
      </c>
      <c r="E35" s="24" t="s">
        <v>708</v>
      </c>
      <c r="F35" s="3">
        <v>850150</v>
      </c>
      <c r="G35" s="3">
        <v>47747</v>
      </c>
      <c r="H35" s="3">
        <f t="shared" si="0"/>
        <v>897897</v>
      </c>
      <c r="I35" s="1">
        <v>27072</v>
      </c>
      <c r="J35" s="1">
        <f t="shared" si="1"/>
        <v>924969</v>
      </c>
      <c r="K35" s="12"/>
    </row>
    <row r="36" spans="1:11" ht="14.4" customHeight="1">
      <c r="A36" s="23" t="s">
        <v>33</v>
      </c>
      <c r="B36" s="12">
        <v>170197</v>
      </c>
      <c r="C36" s="14" t="s">
        <v>42</v>
      </c>
      <c r="D36" s="23" t="s">
        <v>691</v>
      </c>
      <c r="E36" s="24" t="s">
        <v>708</v>
      </c>
      <c r="F36" s="3">
        <v>214015</v>
      </c>
      <c r="G36" s="3">
        <v>44564</v>
      </c>
      <c r="H36" s="3">
        <f t="shared" si="0"/>
        <v>258579</v>
      </c>
      <c r="I36" s="1">
        <v>33144</v>
      </c>
      <c r="J36" s="1">
        <f t="shared" si="1"/>
        <v>291723</v>
      </c>
      <c r="K36" s="12"/>
    </row>
    <row r="37" spans="1:11" ht="14.4" customHeight="1">
      <c r="A37" s="23" t="s">
        <v>33</v>
      </c>
      <c r="B37" s="12">
        <v>170205</v>
      </c>
      <c r="C37" s="14" t="s">
        <v>43</v>
      </c>
      <c r="D37" s="23" t="s">
        <v>691</v>
      </c>
      <c r="E37" s="24" t="s">
        <v>708</v>
      </c>
      <c r="F37" s="3">
        <v>392045</v>
      </c>
      <c r="G37" s="3">
        <v>0</v>
      </c>
      <c r="H37" s="3">
        <f t="shared" si="0"/>
        <v>392045</v>
      </c>
      <c r="I37" s="1">
        <v>8676</v>
      </c>
      <c r="J37" s="1">
        <f t="shared" si="1"/>
        <v>400721</v>
      </c>
      <c r="K37" s="12"/>
    </row>
    <row r="38" spans="1:11" ht="14.4" customHeight="1">
      <c r="A38" s="23" t="s">
        <v>33</v>
      </c>
      <c r="B38" s="12">
        <v>170210</v>
      </c>
      <c r="C38" s="14" t="s">
        <v>44</v>
      </c>
      <c r="D38" s="23" t="s">
        <v>691</v>
      </c>
      <c r="E38" s="24" t="s">
        <v>708</v>
      </c>
      <c r="F38" s="3">
        <v>240995</v>
      </c>
      <c r="G38" s="3">
        <v>72957</v>
      </c>
      <c r="H38" s="3">
        <f t="shared" si="0"/>
        <v>313952</v>
      </c>
      <c r="I38" s="1">
        <v>-1482</v>
      </c>
      <c r="J38" s="1">
        <f t="shared" si="1"/>
        <v>312470</v>
      </c>
      <c r="K38" s="12"/>
    </row>
    <row r="39" spans="1:11" ht="14.4" customHeight="1">
      <c r="A39" s="23" t="s">
        <v>33</v>
      </c>
      <c r="B39" s="12">
        <v>170215</v>
      </c>
      <c r="C39" s="14" t="s">
        <v>45</v>
      </c>
      <c r="D39" s="23" t="s">
        <v>691</v>
      </c>
      <c r="E39" s="24" t="s">
        <v>708</v>
      </c>
      <c r="F39" s="3">
        <v>159382</v>
      </c>
      <c r="G39" s="3">
        <v>14198</v>
      </c>
      <c r="H39" s="3">
        <f t="shared" si="0"/>
        <v>173580</v>
      </c>
      <c r="I39" s="1">
        <v>57276</v>
      </c>
      <c r="J39" s="1">
        <f t="shared" si="1"/>
        <v>230856</v>
      </c>
      <c r="K39" s="12"/>
    </row>
    <row r="40" spans="1:11" ht="14.4" customHeight="1">
      <c r="A40" s="23" t="s">
        <v>46</v>
      </c>
      <c r="B40" s="12">
        <v>180216</v>
      </c>
      <c r="C40" s="14" t="s">
        <v>47</v>
      </c>
      <c r="D40" s="23" t="s">
        <v>691</v>
      </c>
      <c r="E40" s="24" t="s">
        <v>708</v>
      </c>
      <c r="F40" s="3">
        <v>922477</v>
      </c>
      <c r="G40" s="3">
        <v>0</v>
      </c>
      <c r="H40" s="3">
        <f t="shared" si="0"/>
        <v>922477</v>
      </c>
      <c r="I40" s="1">
        <v>46062</v>
      </c>
      <c r="J40" s="1">
        <f t="shared" si="1"/>
        <v>968539</v>
      </c>
      <c r="K40" s="12"/>
    </row>
    <row r="41" spans="1:11" ht="14.4" customHeight="1">
      <c r="A41" s="23" t="s">
        <v>48</v>
      </c>
      <c r="B41" s="12">
        <v>190219</v>
      </c>
      <c r="C41" s="14" t="s">
        <v>49</v>
      </c>
      <c r="D41" s="23" t="s">
        <v>691</v>
      </c>
      <c r="E41" s="24" t="s">
        <v>708</v>
      </c>
      <c r="F41" s="3">
        <v>226057</v>
      </c>
      <c r="G41" s="3">
        <v>0</v>
      </c>
      <c r="H41" s="3">
        <f t="shared" si="0"/>
        <v>226057</v>
      </c>
      <c r="I41" s="1">
        <v>12774</v>
      </c>
      <c r="J41" s="1">
        <f t="shared" si="1"/>
        <v>238831</v>
      </c>
      <c r="K41" s="12"/>
    </row>
    <row r="42" spans="1:11" ht="14.4" customHeight="1">
      <c r="A42" s="23" t="s">
        <v>48</v>
      </c>
      <c r="B42" s="12">
        <v>190220</v>
      </c>
      <c r="C42" s="14" t="s">
        <v>50</v>
      </c>
      <c r="D42" s="23" t="s">
        <v>691</v>
      </c>
      <c r="E42" s="24" t="s">
        <v>708</v>
      </c>
      <c r="F42" s="3">
        <v>64323</v>
      </c>
      <c r="G42" s="3">
        <v>0</v>
      </c>
      <c r="H42" s="3">
        <f t="shared" si="0"/>
        <v>64323</v>
      </c>
      <c r="I42" s="1">
        <v>3108</v>
      </c>
      <c r="J42" s="1">
        <f t="shared" si="1"/>
        <v>67431</v>
      </c>
      <c r="K42" s="12"/>
    </row>
    <row r="43" spans="1:11" ht="14.4" customHeight="1">
      <c r="A43" s="23" t="s">
        <v>48</v>
      </c>
      <c r="B43" s="12">
        <v>190239</v>
      </c>
      <c r="C43" s="14" t="s">
        <v>51</v>
      </c>
      <c r="D43" s="23" t="s">
        <v>691</v>
      </c>
      <c r="E43" s="24" t="s">
        <v>708</v>
      </c>
      <c r="F43" s="3">
        <v>151045</v>
      </c>
      <c r="G43" s="3">
        <v>112725</v>
      </c>
      <c r="H43" s="3">
        <f t="shared" si="0"/>
        <v>263770</v>
      </c>
      <c r="I43" s="1">
        <v>6852</v>
      </c>
      <c r="J43" s="1">
        <f t="shared" si="1"/>
        <v>270622</v>
      </c>
      <c r="K43" s="12"/>
    </row>
    <row r="44" spans="1:11" ht="14.4" customHeight="1">
      <c r="A44" s="23" t="s">
        <v>48</v>
      </c>
      <c r="B44" s="12">
        <v>190243</v>
      </c>
      <c r="C44" s="14" t="s">
        <v>52</v>
      </c>
      <c r="D44" s="23" t="s">
        <v>691</v>
      </c>
      <c r="E44" s="24" t="s">
        <v>708</v>
      </c>
      <c r="F44" s="3">
        <v>462990</v>
      </c>
      <c r="G44" s="3">
        <v>0</v>
      </c>
      <c r="H44" s="3">
        <f t="shared" si="0"/>
        <v>462990</v>
      </c>
      <c r="I44" s="1">
        <v>24642</v>
      </c>
      <c r="J44" s="1">
        <f t="shared" si="1"/>
        <v>487632</v>
      </c>
      <c r="K44" s="12"/>
    </row>
    <row r="45" spans="1:11" ht="14.4" customHeight="1">
      <c r="A45" s="23" t="s">
        <v>48</v>
      </c>
      <c r="B45" s="12">
        <v>190248</v>
      </c>
      <c r="C45" s="14" t="s">
        <v>53</v>
      </c>
      <c r="D45" s="23" t="s">
        <v>691</v>
      </c>
      <c r="E45" s="24" t="s">
        <v>708</v>
      </c>
      <c r="F45" s="3">
        <v>964217</v>
      </c>
      <c r="G45" s="3">
        <v>5995</v>
      </c>
      <c r="H45" s="3">
        <f t="shared" si="0"/>
        <v>970212</v>
      </c>
      <c r="I45" s="1">
        <v>-17400</v>
      </c>
      <c r="J45" s="1">
        <f t="shared" si="1"/>
        <v>952812</v>
      </c>
      <c r="K45" s="12"/>
    </row>
    <row r="46" spans="1:11" ht="14.4" customHeight="1">
      <c r="A46" s="23" t="s">
        <v>48</v>
      </c>
      <c r="B46" s="12">
        <v>190250</v>
      </c>
      <c r="C46" s="14" t="s">
        <v>54</v>
      </c>
      <c r="D46" s="23" t="s">
        <v>691</v>
      </c>
      <c r="E46" s="24" t="s">
        <v>708</v>
      </c>
      <c r="F46" s="3">
        <v>2832737</v>
      </c>
      <c r="G46" s="3">
        <v>989658</v>
      </c>
      <c r="H46" s="3">
        <f t="shared" si="0"/>
        <v>3822395</v>
      </c>
      <c r="I46" s="1">
        <v>2940</v>
      </c>
      <c r="J46" s="1">
        <f t="shared" si="1"/>
        <v>3825335</v>
      </c>
      <c r="K46" s="12"/>
    </row>
    <row r="47" spans="1:11" ht="14.4" customHeight="1">
      <c r="A47" s="23" t="s">
        <v>48</v>
      </c>
      <c r="B47" s="12">
        <v>197251</v>
      </c>
      <c r="C47" s="14" t="s">
        <v>55</v>
      </c>
      <c r="D47" s="23" t="s">
        <v>691</v>
      </c>
      <c r="E47" s="24" t="s">
        <v>708</v>
      </c>
      <c r="F47" s="3">
        <v>132723</v>
      </c>
      <c r="G47" s="3">
        <v>101514</v>
      </c>
      <c r="H47" s="3">
        <f t="shared" si="0"/>
        <v>234237</v>
      </c>
      <c r="I47" s="1">
        <v>-6786</v>
      </c>
      <c r="J47" s="1">
        <f t="shared" si="1"/>
        <v>227451</v>
      </c>
      <c r="K47" s="12"/>
    </row>
    <row r="48" spans="1:11" ht="14.4" customHeight="1">
      <c r="A48" s="23" t="s">
        <v>56</v>
      </c>
      <c r="B48" s="12">
        <v>200257</v>
      </c>
      <c r="C48" s="14" t="s">
        <v>57</v>
      </c>
      <c r="D48" s="23" t="s">
        <v>691</v>
      </c>
      <c r="E48" s="24" t="s">
        <v>708</v>
      </c>
      <c r="F48" s="3">
        <v>490476</v>
      </c>
      <c r="G48" s="3">
        <v>0</v>
      </c>
      <c r="H48" s="3">
        <f t="shared" si="0"/>
        <v>490476</v>
      </c>
      <c r="I48" s="1">
        <v>-37218</v>
      </c>
      <c r="J48" s="1">
        <f t="shared" si="1"/>
        <v>453258</v>
      </c>
      <c r="K48" s="12"/>
    </row>
    <row r="49" spans="1:11" ht="14.4" customHeight="1">
      <c r="A49" s="23" t="s">
        <v>56</v>
      </c>
      <c r="B49" s="12">
        <v>200259</v>
      </c>
      <c r="C49" s="14" t="s">
        <v>58</v>
      </c>
      <c r="D49" s="23" t="s">
        <v>691</v>
      </c>
      <c r="E49" s="24" t="s">
        <v>708</v>
      </c>
      <c r="F49" s="3">
        <v>1542309</v>
      </c>
      <c r="G49" s="3">
        <v>0</v>
      </c>
      <c r="H49" s="3">
        <f t="shared" si="0"/>
        <v>1542309</v>
      </c>
      <c r="I49" s="1">
        <v>318228</v>
      </c>
      <c r="J49" s="1">
        <f t="shared" si="1"/>
        <v>1860537</v>
      </c>
      <c r="K49" s="12"/>
    </row>
    <row r="50" spans="1:11" ht="14.4" customHeight="1">
      <c r="A50" s="23" t="s">
        <v>59</v>
      </c>
      <c r="B50" s="12">
        <v>210331</v>
      </c>
      <c r="C50" s="14" t="s">
        <v>60</v>
      </c>
      <c r="D50" s="23" t="s">
        <v>691</v>
      </c>
      <c r="E50" s="24" t="s">
        <v>708</v>
      </c>
      <c r="F50" s="3">
        <v>784563</v>
      </c>
      <c r="G50" s="3">
        <v>217499</v>
      </c>
      <c r="H50" s="3">
        <f t="shared" si="0"/>
        <v>1002062</v>
      </c>
      <c r="I50" s="1">
        <v>52410</v>
      </c>
      <c r="J50" s="1">
        <f t="shared" si="1"/>
        <v>1054472</v>
      </c>
      <c r="K50" s="12"/>
    </row>
    <row r="51" spans="1:11" ht="14.4" customHeight="1">
      <c r="A51" s="23" t="s">
        <v>59</v>
      </c>
      <c r="B51" s="12">
        <v>210335</v>
      </c>
      <c r="C51" s="14" t="s">
        <v>61</v>
      </c>
      <c r="D51" s="23" t="s">
        <v>691</v>
      </c>
      <c r="E51" s="24" t="s">
        <v>708</v>
      </c>
      <c r="F51" s="3">
        <v>441581</v>
      </c>
      <c r="G51" s="3">
        <v>0</v>
      </c>
      <c r="H51" s="3">
        <f t="shared" si="0"/>
        <v>441581</v>
      </c>
      <c r="I51" s="1">
        <v>28122</v>
      </c>
      <c r="J51" s="1">
        <f t="shared" si="1"/>
        <v>469703</v>
      </c>
      <c r="K51" s="12"/>
    </row>
    <row r="52" spans="1:11" ht="14.4" customHeight="1">
      <c r="A52" s="23" t="s">
        <v>62</v>
      </c>
      <c r="B52" s="12">
        <v>220324</v>
      </c>
      <c r="C52" s="14" t="s">
        <v>63</v>
      </c>
      <c r="D52" s="23" t="s">
        <v>691</v>
      </c>
      <c r="E52" s="24" t="s">
        <v>708</v>
      </c>
      <c r="F52" s="3">
        <v>220027</v>
      </c>
      <c r="G52" s="3">
        <v>9336</v>
      </c>
      <c r="H52" s="3">
        <f t="shared" si="0"/>
        <v>229363</v>
      </c>
      <c r="I52" s="1">
        <v>-19812</v>
      </c>
      <c r="J52" s="1">
        <f t="shared" si="1"/>
        <v>209551</v>
      </c>
      <c r="K52" s="12"/>
    </row>
    <row r="53" spans="1:11" ht="14.4" customHeight="1">
      <c r="A53" s="23" t="s">
        <v>62</v>
      </c>
      <c r="B53" s="12">
        <v>220347</v>
      </c>
      <c r="C53" s="14" t="s">
        <v>64</v>
      </c>
      <c r="D53" s="23" t="s">
        <v>691</v>
      </c>
      <c r="E53" s="24" t="s">
        <v>708</v>
      </c>
      <c r="F53" s="3">
        <v>1397783</v>
      </c>
      <c r="G53" s="3">
        <v>833515</v>
      </c>
      <c r="H53" s="3">
        <f t="shared" si="0"/>
        <v>2231298</v>
      </c>
      <c r="I53" s="1">
        <v>296376</v>
      </c>
      <c r="J53" s="1">
        <f t="shared" si="1"/>
        <v>2527674</v>
      </c>
      <c r="K53" s="12"/>
    </row>
    <row r="54" spans="1:11" ht="14.4" customHeight="1">
      <c r="A54" s="23" t="s">
        <v>62</v>
      </c>
      <c r="B54" s="12">
        <v>220348</v>
      </c>
      <c r="C54" s="14" t="s">
        <v>65</v>
      </c>
      <c r="D54" s="23" t="s">
        <v>691</v>
      </c>
      <c r="E54" s="24" t="s">
        <v>708</v>
      </c>
      <c r="F54" s="3">
        <v>1525288</v>
      </c>
      <c r="G54" s="3">
        <v>1371753</v>
      </c>
      <c r="H54" s="3">
        <f t="shared" si="0"/>
        <v>2897041</v>
      </c>
      <c r="I54" s="1">
        <v>269850</v>
      </c>
      <c r="J54" s="1">
        <f t="shared" si="1"/>
        <v>3166891</v>
      </c>
      <c r="K54" s="12"/>
    </row>
    <row r="55" spans="1:11" ht="14.4" customHeight="1">
      <c r="A55" s="23" t="s">
        <v>62</v>
      </c>
      <c r="B55" s="12">
        <v>220358</v>
      </c>
      <c r="C55" s="14" t="s">
        <v>66</v>
      </c>
      <c r="D55" s="23" t="s">
        <v>691</v>
      </c>
      <c r="E55" s="24" t="s">
        <v>708</v>
      </c>
      <c r="F55" s="3">
        <v>1240741</v>
      </c>
      <c r="G55" s="3">
        <v>290635</v>
      </c>
      <c r="H55" s="3">
        <f t="shared" si="0"/>
        <v>1531376</v>
      </c>
      <c r="I55" s="1">
        <v>33432</v>
      </c>
      <c r="J55" s="1">
        <f t="shared" si="1"/>
        <v>1564808</v>
      </c>
      <c r="K55" s="12"/>
    </row>
    <row r="56" spans="1:11" ht="14.4" customHeight="1">
      <c r="A56" s="23" t="s">
        <v>62</v>
      </c>
      <c r="B56" s="12">
        <v>220360</v>
      </c>
      <c r="C56" s="14" t="s">
        <v>67</v>
      </c>
      <c r="D56" s="23" t="s">
        <v>691</v>
      </c>
      <c r="E56" s="24" t="s">
        <v>708</v>
      </c>
      <c r="F56" s="3">
        <v>1707754</v>
      </c>
      <c r="G56" s="3">
        <v>561608</v>
      </c>
      <c r="H56" s="3">
        <f t="shared" si="0"/>
        <v>2269362</v>
      </c>
      <c r="I56" s="1">
        <v>326910</v>
      </c>
      <c r="J56" s="1">
        <f t="shared" si="1"/>
        <v>2596272</v>
      </c>
      <c r="K56" s="12"/>
    </row>
    <row r="57" spans="1:11" ht="14.4" customHeight="1">
      <c r="A57" s="23" t="s">
        <v>62</v>
      </c>
      <c r="B57" s="12">
        <v>220365</v>
      </c>
      <c r="C57" s="14" t="s">
        <v>68</v>
      </c>
      <c r="D57" s="23" t="s">
        <v>691</v>
      </c>
      <c r="E57" s="24" t="s">
        <v>708</v>
      </c>
      <c r="F57" s="3">
        <v>238629</v>
      </c>
      <c r="G57" s="3">
        <v>0</v>
      </c>
      <c r="H57" s="3">
        <f t="shared" si="0"/>
        <v>238629</v>
      </c>
      <c r="I57" s="1">
        <v>-41568</v>
      </c>
      <c r="J57" s="1">
        <f t="shared" si="1"/>
        <v>197061</v>
      </c>
      <c r="K57" s="12"/>
    </row>
    <row r="58" spans="1:11" ht="14.4" customHeight="1">
      <c r="A58" s="23" t="s">
        <v>62</v>
      </c>
      <c r="B58" s="12">
        <v>220368</v>
      </c>
      <c r="C58" s="14" t="s">
        <v>69</v>
      </c>
      <c r="D58" s="23" t="s">
        <v>691</v>
      </c>
      <c r="E58" s="24" t="s">
        <v>708</v>
      </c>
      <c r="F58" s="3">
        <v>1337623</v>
      </c>
      <c r="G58" s="3">
        <v>162787</v>
      </c>
      <c r="H58" s="3">
        <f t="shared" si="0"/>
        <v>1500410</v>
      </c>
      <c r="I58" s="1">
        <v>-50706</v>
      </c>
      <c r="J58" s="1">
        <f t="shared" si="1"/>
        <v>1449704</v>
      </c>
      <c r="K58" s="12"/>
    </row>
    <row r="59" spans="1:11" ht="14.4" customHeight="1">
      <c r="A59" s="23" t="s">
        <v>62</v>
      </c>
      <c r="B59" s="12">
        <v>220371</v>
      </c>
      <c r="C59" s="14" t="s">
        <v>70</v>
      </c>
      <c r="D59" s="23" t="s">
        <v>691</v>
      </c>
      <c r="E59" s="24" t="s">
        <v>708</v>
      </c>
      <c r="F59" s="3">
        <v>614215</v>
      </c>
      <c r="G59" s="3">
        <v>1577</v>
      </c>
      <c r="H59" s="3">
        <f t="shared" si="0"/>
        <v>615792</v>
      </c>
      <c r="I59" s="1">
        <v>-52014</v>
      </c>
      <c r="J59" s="1">
        <f t="shared" si="1"/>
        <v>563778</v>
      </c>
      <c r="K59" s="12"/>
    </row>
    <row r="60" spans="1:11" ht="14.4" customHeight="1">
      <c r="A60" s="23" t="s">
        <v>62</v>
      </c>
      <c r="B60" s="12">
        <v>220376</v>
      </c>
      <c r="C60" s="14" t="s">
        <v>71</v>
      </c>
      <c r="D60" s="23" t="s">
        <v>691</v>
      </c>
      <c r="E60" s="24" t="s">
        <v>708</v>
      </c>
      <c r="F60" s="3">
        <v>726370</v>
      </c>
      <c r="G60" s="3">
        <v>424782</v>
      </c>
      <c r="H60" s="3">
        <f t="shared" si="0"/>
        <v>1151152</v>
      </c>
      <c r="I60" s="1">
        <v>82668</v>
      </c>
      <c r="J60" s="1">
        <f t="shared" si="1"/>
        <v>1233820</v>
      </c>
      <c r="K60" s="12"/>
    </row>
    <row r="61" spans="1:11" ht="14.4" customHeight="1">
      <c r="A61" s="23" t="s">
        <v>62</v>
      </c>
      <c r="B61" s="12">
        <v>220378</v>
      </c>
      <c r="C61" s="14" t="s">
        <v>72</v>
      </c>
      <c r="D61" s="23" t="s">
        <v>691</v>
      </c>
      <c r="E61" s="24" t="s">
        <v>708</v>
      </c>
      <c r="F61" s="3">
        <v>2212234</v>
      </c>
      <c r="G61" s="3">
        <v>1140124</v>
      </c>
      <c r="H61" s="3">
        <f t="shared" si="0"/>
        <v>3352358</v>
      </c>
      <c r="I61" s="1">
        <v>152040</v>
      </c>
      <c r="J61" s="1">
        <f t="shared" si="1"/>
        <v>3504398</v>
      </c>
      <c r="K61" s="12"/>
    </row>
    <row r="62" spans="1:11" ht="14.4" customHeight="1">
      <c r="A62" s="23" t="s">
        <v>62</v>
      </c>
      <c r="B62" s="12">
        <v>220380</v>
      </c>
      <c r="C62" s="14" t="s">
        <v>73</v>
      </c>
      <c r="D62" s="23" t="s">
        <v>691</v>
      </c>
      <c r="E62" s="24" t="s">
        <v>708</v>
      </c>
      <c r="F62" s="3">
        <v>811723</v>
      </c>
      <c r="G62" s="3">
        <v>498196</v>
      </c>
      <c r="H62" s="3">
        <f t="shared" si="0"/>
        <v>1309919</v>
      </c>
      <c r="I62" s="1">
        <v>21090</v>
      </c>
      <c r="J62" s="1">
        <f t="shared" si="1"/>
        <v>1331009</v>
      </c>
      <c r="K62" s="12"/>
    </row>
    <row r="63" spans="1:11" ht="14.4" customHeight="1">
      <c r="A63" s="23" t="s">
        <v>62</v>
      </c>
      <c r="B63" s="12">
        <v>220381</v>
      </c>
      <c r="C63" s="14" t="s">
        <v>74</v>
      </c>
      <c r="D63" s="23" t="s">
        <v>691</v>
      </c>
      <c r="E63" s="24" t="s">
        <v>708</v>
      </c>
      <c r="F63" s="3">
        <v>2372667</v>
      </c>
      <c r="G63" s="3">
        <v>0</v>
      </c>
      <c r="H63" s="3">
        <f t="shared" si="0"/>
        <v>2372667</v>
      </c>
      <c r="I63" s="1">
        <v>121764</v>
      </c>
      <c r="J63" s="1">
        <f t="shared" si="1"/>
        <v>2494431</v>
      </c>
      <c r="K63" s="12"/>
    </row>
    <row r="64" spans="1:11" ht="14.4" customHeight="1">
      <c r="A64" s="23" t="s">
        <v>62</v>
      </c>
      <c r="B64" s="12">
        <v>220382</v>
      </c>
      <c r="C64" s="14" t="s">
        <v>75</v>
      </c>
      <c r="D64" s="23" t="s">
        <v>691</v>
      </c>
      <c r="E64" s="24" t="s">
        <v>708</v>
      </c>
      <c r="F64" s="3">
        <v>1714180</v>
      </c>
      <c r="G64" s="3">
        <v>0</v>
      </c>
      <c r="H64" s="3">
        <f t="shared" si="0"/>
        <v>1714180</v>
      </c>
      <c r="I64" s="1">
        <v>185400</v>
      </c>
      <c r="J64" s="1">
        <f t="shared" si="1"/>
        <v>1899580</v>
      </c>
      <c r="K64" s="12"/>
    </row>
    <row r="65" spans="1:11" ht="14.4" customHeight="1">
      <c r="A65" s="23" t="s">
        <v>62</v>
      </c>
      <c r="B65" s="12">
        <v>220389</v>
      </c>
      <c r="C65" s="14" t="s">
        <v>76</v>
      </c>
      <c r="D65" s="23" t="s">
        <v>691</v>
      </c>
      <c r="E65" s="24" t="s">
        <v>708</v>
      </c>
      <c r="F65" s="3">
        <v>703380</v>
      </c>
      <c r="G65" s="3">
        <v>266096</v>
      </c>
      <c r="H65" s="3">
        <f t="shared" si="0"/>
        <v>969476</v>
      </c>
      <c r="I65" s="1">
        <v>-34692</v>
      </c>
      <c r="J65" s="1">
        <f t="shared" si="1"/>
        <v>934784</v>
      </c>
      <c r="K65" s="12"/>
    </row>
    <row r="66" spans="1:11" ht="14.4" customHeight="1">
      <c r="A66" s="23" t="s">
        <v>62</v>
      </c>
      <c r="B66" s="12">
        <v>220392</v>
      </c>
      <c r="C66" s="14" t="s">
        <v>77</v>
      </c>
      <c r="D66" s="23" t="s">
        <v>691</v>
      </c>
      <c r="E66" s="24" t="s">
        <v>708</v>
      </c>
      <c r="F66" s="3">
        <v>249529</v>
      </c>
      <c r="G66" s="3">
        <v>0</v>
      </c>
      <c r="H66" s="3">
        <f t="shared" si="0"/>
        <v>249529</v>
      </c>
      <c r="I66" s="1">
        <v>11964</v>
      </c>
      <c r="J66" s="1">
        <f t="shared" si="1"/>
        <v>261493</v>
      </c>
      <c r="K66" s="12"/>
    </row>
    <row r="67" spans="1:11" ht="14.4" customHeight="1">
      <c r="A67" s="23" t="s">
        <v>62</v>
      </c>
      <c r="B67" s="12">
        <v>220394</v>
      </c>
      <c r="C67" s="14" t="s">
        <v>78</v>
      </c>
      <c r="D67" s="23" t="s">
        <v>691</v>
      </c>
      <c r="E67" s="24" t="s">
        <v>708</v>
      </c>
      <c r="F67" s="3">
        <v>1295618</v>
      </c>
      <c r="G67" s="3">
        <v>6737</v>
      </c>
      <c r="H67" s="3">
        <f t="shared" ref="H67:H130" si="2">F67+G67</f>
        <v>1302355</v>
      </c>
      <c r="I67" s="1">
        <v>-2568</v>
      </c>
      <c r="J67" s="1">
        <f t="shared" ref="J67:J130" si="3">H67+I67</f>
        <v>1299787</v>
      </c>
      <c r="K67" s="12"/>
    </row>
    <row r="68" spans="1:11" ht="14.4" customHeight="1">
      <c r="A68" s="23" t="s">
        <v>79</v>
      </c>
      <c r="B68" s="12">
        <v>230468</v>
      </c>
      <c r="C68" s="14" t="s">
        <v>80</v>
      </c>
      <c r="D68" s="23" t="s">
        <v>691</v>
      </c>
      <c r="E68" s="24" t="s">
        <v>708</v>
      </c>
      <c r="F68" s="3">
        <v>3120343</v>
      </c>
      <c r="G68" s="3">
        <v>1770542</v>
      </c>
      <c r="H68" s="3">
        <f t="shared" si="2"/>
        <v>4890885</v>
      </c>
      <c r="I68" s="1">
        <v>-414678</v>
      </c>
      <c r="J68" s="1">
        <f t="shared" si="3"/>
        <v>4476207</v>
      </c>
      <c r="K68" s="12"/>
    </row>
    <row r="69" spans="1:11" ht="14.4" customHeight="1">
      <c r="A69" s="23" t="s">
        <v>79</v>
      </c>
      <c r="B69" s="12">
        <v>230469</v>
      </c>
      <c r="C69" s="14" t="s">
        <v>81</v>
      </c>
      <c r="D69" s="23" t="s">
        <v>691</v>
      </c>
      <c r="E69" s="24" t="s">
        <v>708</v>
      </c>
      <c r="F69" s="3">
        <v>340459</v>
      </c>
      <c r="G69" s="3">
        <v>9133</v>
      </c>
      <c r="H69" s="3">
        <f t="shared" si="2"/>
        <v>349592</v>
      </c>
      <c r="I69" s="1">
        <v>46080</v>
      </c>
      <c r="J69" s="1">
        <f t="shared" si="3"/>
        <v>395672</v>
      </c>
      <c r="K69" s="12"/>
    </row>
    <row r="70" spans="1:11" ht="14.4" customHeight="1">
      <c r="A70" s="23" t="s">
        <v>79</v>
      </c>
      <c r="B70" s="12">
        <v>230473</v>
      </c>
      <c r="C70" s="14" t="s">
        <v>82</v>
      </c>
      <c r="D70" s="23" t="s">
        <v>691</v>
      </c>
      <c r="E70" s="24" t="s">
        <v>708</v>
      </c>
      <c r="F70" s="3">
        <v>1617297</v>
      </c>
      <c r="G70" s="3">
        <v>89598</v>
      </c>
      <c r="H70" s="3">
        <f t="shared" si="2"/>
        <v>1706895</v>
      </c>
      <c r="I70" s="1">
        <v>153978</v>
      </c>
      <c r="J70" s="1">
        <f t="shared" si="3"/>
        <v>1860873</v>
      </c>
      <c r="K70" s="12"/>
    </row>
    <row r="71" spans="1:11" ht="14.4" customHeight="1">
      <c r="A71" s="23" t="s">
        <v>79</v>
      </c>
      <c r="B71" s="12">
        <v>230478</v>
      </c>
      <c r="C71" s="14" t="s">
        <v>83</v>
      </c>
      <c r="D71" s="23" t="s">
        <v>691</v>
      </c>
      <c r="E71" s="24" t="s">
        <v>708</v>
      </c>
      <c r="F71" s="3">
        <v>287401</v>
      </c>
      <c r="G71" s="3">
        <v>107487</v>
      </c>
      <c r="H71" s="3">
        <f t="shared" si="2"/>
        <v>394888</v>
      </c>
      <c r="I71" s="1">
        <v>9096</v>
      </c>
      <c r="J71" s="1">
        <f t="shared" si="3"/>
        <v>403984</v>
      </c>
      <c r="K71" s="12"/>
    </row>
    <row r="72" spans="1:11" ht="14.4" customHeight="1">
      <c r="A72" s="23" t="s">
        <v>79</v>
      </c>
      <c r="B72" s="12">
        <v>230491</v>
      </c>
      <c r="C72" s="14" t="s">
        <v>84</v>
      </c>
      <c r="D72" s="23" t="s">
        <v>691</v>
      </c>
      <c r="E72" s="24" t="s">
        <v>708</v>
      </c>
      <c r="F72" s="3">
        <v>5226027</v>
      </c>
      <c r="G72" s="3">
        <v>7166345</v>
      </c>
      <c r="H72" s="3">
        <f t="shared" si="2"/>
        <v>12392372</v>
      </c>
      <c r="I72" s="1">
        <v>2374272</v>
      </c>
      <c r="J72" s="1">
        <f t="shared" si="3"/>
        <v>14766644</v>
      </c>
      <c r="K72" s="12"/>
    </row>
    <row r="73" spans="1:11" ht="14.4" customHeight="1">
      <c r="A73" s="23" t="s">
        <v>79</v>
      </c>
      <c r="B73" s="12">
        <v>230496</v>
      </c>
      <c r="C73" s="14" t="s">
        <v>85</v>
      </c>
      <c r="D73" s="23" t="s">
        <v>691</v>
      </c>
      <c r="E73" s="24" t="s">
        <v>708</v>
      </c>
      <c r="F73" s="3">
        <v>2431463</v>
      </c>
      <c r="G73" s="3">
        <v>0</v>
      </c>
      <c r="H73" s="3">
        <f t="shared" si="2"/>
        <v>2431463</v>
      </c>
      <c r="I73" s="1">
        <v>137790</v>
      </c>
      <c r="J73" s="1">
        <f t="shared" si="3"/>
        <v>2569253</v>
      </c>
      <c r="K73" s="12"/>
    </row>
    <row r="74" spans="1:11" ht="14.4" customHeight="1">
      <c r="A74" s="23" t="s">
        <v>79</v>
      </c>
      <c r="B74" s="12">
        <v>230497</v>
      </c>
      <c r="C74" s="14" t="s">
        <v>86</v>
      </c>
      <c r="D74" s="23" t="s">
        <v>691</v>
      </c>
      <c r="E74" s="24" t="s">
        <v>708</v>
      </c>
      <c r="F74" s="3">
        <v>405426</v>
      </c>
      <c r="G74" s="3">
        <v>0</v>
      </c>
      <c r="H74" s="3">
        <f t="shared" si="2"/>
        <v>405426</v>
      </c>
      <c r="I74" s="1">
        <v>27840</v>
      </c>
      <c r="J74" s="1">
        <f t="shared" si="3"/>
        <v>433266</v>
      </c>
      <c r="K74" s="12"/>
    </row>
    <row r="75" spans="1:11" ht="14.4" customHeight="1">
      <c r="A75" s="23" t="s">
        <v>79</v>
      </c>
      <c r="B75" s="12">
        <v>230498</v>
      </c>
      <c r="C75" s="14" t="s">
        <v>87</v>
      </c>
      <c r="D75" s="23" t="s">
        <v>691</v>
      </c>
      <c r="E75" s="24" t="s">
        <v>708</v>
      </c>
      <c r="F75" s="3">
        <v>465299</v>
      </c>
      <c r="G75" s="3">
        <v>152862</v>
      </c>
      <c r="H75" s="3">
        <f t="shared" si="2"/>
        <v>618161</v>
      </c>
      <c r="I75" s="1">
        <v>139056</v>
      </c>
      <c r="J75" s="1">
        <f t="shared" si="3"/>
        <v>757217</v>
      </c>
      <c r="K75" s="12"/>
    </row>
    <row r="76" spans="1:11" ht="14.4" customHeight="1">
      <c r="A76" s="23" t="s">
        <v>79</v>
      </c>
      <c r="B76" s="12">
        <v>230500</v>
      </c>
      <c r="C76" s="14" t="s">
        <v>88</v>
      </c>
      <c r="D76" s="23" t="s">
        <v>691</v>
      </c>
      <c r="E76" s="24" t="s">
        <v>708</v>
      </c>
      <c r="F76" s="3">
        <v>230392</v>
      </c>
      <c r="G76" s="3">
        <v>27852</v>
      </c>
      <c r="H76" s="3">
        <f t="shared" si="2"/>
        <v>258244</v>
      </c>
      <c r="I76" s="1">
        <v>5376</v>
      </c>
      <c r="J76" s="1">
        <f t="shared" si="3"/>
        <v>263620</v>
      </c>
      <c r="K76" s="12"/>
    </row>
    <row r="77" spans="1:11" ht="14.4" customHeight="1">
      <c r="A77" s="23" t="s">
        <v>79</v>
      </c>
      <c r="B77" s="12">
        <v>230501</v>
      </c>
      <c r="C77" s="14" t="s">
        <v>89</v>
      </c>
      <c r="D77" s="23" t="s">
        <v>691</v>
      </c>
      <c r="E77" s="24" t="s">
        <v>708</v>
      </c>
      <c r="F77" s="3">
        <v>4618373</v>
      </c>
      <c r="G77" s="3">
        <v>1916044</v>
      </c>
      <c r="H77" s="3">
        <f t="shared" si="2"/>
        <v>6534417</v>
      </c>
      <c r="I77" s="1">
        <v>757962</v>
      </c>
      <c r="J77" s="1">
        <f t="shared" si="3"/>
        <v>7292379</v>
      </c>
      <c r="K77" s="12"/>
    </row>
    <row r="78" spans="1:11" ht="14.4" customHeight="1">
      <c r="A78" s="23" t="s">
        <v>79</v>
      </c>
      <c r="B78" s="12">
        <v>230502</v>
      </c>
      <c r="C78" s="14" t="s">
        <v>90</v>
      </c>
      <c r="D78" s="23" t="s">
        <v>691</v>
      </c>
      <c r="E78" s="24" t="s">
        <v>708</v>
      </c>
      <c r="F78" s="3">
        <v>1822048</v>
      </c>
      <c r="G78" s="3">
        <v>0</v>
      </c>
      <c r="H78" s="3">
        <f t="shared" si="2"/>
        <v>1822048</v>
      </c>
      <c r="I78" s="1">
        <v>405450</v>
      </c>
      <c r="J78" s="1">
        <f t="shared" si="3"/>
        <v>2227498</v>
      </c>
      <c r="K78" s="12"/>
    </row>
    <row r="79" spans="1:11" ht="14.4" customHeight="1">
      <c r="A79" s="23" t="s">
        <v>79</v>
      </c>
      <c r="B79" s="12">
        <v>230503</v>
      </c>
      <c r="C79" s="14" t="s">
        <v>91</v>
      </c>
      <c r="D79" s="23" t="s">
        <v>691</v>
      </c>
      <c r="E79" s="24" t="s">
        <v>708</v>
      </c>
      <c r="F79" s="3">
        <v>2093482</v>
      </c>
      <c r="G79" s="3">
        <v>0</v>
      </c>
      <c r="H79" s="3">
        <f t="shared" si="2"/>
        <v>2093482</v>
      </c>
      <c r="I79" s="1">
        <v>125388</v>
      </c>
      <c r="J79" s="1">
        <f t="shared" si="3"/>
        <v>2218870</v>
      </c>
      <c r="K79" s="12"/>
    </row>
    <row r="80" spans="1:11" ht="14.4" customHeight="1">
      <c r="A80" s="23" t="s">
        <v>79</v>
      </c>
      <c r="B80" s="12">
        <v>230505</v>
      </c>
      <c r="C80" s="14" t="s">
        <v>92</v>
      </c>
      <c r="D80" s="23" t="s">
        <v>691</v>
      </c>
      <c r="E80" s="24" t="s">
        <v>708</v>
      </c>
      <c r="F80" s="3">
        <v>580912</v>
      </c>
      <c r="G80" s="3">
        <v>0</v>
      </c>
      <c r="H80" s="3">
        <f t="shared" si="2"/>
        <v>580912</v>
      </c>
      <c r="I80" s="1">
        <v>33720</v>
      </c>
      <c r="J80" s="1">
        <f t="shared" si="3"/>
        <v>614632</v>
      </c>
      <c r="K80" s="12"/>
    </row>
    <row r="81" spans="1:11" ht="14.4" customHeight="1">
      <c r="A81" s="23" t="s">
        <v>79</v>
      </c>
      <c r="B81" s="12">
        <v>230510</v>
      </c>
      <c r="C81" s="14" t="s">
        <v>93</v>
      </c>
      <c r="D81" s="23" t="s">
        <v>691</v>
      </c>
      <c r="E81" s="24" t="s">
        <v>708</v>
      </c>
      <c r="F81" s="3">
        <v>2507795</v>
      </c>
      <c r="G81" s="3">
        <v>27082</v>
      </c>
      <c r="H81" s="3">
        <f t="shared" si="2"/>
        <v>2534877</v>
      </c>
      <c r="I81" s="1">
        <v>163854</v>
      </c>
      <c r="J81" s="1">
        <f t="shared" si="3"/>
        <v>2698731</v>
      </c>
      <c r="K81" s="12"/>
    </row>
    <row r="82" spans="1:11" ht="14.4" customHeight="1">
      <c r="A82" s="23" t="s">
        <v>79</v>
      </c>
      <c r="B82" s="12">
        <v>230511</v>
      </c>
      <c r="C82" s="14" t="s">
        <v>94</v>
      </c>
      <c r="D82" s="23" t="s">
        <v>691</v>
      </c>
      <c r="E82" s="24" t="s">
        <v>708</v>
      </c>
      <c r="F82" s="3">
        <v>2671674</v>
      </c>
      <c r="G82" s="3">
        <v>2489440</v>
      </c>
      <c r="H82" s="3">
        <f t="shared" si="2"/>
        <v>5161114</v>
      </c>
      <c r="I82" s="1">
        <v>179106</v>
      </c>
      <c r="J82" s="1">
        <f t="shared" si="3"/>
        <v>5340220</v>
      </c>
      <c r="K82" s="12"/>
    </row>
    <row r="83" spans="1:11" ht="14.4" customHeight="1">
      <c r="A83" s="23" t="s">
        <v>95</v>
      </c>
      <c r="B83" s="12">
        <v>240512</v>
      </c>
      <c r="C83" s="14" t="s">
        <v>96</v>
      </c>
      <c r="D83" s="23" t="s">
        <v>691</v>
      </c>
      <c r="E83" s="24" t="s">
        <v>708</v>
      </c>
      <c r="F83" s="3">
        <v>4190180</v>
      </c>
      <c r="G83" s="3">
        <v>3159524</v>
      </c>
      <c r="H83" s="3">
        <f t="shared" si="2"/>
        <v>7349704</v>
      </c>
      <c r="I83" s="1">
        <v>1062816</v>
      </c>
      <c r="J83" s="1">
        <f t="shared" si="3"/>
        <v>8412520</v>
      </c>
      <c r="K83" s="12"/>
    </row>
    <row r="84" spans="1:11" ht="14.4" customHeight="1">
      <c r="A84" s="23" t="s">
        <v>95</v>
      </c>
      <c r="B84" s="12">
        <v>240515</v>
      </c>
      <c r="C84" s="14" t="s">
        <v>97</v>
      </c>
      <c r="D84" s="23" t="s">
        <v>691</v>
      </c>
      <c r="E84" s="24" t="s">
        <v>708</v>
      </c>
      <c r="F84" s="3">
        <v>476808</v>
      </c>
      <c r="G84" s="3">
        <v>193838</v>
      </c>
      <c r="H84" s="3">
        <f t="shared" si="2"/>
        <v>670646</v>
      </c>
      <c r="I84" s="1">
        <v>54774</v>
      </c>
      <c r="J84" s="1">
        <f t="shared" si="3"/>
        <v>725420</v>
      </c>
      <c r="K84" s="12"/>
    </row>
    <row r="85" spans="1:11" ht="14.4" customHeight="1">
      <c r="A85" s="23" t="s">
        <v>95</v>
      </c>
      <c r="B85" s="12">
        <v>240516</v>
      </c>
      <c r="C85" s="14" t="s">
        <v>98</v>
      </c>
      <c r="D85" s="23" t="s">
        <v>691</v>
      </c>
      <c r="E85" s="24" t="s">
        <v>708</v>
      </c>
      <c r="F85" s="3">
        <v>2034174</v>
      </c>
      <c r="G85" s="3">
        <v>0</v>
      </c>
      <c r="H85" s="3">
        <f t="shared" si="2"/>
        <v>2034174</v>
      </c>
      <c r="I85" s="1">
        <v>150612</v>
      </c>
      <c r="J85" s="1">
        <f t="shared" si="3"/>
        <v>2184786</v>
      </c>
      <c r="K85" s="12"/>
    </row>
    <row r="86" spans="1:11" ht="14.4" customHeight="1">
      <c r="A86" s="23" t="s">
        <v>95</v>
      </c>
      <c r="B86" s="12">
        <v>240520</v>
      </c>
      <c r="C86" s="14" t="s">
        <v>99</v>
      </c>
      <c r="D86" s="23" t="s">
        <v>691</v>
      </c>
      <c r="E86" s="24" t="s">
        <v>708</v>
      </c>
      <c r="F86" s="3">
        <v>5437179</v>
      </c>
      <c r="G86" s="3">
        <v>4426886</v>
      </c>
      <c r="H86" s="3">
        <f t="shared" si="2"/>
        <v>9864065</v>
      </c>
      <c r="I86" s="1">
        <v>796110</v>
      </c>
      <c r="J86" s="1">
        <f t="shared" si="3"/>
        <v>10660175</v>
      </c>
      <c r="K86" s="12"/>
    </row>
    <row r="87" spans="1:11" ht="14.4" customHeight="1">
      <c r="A87" s="23" t="s">
        <v>95</v>
      </c>
      <c r="B87" s="12">
        <v>240521</v>
      </c>
      <c r="C87" s="14" t="s">
        <v>100</v>
      </c>
      <c r="D87" s="23" t="s">
        <v>691</v>
      </c>
      <c r="E87" s="24" t="s">
        <v>708</v>
      </c>
      <c r="F87" s="3">
        <v>1831244</v>
      </c>
      <c r="G87" s="3">
        <v>0</v>
      </c>
      <c r="H87" s="3">
        <f t="shared" si="2"/>
        <v>1831244</v>
      </c>
      <c r="I87" s="1">
        <v>273348</v>
      </c>
      <c r="J87" s="1">
        <f t="shared" si="3"/>
        <v>2104592</v>
      </c>
      <c r="K87" s="12"/>
    </row>
    <row r="88" spans="1:11" ht="14.4" customHeight="1">
      <c r="A88" s="23" t="s">
        <v>95</v>
      </c>
      <c r="B88" s="12">
        <v>240523</v>
      </c>
      <c r="C88" s="14" t="s">
        <v>101</v>
      </c>
      <c r="D88" s="23" t="s">
        <v>691</v>
      </c>
      <c r="E88" s="24" t="s">
        <v>708</v>
      </c>
      <c r="F88" s="3">
        <v>5419148</v>
      </c>
      <c r="G88" s="3">
        <v>2391818</v>
      </c>
      <c r="H88" s="3">
        <f t="shared" si="2"/>
        <v>7810966</v>
      </c>
      <c r="I88" s="1">
        <v>1341960</v>
      </c>
      <c r="J88" s="1">
        <f t="shared" si="3"/>
        <v>9152926</v>
      </c>
      <c r="K88" s="12"/>
    </row>
    <row r="89" spans="1:11" ht="14.4" customHeight="1">
      <c r="A89" s="23" t="s">
        <v>95</v>
      </c>
      <c r="B89" s="12">
        <v>240528</v>
      </c>
      <c r="C89" s="14" t="s">
        <v>103</v>
      </c>
      <c r="D89" s="23" t="s">
        <v>691</v>
      </c>
      <c r="E89" s="24" t="s">
        <v>708</v>
      </c>
      <c r="F89" s="3">
        <v>7371777</v>
      </c>
      <c r="G89" s="3">
        <v>0</v>
      </c>
      <c r="H89" s="3">
        <f t="shared" si="2"/>
        <v>7371777</v>
      </c>
      <c r="I89" s="1">
        <v>1410846</v>
      </c>
      <c r="J89" s="1">
        <f t="shared" si="3"/>
        <v>8782623</v>
      </c>
      <c r="K89" s="12"/>
    </row>
    <row r="90" spans="1:11" ht="14.4" customHeight="1">
      <c r="A90" s="23" t="s">
        <v>95</v>
      </c>
      <c r="B90" s="12">
        <v>240531</v>
      </c>
      <c r="C90" s="14" t="s">
        <v>104</v>
      </c>
      <c r="D90" s="23" t="s">
        <v>691</v>
      </c>
      <c r="E90" s="24" t="s">
        <v>708</v>
      </c>
      <c r="F90" s="3">
        <v>1377031</v>
      </c>
      <c r="G90" s="3">
        <v>6071</v>
      </c>
      <c r="H90" s="3">
        <f t="shared" si="2"/>
        <v>1383102</v>
      </c>
      <c r="I90" s="1">
        <v>157476</v>
      </c>
      <c r="J90" s="1">
        <f t="shared" si="3"/>
        <v>1540578</v>
      </c>
      <c r="K90" s="12"/>
    </row>
    <row r="91" spans="1:11" ht="14.4" customHeight="1">
      <c r="A91" s="23" t="s">
        <v>95</v>
      </c>
      <c r="B91" s="12">
        <v>240532</v>
      </c>
      <c r="C91" s="14" t="s">
        <v>105</v>
      </c>
      <c r="D91" s="23" t="s">
        <v>691</v>
      </c>
      <c r="E91" s="24" t="s">
        <v>708</v>
      </c>
      <c r="F91" s="3">
        <v>83746</v>
      </c>
      <c r="G91" s="3">
        <v>0</v>
      </c>
      <c r="H91" s="3">
        <f t="shared" si="2"/>
        <v>83746</v>
      </c>
      <c r="I91" s="1">
        <v>1728</v>
      </c>
      <c r="J91" s="1">
        <f t="shared" si="3"/>
        <v>85474</v>
      </c>
      <c r="K91" s="12"/>
    </row>
    <row r="92" spans="1:11" ht="14.4" customHeight="1">
      <c r="A92" s="23" t="s">
        <v>95</v>
      </c>
      <c r="B92" s="12">
        <v>240536</v>
      </c>
      <c r="C92" s="14" t="s">
        <v>106</v>
      </c>
      <c r="D92" s="23" t="s">
        <v>691</v>
      </c>
      <c r="E92" s="24" t="s">
        <v>708</v>
      </c>
      <c r="F92" s="3">
        <v>3610448</v>
      </c>
      <c r="G92" s="3">
        <v>577566</v>
      </c>
      <c r="H92" s="3">
        <f t="shared" si="2"/>
        <v>4188014</v>
      </c>
      <c r="I92" s="1">
        <v>345948</v>
      </c>
      <c r="J92" s="1">
        <f t="shared" si="3"/>
        <v>4533962</v>
      </c>
      <c r="K92" s="12"/>
    </row>
    <row r="93" spans="1:11" ht="14.4" customHeight="1">
      <c r="A93" s="23" t="s">
        <v>95</v>
      </c>
      <c r="B93" s="12">
        <v>240538</v>
      </c>
      <c r="C93" s="14" t="s">
        <v>107</v>
      </c>
      <c r="D93" s="23" t="s">
        <v>691</v>
      </c>
      <c r="E93" s="24" t="s">
        <v>708</v>
      </c>
      <c r="F93" s="3">
        <v>1825612</v>
      </c>
      <c r="G93" s="3">
        <v>0</v>
      </c>
      <c r="H93" s="3">
        <f t="shared" si="2"/>
        <v>1825612</v>
      </c>
      <c r="I93" s="1">
        <v>354990</v>
      </c>
      <c r="J93" s="1">
        <f t="shared" si="3"/>
        <v>2180602</v>
      </c>
      <c r="K93" s="12"/>
    </row>
    <row r="94" spans="1:11" ht="14.4" customHeight="1">
      <c r="A94" s="23" t="s">
        <v>95</v>
      </c>
      <c r="B94" s="12">
        <v>240539</v>
      </c>
      <c r="C94" s="14" t="s">
        <v>108</v>
      </c>
      <c r="D94" s="23" t="s">
        <v>691</v>
      </c>
      <c r="E94" s="24" t="s">
        <v>708</v>
      </c>
      <c r="F94" s="3">
        <v>1913325</v>
      </c>
      <c r="G94" s="3">
        <v>203790</v>
      </c>
      <c r="H94" s="3">
        <f t="shared" si="2"/>
        <v>2117115</v>
      </c>
      <c r="I94" s="1">
        <v>241422</v>
      </c>
      <c r="J94" s="1">
        <f t="shared" si="3"/>
        <v>2358537</v>
      </c>
      <c r="K94" s="12"/>
    </row>
    <row r="95" spans="1:11" ht="14.4" customHeight="1">
      <c r="A95" s="23" t="s">
        <v>95</v>
      </c>
      <c r="B95" s="12">
        <v>240541</v>
      </c>
      <c r="C95" s="14" t="s">
        <v>109</v>
      </c>
      <c r="D95" s="23" t="s">
        <v>691</v>
      </c>
      <c r="E95" s="24" t="s">
        <v>708</v>
      </c>
      <c r="F95" s="3">
        <v>401459</v>
      </c>
      <c r="G95" s="3">
        <v>0</v>
      </c>
      <c r="H95" s="3">
        <f t="shared" si="2"/>
        <v>401459</v>
      </c>
      <c r="I95" s="1">
        <v>35544</v>
      </c>
      <c r="J95" s="1">
        <f t="shared" si="3"/>
        <v>437003</v>
      </c>
      <c r="K95" s="12"/>
    </row>
    <row r="96" spans="1:11" ht="14.4" customHeight="1">
      <c r="A96" s="23" t="s">
        <v>95</v>
      </c>
      <c r="B96" s="12">
        <v>240542</v>
      </c>
      <c r="C96" s="14" t="s">
        <v>110</v>
      </c>
      <c r="D96" s="23" t="s">
        <v>691</v>
      </c>
      <c r="E96" s="24" t="s">
        <v>708</v>
      </c>
      <c r="F96" s="3">
        <v>3411970</v>
      </c>
      <c r="G96" s="3">
        <v>0</v>
      </c>
      <c r="H96" s="3">
        <f t="shared" si="2"/>
        <v>3411970</v>
      </c>
      <c r="I96" s="1">
        <v>346476</v>
      </c>
      <c r="J96" s="1">
        <f t="shared" si="3"/>
        <v>3758446</v>
      </c>
      <c r="K96" s="12"/>
    </row>
    <row r="97" spans="1:11" ht="14.4" customHeight="1">
      <c r="A97" s="23" t="s">
        <v>95</v>
      </c>
      <c r="B97" s="12">
        <v>240546</v>
      </c>
      <c r="C97" s="14" t="s">
        <v>111</v>
      </c>
      <c r="D97" s="23" t="s">
        <v>691</v>
      </c>
      <c r="E97" s="24" t="s">
        <v>708</v>
      </c>
      <c r="F97" s="3">
        <v>2384539</v>
      </c>
      <c r="G97" s="3">
        <v>612647</v>
      </c>
      <c r="H97" s="3">
        <f t="shared" si="2"/>
        <v>2997186</v>
      </c>
      <c r="I97" s="1">
        <v>158226</v>
      </c>
      <c r="J97" s="1">
        <f t="shared" si="3"/>
        <v>3155412</v>
      </c>
      <c r="K97" s="12"/>
    </row>
    <row r="98" spans="1:11" ht="14.4" customHeight="1">
      <c r="A98" s="23" t="s">
        <v>112</v>
      </c>
      <c r="B98" s="12">
        <v>250285</v>
      </c>
      <c r="C98" s="14" t="s">
        <v>113</v>
      </c>
      <c r="D98" s="23" t="s">
        <v>691</v>
      </c>
      <c r="E98" s="24" t="s">
        <v>708</v>
      </c>
      <c r="F98" s="3">
        <v>176911</v>
      </c>
      <c r="G98" s="3">
        <v>0</v>
      </c>
      <c r="H98" s="3">
        <f t="shared" si="2"/>
        <v>176911</v>
      </c>
      <c r="I98" s="1">
        <v>10296</v>
      </c>
      <c r="J98" s="1">
        <f t="shared" si="3"/>
        <v>187207</v>
      </c>
      <c r="K98" s="12"/>
    </row>
    <row r="99" spans="1:11" ht="14.4" customHeight="1">
      <c r="A99" s="23" t="s">
        <v>112</v>
      </c>
      <c r="B99" s="12">
        <v>250290</v>
      </c>
      <c r="C99" s="14" t="s">
        <v>114</v>
      </c>
      <c r="D99" s="23" t="s">
        <v>691</v>
      </c>
      <c r="E99" s="24" t="s">
        <v>708</v>
      </c>
      <c r="F99" s="3">
        <v>2922124</v>
      </c>
      <c r="G99" s="3">
        <v>1084471</v>
      </c>
      <c r="H99" s="3">
        <f t="shared" si="2"/>
        <v>4006595</v>
      </c>
      <c r="I99" s="1">
        <v>436722</v>
      </c>
      <c r="J99" s="1">
        <f t="shared" si="3"/>
        <v>4443317</v>
      </c>
      <c r="K99" s="12"/>
    </row>
    <row r="100" spans="1:11" ht="14.4" customHeight="1">
      <c r="A100" s="23" t="s">
        <v>112</v>
      </c>
      <c r="B100" s="12">
        <v>250295</v>
      </c>
      <c r="C100" s="14" t="s">
        <v>115</v>
      </c>
      <c r="D100" s="23" t="s">
        <v>691</v>
      </c>
      <c r="E100" s="24" t="s">
        <v>708</v>
      </c>
      <c r="F100" s="3">
        <v>587988</v>
      </c>
      <c r="G100" s="3">
        <v>135896</v>
      </c>
      <c r="H100" s="3">
        <f t="shared" si="2"/>
        <v>723884</v>
      </c>
      <c r="I100" s="1">
        <v>53826</v>
      </c>
      <c r="J100" s="1">
        <f t="shared" si="3"/>
        <v>777710</v>
      </c>
      <c r="K100" s="12"/>
    </row>
    <row r="101" spans="1:11" ht="14.4" customHeight="1">
      <c r="A101" s="23" t="s">
        <v>112</v>
      </c>
      <c r="B101" s="12">
        <v>250299</v>
      </c>
      <c r="C101" s="14" t="s">
        <v>116</v>
      </c>
      <c r="D101" s="23" t="s">
        <v>691</v>
      </c>
      <c r="E101" s="24" t="s">
        <v>708</v>
      </c>
      <c r="F101" s="3">
        <v>217483</v>
      </c>
      <c r="G101" s="3">
        <v>114877</v>
      </c>
      <c r="H101" s="3">
        <f t="shared" si="2"/>
        <v>332360</v>
      </c>
      <c r="I101" s="1">
        <v>104262</v>
      </c>
      <c r="J101" s="1">
        <f t="shared" si="3"/>
        <v>436622</v>
      </c>
      <c r="K101" s="12"/>
    </row>
    <row r="102" spans="1:11" ht="14.4" customHeight="1">
      <c r="A102" s="23" t="s">
        <v>112</v>
      </c>
      <c r="B102" s="12">
        <v>250305</v>
      </c>
      <c r="C102" s="14" t="s">
        <v>117</v>
      </c>
      <c r="D102" s="23" t="s">
        <v>691</v>
      </c>
      <c r="E102" s="24" t="s">
        <v>708</v>
      </c>
      <c r="F102" s="3">
        <v>1056318</v>
      </c>
      <c r="G102" s="3">
        <v>375136</v>
      </c>
      <c r="H102" s="3">
        <f t="shared" si="2"/>
        <v>1431454</v>
      </c>
      <c r="I102" s="1">
        <v>-2712</v>
      </c>
      <c r="J102" s="1">
        <f t="shared" si="3"/>
        <v>1428742</v>
      </c>
      <c r="K102" s="12"/>
    </row>
    <row r="103" spans="1:11" ht="14.4" customHeight="1">
      <c r="A103" s="23" t="s">
        <v>112</v>
      </c>
      <c r="B103" s="12">
        <v>250307</v>
      </c>
      <c r="C103" s="14" t="s">
        <v>118</v>
      </c>
      <c r="D103" s="23" t="s">
        <v>691</v>
      </c>
      <c r="E103" s="24" t="s">
        <v>708</v>
      </c>
      <c r="F103" s="3">
        <v>416319</v>
      </c>
      <c r="G103" s="3">
        <v>12318</v>
      </c>
      <c r="H103" s="3">
        <f t="shared" si="2"/>
        <v>428637</v>
      </c>
      <c r="I103" s="1">
        <v>-33900</v>
      </c>
      <c r="J103" s="1">
        <f t="shared" si="3"/>
        <v>394737</v>
      </c>
      <c r="K103" s="12"/>
    </row>
    <row r="104" spans="1:11" ht="14.4" customHeight="1">
      <c r="A104" s="23" t="s">
        <v>112</v>
      </c>
      <c r="B104" s="12">
        <v>250308</v>
      </c>
      <c r="C104" s="14" t="s">
        <v>51</v>
      </c>
      <c r="D104" s="23" t="s">
        <v>691</v>
      </c>
      <c r="E104" s="24" t="s">
        <v>708</v>
      </c>
      <c r="F104" s="3">
        <v>1790450</v>
      </c>
      <c r="G104" s="3">
        <v>0</v>
      </c>
      <c r="H104" s="3">
        <f t="shared" si="2"/>
        <v>1790450</v>
      </c>
      <c r="I104" s="1">
        <v>186228</v>
      </c>
      <c r="J104" s="1">
        <f t="shared" si="3"/>
        <v>1976678</v>
      </c>
      <c r="K104" s="12"/>
    </row>
    <row r="105" spans="1:11" ht="14.4" customHeight="1">
      <c r="A105" s="23" t="s">
        <v>112</v>
      </c>
      <c r="B105" s="12">
        <v>250315</v>
      </c>
      <c r="C105" s="14" t="s">
        <v>119</v>
      </c>
      <c r="D105" s="23" t="s">
        <v>691</v>
      </c>
      <c r="E105" s="24" t="s">
        <v>708</v>
      </c>
      <c r="F105" s="3">
        <v>864645</v>
      </c>
      <c r="G105" s="3">
        <v>0</v>
      </c>
      <c r="H105" s="3">
        <f t="shared" si="2"/>
        <v>864645</v>
      </c>
      <c r="I105" s="1">
        <v>-40266</v>
      </c>
      <c r="J105" s="1">
        <f t="shared" si="3"/>
        <v>824379</v>
      </c>
      <c r="K105" s="12"/>
    </row>
    <row r="106" spans="1:11" ht="14.4" customHeight="1">
      <c r="A106" s="23" t="s">
        <v>112</v>
      </c>
      <c r="B106" s="12">
        <v>250316</v>
      </c>
      <c r="C106" s="14" t="s">
        <v>120</v>
      </c>
      <c r="D106" s="23" t="s">
        <v>691</v>
      </c>
      <c r="E106" s="24" t="s">
        <v>708</v>
      </c>
      <c r="F106" s="3">
        <v>426817</v>
      </c>
      <c r="G106" s="3">
        <v>0</v>
      </c>
      <c r="H106" s="3">
        <f t="shared" si="2"/>
        <v>426817</v>
      </c>
      <c r="I106" s="1">
        <v>97476</v>
      </c>
      <c r="J106" s="1">
        <f t="shared" si="3"/>
        <v>524293</v>
      </c>
      <c r="K106" s="12"/>
    </row>
    <row r="107" spans="1:11" ht="14.4" customHeight="1">
      <c r="A107" s="23" t="s">
        <v>112</v>
      </c>
      <c r="B107" s="12">
        <v>250322</v>
      </c>
      <c r="C107" s="14" t="s">
        <v>121</v>
      </c>
      <c r="D107" s="23" t="s">
        <v>691</v>
      </c>
      <c r="E107" s="24" t="s">
        <v>708</v>
      </c>
      <c r="F107" s="3">
        <v>727798</v>
      </c>
      <c r="G107" s="3">
        <v>365119</v>
      </c>
      <c r="H107" s="3">
        <f t="shared" si="2"/>
        <v>1092917</v>
      </c>
      <c r="I107" s="1">
        <v>197262</v>
      </c>
      <c r="J107" s="1">
        <f t="shared" si="3"/>
        <v>1290179</v>
      </c>
      <c r="K107" s="12"/>
    </row>
    <row r="108" spans="1:11" ht="14.4" customHeight="1">
      <c r="A108" s="23" t="s">
        <v>122</v>
      </c>
      <c r="B108" s="12">
        <v>260396</v>
      </c>
      <c r="C108" s="14" t="s">
        <v>123</v>
      </c>
      <c r="D108" s="23" t="s">
        <v>691</v>
      </c>
      <c r="E108" s="24" t="s">
        <v>708</v>
      </c>
      <c r="F108" s="3">
        <v>1162654</v>
      </c>
      <c r="G108" s="3">
        <v>1464624</v>
      </c>
      <c r="H108" s="3">
        <f t="shared" si="2"/>
        <v>2627278</v>
      </c>
      <c r="I108" s="1">
        <v>-100542</v>
      </c>
      <c r="J108" s="1">
        <f t="shared" si="3"/>
        <v>2526736</v>
      </c>
      <c r="K108" s="12"/>
    </row>
    <row r="109" spans="1:11" ht="14.4" customHeight="1">
      <c r="A109" s="23" t="s">
        <v>122</v>
      </c>
      <c r="B109" s="12">
        <v>260398</v>
      </c>
      <c r="C109" s="14" t="s">
        <v>124</v>
      </c>
      <c r="D109" s="23" t="s">
        <v>691</v>
      </c>
      <c r="E109" s="24" t="s">
        <v>708</v>
      </c>
      <c r="F109" s="3">
        <v>2514030</v>
      </c>
      <c r="G109" s="3">
        <v>1254014</v>
      </c>
      <c r="H109" s="3">
        <f t="shared" si="2"/>
        <v>3768044</v>
      </c>
      <c r="I109" s="1">
        <v>238098</v>
      </c>
      <c r="J109" s="1">
        <f t="shared" si="3"/>
        <v>4006142</v>
      </c>
      <c r="K109" s="12"/>
    </row>
    <row r="110" spans="1:11" ht="14.4" customHeight="1">
      <c r="A110" s="23" t="s">
        <v>122</v>
      </c>
      <c r="B110" s="12">
        <v>260401</v>
      </c>
      <c r="C110" s="14" t="s">
        <v>125</v>
      </c>
      <c r="D110" s="23" t="s">
        <v>691</v>
      </c>
      <c r="E110" s="24" t="s">
        <v>708</v>
      </c>
      <c r="F110" s="3">
        <v>2389803</v>
      </c>
      <c r="G110" s="3">
        <v>2679491</v>
      </c>
      <c r="H110" s="3">
        <f t="shared" si="2"/>
        <v>5069294</v>
      </c>
      <c r="I110" s="1">
        <v>448686</v>
      </c>
      <c r="J110" s="1">
        <f t="shared" si="3"/>
        <v>5517980</v>
      </c>
      <c r="K110" s="12"/>
    </row>
    <row r="111" spans="1:11" ht="14.4" customHeight="1">
      <c r="A111" s="23" t="s">
        <v>122</v>
      </c>
      <c r="B111" s="12">
        <v>260406</v>
      </c>
      <c r="C111" s="14" t="s">
        <v>126</v>
      </c>
      <c r="D111" s="23" t="s">
        <v>691</v>
      </c>
      <c r="E111" s="24" t="s">
        <v>708</v>
      </c>
      <c r="F111" s="3">
        <v>3652641</v>
      </c>
      <c r="G111" s="3">
        <v>880590</v>
      </c>
      <c r="H111" s="3">
        <f t="shared" si="2"/>
        <v>4533231</v>
      </c>
      <c r="I111" s="1">
        <v>219078</v>
      </c>
      <c r="J111" s="1">
        <f t="shared" si="3"/>
        <v>4752309</v>
      </c>
      <c r="K111" s="12"/>
    </row>
    <row r="112" spans="1:11" ht="14.4" customHeight="1">
      <c r="A112" s="23" t="s">
        <v>122</v>
      </c>
      <c r="B112" s="12">
        <v>260408</v>
      </c>
      <c r="C112" s="14" t="s">
        <v>127</v>
      </c>
      <c r="D112" s="23" t="s">
        <v>691</v>
      </c>
      <c r="E112" s="24" t="s">
        <v>708</v>
      </c>
      <c r="F112" s="3">
        <v>970631</v>
      </c>
      <c r="G112" s="3">
        <v>0</v>
      </c>
      <c r="H112" s="3">
        <f t="shared" si="2"/>
        <v>970631</v>
      </c>
      <c r="I112" s="1">
        <v>32088</v>
      </c>
      <c r="J112" s="1">
        <f t="shared" si="3"/>
        <v>1002719</v>
      </c>
      <c r="K112" s="12"/>
    </row>
    <row r="113" spans="1:11" ht="14.4" customHeight="1">
      <c r="A113" s="23" t="s">
        <v>122</v>
      </c>
      <c r="B113" s="12">
        <v>260413</v>
      </c>
      <c r="C113" s="14" t="s">
        <v>128</v>
      </c>
      <c r="D113" s="23" t="s">
        <v>691</v>
      </c>
      <c r="E113" s="24" t="s">
        <v>708</v>
      </c>
      <c r="F113" s="3">
        <v>2175118</v>
      </c>
      <c r="G113" s="3">
        <v>935324</v>
      </c>
      <c r="H113" s="3">
        <f t="shared" si="2"/>
        <v>3110442</v>
      </c>
      <c r="I113" s="1">
        <v>33612</v>
      </c>
      <c r="J113" s="1">
        <f t="shared" si="3"/>
        <v>3144054</v>
      </c>
      <c r="K113" s="12"/>
    </row>
    <row r="114" spans="1:11" ht="14.4" customHeight="1">
      <c r="A114" s="23" t="s">
        <v>122</v>
      </c>
      <c r="B114" s="12">
        <v>260414</v>
      </c>
      <c r="C114" s="14" t="s">
        <v>129</v>
      </c>
      <c r="D114" s="23" t="s">
        <v>691</v>
      </c>
      <c r="E114" s="24" t="s">
        <v>708</v>
      </c>
      <c r="F114" s="3">
        <v>3201733</v>
      </c>
      <c r="G114" s="3">
        <v>494548</v>
      </c>
      <c r="H114" s="3">
        <f t="shared" si="2"/>
        <v>3696281</v>
      </c>
      <c r="I114" s="1">
        <v>-429906</v>
      </c>
      <c r="J114" s="1">
        <f t="shared" si="3"/>
        <v>3266375</v>
      </c>
      <c r="K114" s="12"/>
    </row>
    <row r="115" spans="1:11" ht="14.4" customHeight="1">
      <c r="A115" s="23" t="s">
        <v>122</v>
      </c>
      <c r="B115" s="12">
        <v>260415</v>
      </c>
      <c r="C115" s="14" t="s">
        <v>130</v>
      </c>
      <c r="D115" s="23" t="s">
        <v>691</v>
      </c>
      <c r="E115" s="24" t="s">
        <v>708</v>
      </c>
      <c r="F115" s="3">
        <v>2221886</v>
      </c>
      <c r="G115" s="3">
        <v>1401680</v>
      </c>
      <c r="H115" s="3">
        <f t="shared" si="2"/>
        <v>3623566</v>
      </c>
      <c r="I115" s="1">
        <v>109788</v>
      </c>
      <c r="J115" s="1">
        <f t="shared" si="3"/>
        <v>3733354</v>
      </c>
      <c r="K115" s="12"/>
    </row>
    <row r="116" spans="1:11" ht="14.4" customHeight="1">
      <c r="A116" s="23" t="s">
        <v>122</v>
      </c>
      <c r="B116" s="12">
        <v>260418</v>
      </c>
      <c r="C116" s="14" t="s">
        <v>131</v>
      </c>
      <c r="D116" s="23" t="s">
        <v>691</v>
      </c>
      <c r="E116" s="24" t="s">
        <v>708</v>
      </c>
      <c r="F116" s="3">
        <v>4497528</v>
      </c>
      <c r="G116" s="3">
        <v>0</v>
      </c>
      <c r="H116" s="3">
        <f t="shared" si="2"/>
        <v>4497528</v>
      </c>
      <c r="I116" s="1">
        <v>936336</v>
      </c>
      <c r="J116" s="1">
        <f t="shared" si="3"/>
        <v>5433864</v>
      </c>
      <c r="K116" s="12"/>
    </row>
    <row r="117" spans="1:11" ht="14.4" customHeight="1">
      <c r="A117" s="23" t="s">
        <v>122</v>
      </c>
      <c r="B117" s="12">
        <v>260419</v>
      </c>
      <c r="C117" s="14" t="s">
        <v>132</v>
      </c>
      <c r="D117" s="23" t="s">
        <v>691</v>
      </c>
      <c r="E117" s="24" t="s">
        <v>708</v>
      </c>
      <c r="F117" s="3">
        <v>2063308</v>
      </c>
      <c r="G117" s="3">
        <v>3154</v>
      </c>
      <c r="H117" s="3">
        <f t="shared" si="2"/>
        <v>2066462</v>
      </c>
      <c r="I117" s="1">
        <v>78366</v>
      </c>
      <c r="J117" s="1">
        <f t="shared" si="3"/>
        <v>2144828</v>
      </c>
      <c r="K117" s="12"/>
    </row>
    <row r="118" spans="1:11" ht="14.4" customHeight="1">
      <c r="A118" s="23" t="s">
        <v>122</v>
      </c>
      <c r="B118" s="12">
        <v>260421</v>
      </c>
      <c r="C118" s="14" t="s">
        <v>133</v>
      </c>
      <c r="D118" s="23" t="s">
        <v>691</v>
      </c>
      <c r="E118" s="24" t="s">
        <v>708</v>
      </c>
      <c r="F118" s="3">
        <v>3361353</v>
      </c>
      <c r="G118" s="3">
        <v>1867354</v>
      </c>
      <c r="H118" s="3">
        <f t="shared" si="2"/>
        <v>5228707</v>
      </c>
      <c r="I118" s="1">
        <v>299202</v>
      </c>
      <c r="J118" s="1">
        <f t="shared" si="3"/>
        <v>5527909</v>
      </c>
      <c r="K118" s="12"/>
    </row>
    <row r="119" spans="1:11" ht="14.4" customHeight="1">
      <c r="A119" s="23" t="s">
        <v>134</v>
      </c>
      <c r="B119" s="12">
        <v>270425</v>
      </c>
      <c r="C119" s="14" t="s">
        <v>135</v>
      </c>
      <c r="D119" s="23" t="s">
        <v>691</v>
      </c>
      <c r="E119" s="24" t="s">
        <v>708</v>
      </c>
      <c r="F119" s="3">
        <v>1307984</v>
      </c>
      <c r="G119" s="3">
        <v>0</v>
      </c>
      <c r="H119" s="3">
        <f t="shared" si="2"/>
        <v>1307984</v>
      </c>
      <c r="I119" s="1">
        <v>195198</v>
      </c>
      <c r="J119" s="1">
        <f t="shared" si="3"/>
        <v>1503182</v>
      </c>
      <c r="K119" s="12"/>
    </row>
    <row r="120" spans="1:11" ht="14.4" customHeight="1">
      <c r="A120" s="23" t="s">
        <v>134</v>
      </c>
      <c r="B120" s="12">
        <v>270428</v>
      </c>
      <c r="C120" s="14" t="s">
        <v>136</v>
      </c>
      <c r="D120" s="23" t="s">
        <v>691</v>
      </c>
      <c r="E120" s="24" t="s">
        <v>708</v>
      </c>
      <c r="F120" s="3">
        <v>180681</v>
      </c>
      <c r="G120" s="3">
        <v>59490</v>
      </c>
      <c r="H120" s="3">
        <f t="shared" si="2"/>
        <v>240171</v>
      </c>
      <c r="I120" s="1">
        <v>5832</v>
      </c>
      <c r="J120" s="1">
        <f t="shared" si="3"/>
        <v>246003</v>
      </c>
      <c r="K120" s="12"/>
    </row>
    <row r="121" spans="1:11" ht="14.4" customHeight="1">
      <c r="A121" s="23" t="s">
        <v>134</v>
      </c>
      <c r="B121" s="12">
        <v>270429</v>
      </c>
      <c r="C121" s="14" t="s">
        <v>137</v>
      </c>
      <c r="D121" s="23" t="s">
        <v>691</v>
      </c>
      <c r="E121" s="24" t="s">
        <v>708</v>
      </c>
      <c r="F121" s="3">
        <v>4065364</v>
      </c>
      <c r="G121" s="3">
        <v>0</v>
      </c>
      <c r="H121" s="3">
        <f t="shared" si="2"/>
        <v>4065364</v>
      </c>
      <c r="I121" s="1">
        <v>-3487932</v>
      </c>
      <c r="J121" s="1">
        <f t="shared" si="3"/>
        <v>577432</v>
      </c>
      <c r="K121" s="12"/>
    </row>
    <row r="122" spans="1:11" ht="14.4" customHeight="1">
      <c r="A122" s="23" t="s">
        <v>134</v>
      </c>
      <c r="B122" s="12">
        <v>270430</v>
      </c>
      <c r="C122" s="14" t="s">
        <v>138</v>
      </c>
      <c r="D122" s="23" t="s">
        <v>691</v>
      </c>
      <c r="E122" s="24" t="s">
        <v>708</v>
      </c>
      <c r="F122" s="3">
        <v>734097</v>
      </c>
      <c r="G122" s="3">
        <v>0</v>
      </c>
      <c r="H122" s="3">
        <f t="shared" si="2"/>
        <v>734097</v>
      </c>
      <c r="I122" s="1">
        <v>94128</v>
      </c>
      <c r="J122" s="1">
        <f t="shared" si="3"/>
        <v>828225</v>
      </c>
      <c r="K122" s="12"/>
    </row>
    <row r="123" spans="1:11" ht="14.4" customHeight="1">
      <c r="A123" s="23" t="s">
        <v>134</v>
      </c>
      <c r="B123" s="12">
        <v>270432</v>
      </c>
      <c r="C123" s="14" t="s">
        <v>139</v>
      </c>
      <c r="D123" s="23" t="s">
        <v>691</v>
      </c>
      <c r="E123" s="24" t="s">
        <v>708</v>
      </c>
      <c r="F123" s="3">
        <v>737554</v>
      </c>
      <c r="G123" s="3">
        <v>442034</v>
      </c>
      <c r="H123" s="3">
        <f t="shared" si="2"/>
        <v>1179588</v>
      </c>
      <c r="I123" s="1">
        <v>-52764</v>
      </c>
      <c r="J123" s="1">
        <f t="shared" si="3"/>
        <v>1126824</v>
      </c>
      <c r="K123" s="12"/>
    </row>
    <row r="124" spans="1:11" ht="14.4" customHeight="1">
      <c r="A124" s="23" t="s">
        <v>134</v>
      </c>
      <c r="B124" s="12">
        <v>270433</v>
      </c>
      <c r="C124" s="14" t="s">
        <v>140</v>
      </c>
      <c r="D124" s="23" t="s">
        <v>691</v>
      </c>
      <c r="E124" s="24" t="s">
        <v>708</v>
      </c>
      <c r="F124" s="3">
        <v>1056351</v>
      </c>
      <c r="G124" s="3">
        <v>0</v>
      </c>
      <c r="H124" s="3">
        <f t="shared" si="2"/>
        <v>1056351</v>
      </c>
      <c r="I124" s="1">
        <v>-42726</v>
      </c>
      <c r="J124" s="1">
        <f t="shared" si="3"/>
        <v>1013625</v>
      </c>
      <c r="K124" s="12"/>
    </row>
    <row r="125" spans="1:11" ht="14.4" customHeight="1">
      <c r="A125" s="23" t="s">
        <v>134</v>
      </c>
      <c r="B125" s="12">
        <v>270435</v>
      </c>
      <c r="C125" s="14" t="s">
        <v>141</v>
      </c>
      <c r="D125" s="23" t="s">
        <v>691</v>
      </c>
      <c r="E125" s="24" t="s">
        <v>708</v>
      </c>
      <c r="F125" s="3">
        <v>343213</v>
      </c>
      <c r="G125" s="3">
        <v>732194</v>
      </c>
      <c r="H125" s="3">
        <f t="shared" si="2"/>
        <v>1075407</v>
      </c>
      <c r="I125" s="1">
        <v>172281</v>
      </c>
      <c r="J125" s="1">
        <f t="shared" si="3"/>
        <v>1247688</v>
      </c>
      <c r="K125" s="12"/>
    </row>
    <row r="126" spans="1:11" ht="14.4" customHeight="1">
      <c r="A126" s="23" t="s">
        <v>134</v>
      </c>
      <c r="B126" s="12">
        <v>270438</v>
      </c>
      <c r="C126" s="14" t="s">
        <v>142</v>
      </c>
      <c r="D126" s="23" t="s">
        <v>691</v>
      </c>
      <c r="E126" s="24" t="s">
        <v>708</v>
      </c>
      <c r="F126" s="3">
        <v>525229</v>
      </c>
      <c r="G126" s="3">
        <v>0</v>
      </c>
      <c r="H126" s="3">
        <f t="shared" si="2"/>
        <v>525229</v>
      </c>
      <c r="I126" s="1">
        <v>5118</v>
      </c>
      <c r="J126" s="1">
        <f t="shared" si="3"/>
        <v>530347</v>
      </c>
      <c r="K126" s="12"/>
    </row>
    <row r="127" spans="1:11" ht="14.4" customHeight="1">
      <c r="A127" s="23" t="s">
        <v>134</v>
      </c>
      <c r="B127" s="12">
        <v>270441</v>
      </c>
      <c r="C127" s="14" t="s">
        <v>143</v>
      </c>
      <c r="D127" s="23" t="s">
        <v>691</v>
      </c>
      <c r="E127" s="24" t="s">
        <v>708</v>
      </c>
      <c r="F127" s="3">
        <v>788092</v>
      </c>
      <c r="G127" s="3">
        <v>169002</v>
      </c>
      <c r="H127" s="3">
        <f t="shared" si="2"/>
        <v>957094</v>
      </c>
      <c r="I127" s="1">
        <v>936</v>
      </c>
      <c r="J127" s="1">
        <f t="shared" si="3"/>
        <v>958030</v>
      </c>
      <c r="K127" s="12"/>
    </row>
    <row r="128" spans="1:11" ht="14.4" customHeight="1">
      <c r="A128" s="23" t="s">
        <v>144</v>
      </c>
      <c r="B128" s="12">
        <v>280451</v>
      </c>
      <c r="C128" s="14" t="s">
        <v>145</v>
      </c>
      <c r="D128" s="23" t="s">
        <v>691</v>
      </c>
      <c r="E128" s="24" t="s">
        <v>708</v>
      </c>
      <c r="F128" s="3">
        <v>344094</v>
      </c>
      <c r="G128" s="3">
        <v>0</v>
      </c>
      <c r="H128" s="3">
        <f t="shared" si="2"/>
        <v>344094</v>
      </c>
      <c r="I128" s="1">
        <v>29436</v>
      </c>
      <c r="J128" s="1">
        <f t="shared" si="3"/>
        <v>373530</v>
      </c>
      <c r="K128" s="12"/>
    </row>
    <row r="129" spans="1:11" ht="14.4" customHeight="1">
      <c r="A129" s="23" t="s">
        <v>144</v>
      </c>
      <c r="B129" s="12">
        <v>280457</v>
      </c>
      <c r="C129" s="14" t="s">
        <v>146</v>
      </c>
      <c r="D129" s="23" t="s">
        <v>691</v>
      </c>
      <c r="E129" s="24" t="s">
        <v>708</v>
      </c>
      <c r="F129" s="3">
        <v>222403</v>
      </c>
      <c r="G129" s="3">
        <v>0</v>
      </c>
      <c r="H129" s="3">
        <f t="shared" si="2"/>
        <v>222403</v>
      </c>
      <c r="I129" s="1">
        <v>-16310</v>
      </c>
      <c r="J129" s="1">
        <f t="shared" si="3"/>
        <v>206093</v>
      </c>
      <c r="K129" s="12"/>
    </row>
    <row r="130" spans="1:11" ht="14.4" customHeight="1">
      <c r="A130" s="23" t="s">
        <v>144</v>
      </c>
      <c r="B130" s="12">
        <v>280461</v>
      </c>
      <c r="C130" s="14" t="s">
        <v>147</v>
      </c>
      <c r="D130" s="23" t="s">
        <v>691</v>
      </c>
      <c r="E130" s="24" t="s">
        <v>708</v>
      </c>
      <c r="F130" s="3">
        <v>391328</v>
      </c>
      <c r="G130" s="3">
        <v>0</v>
      </c>
      <c r="H130" s="3">
        <f t="shared" si="2"/>
        <v>391328</v>
      </c>
      <c r="I130" s="1">
        <v>30108</v>
      </c>
      <c r="J130" s="1">
        <f t="shared" si="3"/>
        <v>421436</v>
      </c>
      <c r="K130" s="12"/>
    </row>
    <row r="131" spans="1:11" ht="14.4" customHeight="1">
      <c r="A131" s="23" t="s">
        <v>144</v>
      </c>
      <c r="B131" s="12">
        <v>280466</v>
      </c>
      <c r="C131" s="14" t="s">
        <v>148</v>
      </c>
      <c r="D131" s="23" t="s">
        <v>691</v>
      </c>
      <c r="E131" s="24" t="s">
        <v>708</v>
      </c>
      <c r="F131" s="3">
        <v>256285</v>
      </c>
      <c r="G131" s="3">
        <v>0</v>
      </c>
      <c r="H131" s="3">
        <f t="shared" ref="H131:H191" si="4">F131+G131</f>
        <v>256285</v>
      </c>
      <c r="I131" s="1">
        <v>-118129</v>
      </c>
      <c r="J131" s="1">
        <f t="shared" ref="J131:J191" si="5">H131+I131</f>
        <v>138156</v>
      </c>
      <c r="K131" s="12"/>
    </row>
    <row r="132" spans="1:11" ht="14.4" customHeight="1">
      <c r="A132" s="23" t="s">
        <v>150</v>
      </c>
      <c r="B132" s="12">
        <v>290280</v>
      </c>
      <c r="C132" s="14" t="s">
        <v>151</v>
      </c>
      <c r="D132" s="23" t="s">
        <v>691</v>
      </c>
      <c r="E132" s="24" t="s">
        <v>708</v>
      </c>
      <c r="F132" s="3">
        <v>826447</v>
      </c>
      <c r="G132" s="3">
        <v>166721</v>
      </c>
      <c r="H132" s="3">
        <f t="shared" si="4"/>
        <v>993168</v>
      </c>
      <c r="I132" s="1">
        <v>48408</v>
      </c>
      <c r="J132" s="1">
        <f t="shared" si="5"/>
        <v>1041576</v>
      </c>
      <c r="K132" s="12"/>
    </row>
    <row r="133" spans="1:11" ht="14.4" customHeight="1">
      <c r="A133" s="23" t="s">
        <v>150</v>
      </c>
      <c r="B133" s="12">
        <v>290553</v>
      </c>
      <c r="C133" s="14" t="s">
        <v>152</v>
      </c>
      <c r="D133" s="23" t="s">
        <v>691</v>
      </c>
      <c r="E133" s="24" t="s">
        <v>708</v>
      </c>
      <c r="F133" s="3">
        <v>5402051</v>
      </c>
      <c r="G133" s="3">
        <v>501744</v>
      </c>
      <c r="H133" s="3">
        <f t="shared" si="4"/>
        <v>5903795</v>
      </c>
      <c r="I133" s="1">
        <v>289020</v>
      </c>
      <c r="J133" s="1">
        <f t="shared" si="5"/>
        <v>6192815</v>
      </c>
      <c r="K133" s="12"/>
    </row>
    <row r="134" spans="1:11" ht="14.4" customHeight="1">
      <c r="A134" s="23" t="s">
        <v>150</v>
      </c>
      <c r="B134" s="12">
        <v>290554</v>
      </c>
      <c r="C134" s="14" t="s">
        <v>153</v>
      </c>
      <c r="D134" s="23" t="s">
        <v>691</v>
      </c>
      <c r="E134" s="24" t="s">
        <v>708</v>
      </c>
      <c r="F134" s="3">
        <v>2074090</v>
      </c>
      <c r="G134" s="3">
        <v>424807</v>
      </c>
      <c r="H134" s="3">
        <f t="shared" si="4"/>
        <v>2498897</v>
      </c>
      <c r="I134" s="1">
        <v>120978</v>
      </c>
      <c r="J134" s="1">
        <f t="shared" si="5"/>
        <v>2619875</v>
      </c>
      <c r="K134" s="12"/>
    </row>
    <row r="135" spans="1:11" ht="14.4" customHeight="1">
      <c r="A135" s="23" t="s">
        <v>150</v>
      </c>
      <c r="B135" s="12">
        <v>290565</v>
      </c>
      <c r="C135" s="14" t="s">
        <v>154</v>
      </c>
      <c r="D135" s="23" t="s">
        <v>691</v>
      </c>
      <c r="E135" s="24" t="s">
        <v>708</v>
      </c>
      <c r="F135" s="3">
        <v>3505469</v>
      </c>
      <c r="G135" s="3">
        <v>32703</v>
      </c>
      <c r="H135" s="3">
        <f t="shared" si="4"/>
        <v>3538172</v>
      </c>
      <c r="I135" s="1">
        <v>201498</v>
      </c>
      <c r="J135" s="1">
        <f t="shared" si="5"/>
        <v>3739670</v>
      </c>
      <c r="K135" s="12"/>
    </row>
    <row r="136" spans="1:11" ht="14.4" customHeight="1">
      <c r="A136" s="23" t="s">
        <v>150</v>
      </c>
      <c r="B136" s="12">
        <v>290570</v>
      </c>
      <c r="C136" s="14" t="s">
        <v>155</v>
      </c>
      <c r="D136" s="23" t="s">
        <v>691</v>
      </c>
      <c r="E136" s="24" t="s">
        <v>708</v>
      </c>
      <c r="F136" s="3">
        <v>834554</v>
      </c>
      <c r="G136" s="3">
        <v>0</v>
      </c>
      <c r="H136" s="3">
        <f t="shared" si="4"/>
        <v>834554</v>
      </c>
      <c r="I136" s="1">
        <v>32754</v>
      </c>
      <c r="J136" s="1">
        <f t="shared" si="5"/>
        <v>867308</v>
      </c>
      <c r="K136" s="12"/>
    </row>
    <row r="137" spans="1:11" ht="14.4" customHeight="1">
      <c r="A137" s="23" t="s">
        <v>150</v>
      </c>
      <c r="B137" s="12">
        <v>290571</v>
      </c>
      <c r="C137" s="14" t="s">
        <v>156</v>
      </c>
      <c r="D137" s="23" t="s">
        <v>691</v>
      </c>
      <c r="E137" s="24" t="s">
        <v>708</v>
      </c>
      <c r="F137" s="3">
        <v>1295845</v>
      </c>
      <c r="G137" s="3">
        <v>6949</v>
      </c>
      <c r="H137" s="3">
        <f t="shared" si="4"/>
        <v>1302794</v>
      </c>
      <c r="I137" s="1">
        <v>493200</v>
      </c>
      <c r="J137" s="1">
        <f t="shared" si="5"/>
        <v>1795994</v>
      </c>
      <c r="K137" s="12"/>
    </row>
    <row r="138" spans="1:11" ht="14.4" customHeight="1">
      <c r="A138" s="23" t="s">
        <v>150</v>
      </c>
      <c r="B138" s="12">
        <v>290573</v>
      </c>
      <c r="C138" s="14" t="s">
        <v>157</v>
      </c>
      <c r="D138" s="23" t="s">
        <v>691</v>
      </c>
      <c r="E138" s="24" t="s">
        <v>708</v>
      </c>
      <c r="F138" s="3">
        <v>4368427</v>
      </c>
      <c r="G138" s="3">
        <v>1083274</v>
      </c>
      <c r="H138" s="3">
        <f t="shared" si="4"/>
        <v>5451701</v>
      </c>
      <c r="I138" s="1">
        <v>263988</v>
      </c>
      <c r="J138" s="1">
        <f t="shared" si="5"/>
        <v>5715689</v>
      </c>
      <c r="K138" s="12"/>
    </row>
    <row r="139" spans="1:11" ht="14.4" customHeight="1">
      <c r="A139" s="23" t="s">
        <v>150</v>
      </c>
      <c r="B139" s="12">
        <v>290579</v>
      </c>
      <c r="C139" s="14" t="s">
        <v>158</v>
      </c>
      <c r="D139" s="23" t="s">
        <v>691</v>
      </c>
      <c r="E139" s="24" t="s">
        <v>708</v>
      </c>
      <c r="F139" s="3">
        <v>6009894</v>
      </c>
      <c r="G139" s="3">
        <v>3185689</v>
      </c>
      <c r="H139" s="3">
        <f t="shared" si="4"/>
        <v>9195583</v>
      </c>
      <c r="I139" s="1">
        <v>381954</v>
      </c>
      <c r="J139" s="1">
        <f t="shared" si="5"/>
        <v>9577537</v>
      </c>
      <c r="K139" s="12"/>
    </row>
    <row r="140" spans="1:11" ht="14.4" customHeight="1">
      <c r="A140" s="23" t="s">
        <v>150</v>
      </c>
      <c r="B140" s="12">
        <v>290581</v>
      </c>
      <c r="C140" s="14" t="s">
        <v>159</v>
      </c>
      <c r="D140" s="23" t="s">
        <v>691</v>
      </c>
      <c r="E140" s="24" t="s">
        <v>708</v>
      </c>
      <c r="F140" s="3">
        <v>2555677</v>
      </c>
      <c r="G140" s="3">
        <v>156236</v>
      </c>
      <c r="H140" s="3">
        <f t="shared" si="4"/>
        <v>2711913</v>
      </c>
      <c r="I140" s="1">
        <v>39942</v>
      </c>
      <c r="J140" s="1">
        <f t="shared" si="5"/>
        <v>2751855</v>
      </c>
      <c r="K140" s="12"/>
    </row>
    <row r="141" spans="1:11" ht="14.4" customHeight="1">
      <c r="A141" s="23" t="s">
        <v>150</v>
      </c>
      <c r="B141" s="12">
        <v>290598</v>
      </c>
      <c r="C141" s="14" t="s">
        <v>160</v>
      </c>
      <c r="D141" s="23" t="s">
        <v>691</v>
      </c>
      <c r="E141" s="24" t="s">
        <v>708</v>
      </c>
      <c r="F141" s="3">
        <v>313445</v>
      </c>
      <c r="G141" s="3">
        <v>145872</v>
      </c>
      <c r="H141" s="3">
        <f t="shared" si="4"/>
        <v>459317</v>
      </c>
      <c r="I141" s="1">
        <v>26436</v>
      </c>
      <c r="J141" s="1">
        <f t="shared" si="5"/>
        <v>485753</v>
      </c>
      <c r="K141" s="12"/>
    </row>
    <row r="142" spans="1:11" ht="14.4" customHeight="1">
      <c r="A142" s="23" t="s">
        <v>161</v>
      </c>
      <c r="B142" s="12">
        <v>300586</v>
      </c>
      <c r="C142" s="14" t="s">
        <v>163</v>
      </c>
      <c r="D142" s="23" t="s">
        <v>691</v>
      </c>
      <c r="E142" s="24" t="s">
        <v>708</v>
      </c>
      <c r="F142" s="3">
        <v>230570</v>
      </c>
      <c r="G142" s="3">
        <v>50103</v>
      </c>
      <c r="H142" s="3">
        <f t="shared" si="4"/>
        <v>280673</v>
      </c>
      <c r="I142" s="1">
        <v>32112</v>
      </c>
      <c r="J142" s="1">
        <f t="shared" si="5"/>
        <v>312785</v>
      </c>
      <c r="K142" s="12"/>
    </row>
    <row r="143" spans="1:11" ht="14.4" customHeight="1">
      <c r="A143" s="23" t="s">
        <v>161</v>
      </c>
      <c r="B143" s="12">
        <v>300588</v>
      </c>
      <c r="C143" s="14" t="s">
        <v>164</v>
      </c>
      <c r="D143" s="23" t="s">
        <v>691</v>
      </c>
      <c r="E143" s="24" t="s">
        <v>708</v>
      </c>
      <c r="F143" s="3">
        <v>202500</v>
      </c>
      <c r="G143" s="3">
        <v>51619</v>
      </c>
      <c r="H143" s="3">
        <f t="shared" si="4"/>
        <v>254119</v>
      </c>
      <c r="I143" s="1">
        <v>-19056</v>
      </c>
      <c r="J143" s="1">
        <f t="shared" si="5"/>
        <v>235063</v>
      </c>
      <c r="K143" s="12"/>
    </row>
    <row r="144" spans="1:11" ht="14.4" customHeight="1">
      <c r="A144" s="23" t="s">
        <v>161</v>
      </c>
      <c r="B144" s="12">
        <v>300589</v>
      </c>
      <c r="C144" s="14" t="s">
        <v>165</v>
      </c>
      <c r="D144" s="23" t="s">
        <v>691</v>
      </c>
      <c r="E144" s="24" t="s">
        <v>708</v>
      </c>
      <c r="F144" s="3">
        <v>117332</v>
      </c>
      <c r="G144" s="3">
        <v>124270</v>
      </c>
      <c r="H144" s="3">
        <f t="shared" si="4"/>
        <v>241602</v>
      </c>
      <c r="I144" s="1">
        <v>24528</v>
      </c>
      <c r="J144" s="1">
        <f t="shared" si="5"/>
        <v>266130</v>
      </c>
      <c r="K144" s="12"/>
    </row>
    <row r="145" spans="1:11" ht="14.4" customHeight="1">
      <c r="A145" s="23" t="s">
        <v>161</v>
      </c>
      <c r="B145" s="12">
        <v>300590</v>
      </c>
      <c r="C145" s="14" t="s">
        <v>166</v>
      </c>
      <c r="D145" s="23" t="s">
        <v>691</v>
      </c>
      <c r="E145" s="24" t="s">
        <v>708</v>
      </c>
      <c r="F145" s="3">
        <v>301454</v>
      </c>
      <c r="G145" s="3">
        <v>132426</v>
      </c>
      <c r="H145" s="3">
        <f t="shared" si="4"/>
        <v>433880</v>
      </c>
      <c r="I145" s="1">
        <v>48312</v>
      </c>
      <c r="J145" s="1">
        <f t="shared" si="5"/>
        <v>482192</v>
      </c>
      <c r="K145" s="12"/>
    </row>
    <row r="146" spans="1:11" ht="14.4" customHeight="1">
      <c r="A146" s="23" t="s">
        <v>161</v>
      </c>
      <c r="B146" s="12">
        <v>300591</v>
      </c>
      <c r="C146" s="14" t="s">
        <v>167</v>
      </c>
      <c r="D146" s="23" t="s">
        <v>691</v>
      </c>
      <c r="E146" s="24" t="s">
        <v>708</v>
      </c>
      <c r="F146" s="3">
        <v>137056</v>
      </c>
      <c r="G146" s="3">
        <v>1329</v>
      </c>
      <c r="H146" s="3">
        <f t="shared" si="4"/>
        <v>138385</v>
      </c>
      <c r="I146" s="1">
        <v>7230</v>
      </c>
      <c r="J146" s="1">
        <f t="shared" si="5"/>
        <v>145615</v>
      </c>
      <c r="K146" s="12"/>
    </row>
    <row r="147" spans="1:11" ht="14.4" customHeight="1">
      <c r="A147" s="23" t="s">
        <v>161</v>
      </c>
      <c r="B147" s="12">
        <v>300594</v>
      </c>
      <c r="C147" s="14" t="s">
        <v>168</v>
      </c>
      <c r="D147" s="23" t="s">
        <v>691</v>
      </c>
      <c r="E147" s="24" t="s">
        <v>708</v>
      </c>
      <c r="F147" s="3">
        <v>464195</v>
      </c>
      <c r="G147" s="3">
        <v>150687</v>
      </c>
      <c r="H147" s="3">
        <f t="shared" si="4"/>
        <v>614882</v>
      </c>
      <c r="I147" s="1">
        <v>-96282</v>
      </c>
      <c r="J147" s="1">
        <f t="shared" si="5"/>
        <v>518600</v>
      </c>
      <c r="K147" s="12"/>
    </row>
    <row r="148" spans="1:11" ht="14.4" customHeight="1">
      <c r="A148" s="23" t="s">
        <v>161</v>
      </c>
      <c r="B148" s="12">
        <v>300598</v>
      </c>
      <c r="C148" s="14" t="s">
        <v>169</v>
      </c>
      <c r="D148" s="23" t="s">
        <v>691</v>
      </c>
      <c r="E148" s="24" t="s">
        <v>708</v>
      </c>
      <c r="F148" s="3">
        <v>331727</v>
      </c>
      <c r="G148" s="3">
        <v>205996</v>
      </c>
      <c r="H148" s="3">
        <f t="shared" si="4"/>
        <v>537723</v>
      </c>
      <c r="I148" s="1">
        <v>33192</v>
      </c>
      <c r="J148" s="1">
        <f t="shared" si="5"/>
        <v>570915</v>
      </c>
      <c r="K148" s="12"/>
    </row>
    <row r="149" spans="1:11" ht="14.4" customHeight="1">
      <c r="A149" s="23" t="s">
        <v>161</v>
      </c>
      <c r="B149" s="12">
        <v>300606</v>
      </c>
      <c r="C149" s="14" t="s">
        <v>170</v>
      </c>
      <c r="D149" s="23" t="s">
        <v>691</v>
      </c>
      <c r="E149" s="24" t="s">
        <v>708</v>
      </c>
      <c r="F149" s="3">
        <v>395982</v>
      </c>
      <c r="G149" s="3">
        <v>177275</v>
      </c>
      <c r="H149" s="3">
        <f t="shared" si="4"/>
        <v>573257</v>
      </c>
      <c r="I149" s="1">
        <v>75024</v>
      </c>
      <c r="J149" s="1">
        <f t="shared" si="5"/>
        <v>648281</v>
      </c>
      <c r="K149" s="12"/>
    </row>
    <row r="150" spans="1:11" ht="14.4" customHeight="1">
      <c r="A150" s="23" t="s">
        <v>161</v>
      </c>
      <c r="B150" s="12">
        <v>300609</v>
      </c>
      <c r="C150" s="14" t="s">
        <v>171</v>
      </c>
      <c r="D150" s="23" t="s">
        <v>691</v>
      </c>
      <c r="E150" s="24" t="s">
        <v>708</v>
      </c>
      <c r="F150" s="3">
        <v>241855</v>
      </c>
      <c r="G150" s="3">
        <v>266404</v>
      </c>
      <c r="H150" s="3">
        <f t="shared" si="4"/>
        <v>508259</v>
      </c>
      <c r="I150" s="1">
        <v>32670</v>
      </c>
      <c r="J150" s="1">
        <f t="shared" si="5"/>
        <v>540929</v>
      </c>
      <c r="K150" s="12"/>
    </row>
    <row r="151" spans="1:11" ht="14.4" customHeight="1">
      <c r="A151" s="23" t="s">
        <v>161</v>
      </c>
      <c r="B151" s="12">
        <v>300612</v>
      </c>
      <c r="C151" s="14" t="s">
        <v>172</v>
      </c>
      <c r="D151" s="23" t="s">
        <v>691</v>
      </c>
      <c r="E151" s="24" t="s">
        <v>708</v>
      </c>
      <c r="F151" s="3">
        <v>147176</v>
      </c>
      <c r="G151" s="3">
        <v>39848</v>
      </c>
      <c r="H151" s="3">
        <f t="shared" si="4"/>
        <v>187024</v>
      </c>
      <c r="I151" s="1">
        <v>10254</v>
      </c>
      <c r="J151" s="1">
        <f t="shared" si="5"/>
        <v>197278</v>
      </c>
      <c r="K151" s="12"/>
    </row>
    <row r="152" spans="1:11" ht="14.4" customHeight="1">
      <c r="A152" s="23" t="s">
        <v>161</v>
      </c>
      <c r="B152" s="12">
        <v>300614</v>
      </c>
      <c r="C152" s="14" t="s">
        <v>173</v>
      </c>
      <c r="D152" s="23" t="s">
        <v>691</v>
      </c>
      <c r="E152" s="24" t="s">
        <v>708</v>
      </c>
      <c r="F152" s="3">
        <v>145096</v>
      </c>
      <c r="G152" s="3">
        <v>145458</v>
      </c>
      <c r="H152" s="3">
        <f t="shared" si="4"/>
        <v>290554</v>
      </c>
      <c r="I152" s="1">
        <v>40794</v>
      </c>
      <c r="J152" s="1">
        <f t="shared" si="5"/>
        <v>331348</v>
      </c>
      <c r="K152" s="12"/>
    </row>
    <row r="153" spans="1:11" ht="14.4" customHeight="1">
      <c r="A153" s="23" t="s">
        <v>161</v>
      </c>
      <c r="B153" s="12">
        <v>300619</v>
      </c>
      <c r="C153" s="14" t="s">
        <v>174</v>
      </c>
      <c r="D153" s="23" t="s">
        <v>691</v>
      </c>
      <c r="E153" s="24" t="s">
        <v>708</v>
      </c>
      <c r="F153" s="3">
        <v>251228</v>
      </c>
      <c r="G153" s="3">
        <v>0</v>
      </c>
      <c r="H153" s="3">
        <f t="shared" si="4"/>
        <v>251228</v>
      </c>
      <c r="I153" s="1">
        <v>11154</v>
      </c>
      <c r="J153" s="1">
        <f t="shared" si="5"/>
        <v>262382</v>
      </c>
      <c r="K153" s="12"/>
    </row>
    <row r="154" spans="1:11" ht="14.4" customHeight="1">
      <c r="A154" s="23" t="s">
        <v>161</v>
      </c>
      <c r="B154" s="12">
        <v>300625</v>
      </c>
      <c r="C154" s="14" t="s">
        <v>175</v>
      </c>
      <c r="D154" s="23" t="s">
        <v>691</v>
      </c>
      <c r="E154" s="24" t="s">
        <v>708</v>
      </c>
      <c r="F154" s="3">
        <v>317277</v>
      </c>
      <c r="G154" s="3">
        <v>50819</v>
      </c>
      <c r="H154" s="3">
        <f t="shared" si="4"/>
        <v>368096</v>
      </c>
      <c r="I154" s="1">
        <v>61278</v>
      </c>
      <c r="J154" s="1">
        <f t="shared" si="5"/>
        <v>429374</v>
      </c>
      <c r="K154" s="12"/>
    </row>
    <row r="155" spans="1:11" ht="14.4" customHeight="1">
      <c r="A155" s="23" t="s">
        <v>161</v>
      </c>
      <c r="B155" s="12">
        <v>300634</v>
      </c>
      <c r="C155" s="14" t="s">
        <v>176</v>
      </c>
      <c r="D155" s="23" t="s">
        <v>691</v>
      </c>
      <c r="E155" s="24" t="s">
        <v>708</v>
      </c>
      <c r="F155" s="3">
        <v>608060</v>
      </c>
      <c r="G155" s="3">
        <v>0</v>
      </c>
      <c r="H155" s="3">
        <f t="shared" si="4"/>
        <v>608060</v>
      </c>
      <c r="I155" s="1">
        <v>231750</v>
      </c>
      <c r="J155" s="1">
        <f t="shared" si="5"/>
        <v>839810</v>
      </c>
      <c r="K155" s="12"/>
    </row>
    <row r="156" spans="1:11" ht="14.4" customHeight="1">
      <c r="A156" s="23" t="s">
        <v>161</v>
      </c>
      <c r="B156" s="12">
        <v>300639</v>
      </c>
      <c r="C156" s="14" t="s">
        <v>177</v>
      </c>
      <c r="D156" s="23" t="s">
        <v>691</v>
      </c>
      <c r="E156" s="24" t="s">
        <v>708</v>
      </c>
      <c r="F156" s="3">
        <v>161481</v>
      </c>
      <c r="G156" s="3">
        <v>85731</v>
      </c>
      <c r="H156" s="3">
        <f t="shared" si="4"/>
        <v>247212</v>
      </c>
      <c r="I156" s="1">
        <v>56454</v>
      </c>
      <c r="J156" s="1">
        <f t="shared" si="5"/>
        <v>303666</v>
      </c>
      <c r="K156" s="12"/>
    </row>
    <row r="157" spans="1:11" ht="14.4" customHeight="1">
      <c r="A157" s="23" t="s">
        <v>161</v>
      </c>
      <c r="B157" s="12">
        <v>300650</v>
      </c>
      <c r="C157" s="14" t="s">
        <v>178</v>
      </c>
      <c r="D157" s="23" t="s">
        <v>691</v>
      </c>
      <c r="E157" s="24" t="s">
        <v>708</v>
      </c>
      <c r="F157" s="3">
        <v>315642</v>
      </c>
      <c r="G157" s="3">
        <v>1206</v>
      </c>
      <c r="H157" s="3">
        <f t="shared" si="4"/>
        <v>316848</v>
      </c>
      <c r="I157" s="1">
        <v>19314</v>
      </c>
      <c r="J157" s="1">
        <f t="shared" si="5"/>
        <v>336162</v>
      </c>
      <c r="K157" s="12"/>
    </row>
    <row r="158" spans="1:11" ht="14.4" customHeight="1">
      <c r="A158" s="23" t="s">
        <v>161</v>
      </c>
      <c r="B158" s="12">
        <v>300656</v>
      </c>
      <c r="C158" s="14" t="s">
        <v>179</v>
      </c>
      <c r="D158" s="23" t="s">
        <v>691</v>
      </c>
      <c r="E158" s="24" t="s">
        <v>708</v>
      </c>
      <c r="F158" s="3">
        <v>163556</v>
      </c>
      <c r="G158" s="3">
        <v>167279</v>
      </c>
      <c r="H158" s="3">
        <f t="shared" si="4"/>
        <v>330835</v>
      </c>
      <c r="I158" s="1">
        <v>10926</v>
      </c>
      <c r="J158" s="1">
        <f t="shared" si="5"/>
        <v>341761</v>
      </c>
      <c r="K158" s="12"/>
    </row>
    <row r="159" spans="1:11" ht="14.4" customHeight="1">
      <c r="A159" s="23" t="s">
        <v>161</v>
      </c>
      <c r="B159" s="12">
        <v>300663</v>
      </c>
      <c r="C159" s="14" t="s">
        <v>180</v>
      </c>
      <c r="D159" s="23" t="s">
        <v>691</v>
      </c>
      <c r="E159" s="24" t="s">
        <v>708</v>
      </c>
      <c r="F159" s="3">
        <v>65741</v>
      </c>
      <c r="G159" s="3">
        <v>52008</v>
      </c>
      <c r="H159" s="3">
        <f t="shared" si="4"/>
        <v>117749</v>
      </c>
      <c r="I159" s="1">
        <v>8136</v>
      </c>
      <c r="J159" s="1">
        <f t="shared" si="5"/>
        <v>125885</v>
      </c>
      <c r="K159" s="12"/>
    </row>
    <row r="160" spans="1:11" ht="14.4" customHeight="1">
      <c r="A160" s="23" t="s">
        <v>161</v>
      </c>
      <c r="B160" s="12">
        <v>300664</v>
      </c>
      <c r="C160" s="14" t="s">
        <v>181</v>
      </c>
      <c r="D160" s="23" t="s">
        <v>691</v>
      </c>
      <c r="E160" s="24" t="s">
        <v>708</v>
      </c>
      <c r="F160" s="3">
        <v>203156</v>
      </c>
      <c r="G160" s="3">
        <v>0</v>
      </c>
      <c r="H160" s="3">
        <f t="shared" si="4"/>
        <v>203156</v>
      </c>
      <c r="I160" s="1">
        <v>5556</v>
      </c>
      <c r="J160" s="1">
        <f t="shared" si="5"/>
        <v>208712</v>
      </c>
      <c r="K160" s="12"/>
    </row>
    <row r="161" spans="1:11" ht="14.4" customHeight="1">
      <c r="A161" s="23" t="s">
        <v>182</v>
      </c>
      <c r="B161" s="12">
        <v>310542</v>
      </c>
      <c r="C161" s="14" t="s">
        <v>183</v>
      </c>
      <c r="D161" s="23" t="s">
        <v>691</v>
      </c>
      <c r="E161" s="24" t="s">
        <v>708</v>
      </c>
      <c r="F161" s="3">
        <v>283558</v>
      </c>
      <c r="G161" s="3">
        <v>0</v>
      </c>
      <c r="H161" s="3">
        <f t="shared" si="4"/>
        <v>283558</v>
      </c>
      <c r="I161" s="1">
        <v>-10072</v>
      </c>
      <c r="J161" s="1">
        <f t="shared" si="5"/>
        <v>273486</v>
      </c>
      <c r="K161" s="12"/>
    </row>
    <row r="162" spans="1:11" ht="14.4" customHeight="1">
      <c r="A162" s="23" t="s">
        <v>182</v>
      </c>
      <c r="B162" s="12">
        <v>310669</v>
      </c>
      <c r="C162" s="14" t="s">
        <v>184</v>
      </c>
      <c r="D162" s="23" t="s">
        <v>691</v>
      </c>
      <c r="E162" s="24" t="s">
        <v>708</v>
      </c>
      <c r="F162" s="3">
        <v>796431</v>
      </c>
      <c r="G162" s="3">
        <v>2676914</v>
      </c>
      <c r="H162" s="3">
        <f t="shared" si="4"/>
        <v>3473345</v>
      </c>
      <c r="I162" s="1">
        <v>136362</v>
      </c>
      <c r="J162" s="1">
        <f t="shared" si="5"/>
        <v>3609707</v>
      </c>
      <c r="K162" s="12"/>
    </row>
    <row r="163" spans="1:11" ht="14.4" customHeight="1">
      <c r="A163" s="23" t="s">
        <v>182</v>
      </c>
      <c r="B163" s="12">
        <v>310675</v>
      </c>
      <c r="C163" s="14" t="s">
        <v>185</v>
      </c>
      <c r="D163" s="23" t="s">
        <v>691</v>
      </c>
      <c r="E163" s="24" t="s">
        <v>708</v>
      </c>
      <c r="F163" s="3">
        <v>763348</v>
      </c>
      <c r="G163" s="3">
        <v>386642</v>
      </c>
      <c r="H163" s="3">
        <f t="shared" si="4"/>
        <v>1149990</v>
      </c>
      <c r="I163" s="1">
        <v>169254</v>
      </c>
      <c r="J163" s="1">
        <f t="shared" si="5"/>
        <v>1319244</v>
      </c>
      <c r="K163" s="12"/>
    </row>
    <row r="164" spans="1:11" ht="14.4" customHeight="1">
      <c r="A164" s="23" t="s">
        <v>182</v>
      </c>
      <c r="B164" s="12">
        <v>310676</v>
      </c>
      <c r="C164" s="14" t="s">
        <v>186</v>
      </c>
      <c r="D164" s="23" t="s">
        <v>691</v>
      </c>
      <c r="E164" s="24" t="s">
        <v>708</v>
      </c>
      <c r="F164" s="3">
        <v>1120048</v>
      </c>
      <c r="G164" s="3">
        <v>0</v>
      </c>
      <c r="H164" s="3">
        <f t="shared" si="4"/>
        <v>1120048</v>
      </c>
      <c r="I164" s="1">
        <v>95892</v>
      </c>
      <c r="J164" s="1">
        <f t="shared" si="5"/>
        <v>1215940</v>
      </c>
      <c r="K164" s="12"/>
    </row>
    <row r="165" spans="1:11" ht="14.4" customHeight="1">
      <c r="A165" s="23" t="s">
        <v>182</v>
      </c>
      <c r="B165" s="12">
        <v>310678</v>
      </c>
      <c r="C165" s="14" t="s">
        <v>187</v>
      </c>
      <c r="D165" s="23" t="s">
        <v>691</v>
      </c>
      <c r="E165" s="24" t="s">
        <v>708</v>
      </c>
      <c r="F165" s="3">
        <v>191593</v>
      </c>
      <c r="G165" s="3">
        <v>86792</v>
      </c>
      <c r="H165" s="3">
        <f t="shared" si="4"/>
        <v>278385</v>
      </c>
      <c r="I165" s="1">
        <v>16740</v>
      </c>
      <c r="J165" s="1">
        <f t="shared" si="5"/>
        <v>295125</v>
      </c>
      <c r="K165" s="12"/>
    </row>
    <row r="166" spans="1:11" ht="14.4" customHeight="1">
      <c r="A166" s="23" t="s">
        <v>182</v>
      </c>
      <c r="B166" s="12">
        <v>310679</v>
      </c>
      <c r="C166" s="14" t="s">
        <v>188</v>
      </c>
      <c r="D166" s="23" t="s">
        <v>691</v>
      </c>
      <c r="E166" s="24" t="s">
        <v>708</v>
      </c>
      <c r="F166" s="3">
        <v>405191</v>
      </c>
      <c r="G166" s="3">
        <v>452093</v>
      </c>
      <c r="H166" s="3">
        <f t="shared" si="4"/>
        <v>857284</v>
      </c>
      <c r="I166" s="1">
        <v>11922</v>
      </c>
      <c r="J166" s="1">
        <f t="shared" si="5"/>
        <v>869206</v>
      </c>
      <c r="K166" s="12"/>
    </row>
    <row r="167" spans="1:11" ht="14.4" customHeight="1">
      <c r="A167" s="23" t="s">
        <v>182</v>
      </c>
      <c r="B167" s="12">
        <v>310688</v>
      </c>
      <c r="C167" s="14" t="s">
        <v>189</v>
      </c>
      <c r="D167" s="23" t="s">
        <v>691</v>
      </c>
      <c r="E167" s="24" t="s">
        <v>708</v>
      </c>
      <c r="F167" s="3">
        <v>176669</v>
      </c>
      <c r="G167" s="3">
        <v>225882</v>
      </c>
      <c r="H167" s="3">
        <f t="shared" si="4"/>
        <v>402551</v>
      </c>
      <c r="I167" s="1">
        <v>21906</v>
      </c>
      <c r="J167" s="1">
        <f t="shared" si="5"/>
        <v>424457</v>
      </c>
      <c r="K167" s="12"/>
    </row>
    <row r="168" spans="1:11" ht="14.4" customHeight="1">
      <c r="A168" s="23" t="s">
        <v>182</v>
      </c>
      <c r="B168" s="12">
        <v>310691</v>
      </c>
      <c r="C168" s="14" t="s">
        <v>190</v>
      </c>
      <c r="D168" s="23" t="s">
        <v>691</v>
      </c>
      <c r="E168" s="24" t="s">
        <v>708</v>
      </c>
      <c r="F168" s="3">
        <v>630760</v>
      </c>
      <c r="G168" s="3">
        <v>0</v>
      </c>
      <c r="H168" s="3">
        <f t="shared" si="4"/>
        <v>630760</v>
      </c>
      <c r="I168" s="1">
        <v>141858</v>
      </c>
      <c r="J168" s="1">
        <f t="shared" si="5"/>
        <v>772618</v>
      </c>
      <c r="K168" s="12"/>
    </row>
    <row r="169" spans="1:11" ht="14.4" customHeight="1">
      <c r="A169" s="23" t="s">
        <v>182</v>
      </c>
      <c r="B169" s="12">
        <v>310692</v>
      </c>
      <c r="C169" s="14" t="s">
        <v>191</v>
      </c>
      <c r="D169" s="23" t="s">
        <v>691</v>
      </c>
      <c r="E169" s="24" t="s">
        <v>708</v>
      </c>
      <c r="F169" s="3">
        <v>316673</v>
      </c>
      <c r="G169" s="3">
        <v>120972</v>
      </c>
      <c r="H169" s="3">
        <f t="shared" si="4"/>
        <v>437645</v>
      </c>
      <c r="I169" s="1">
        <v>-15900</v>
      </c>
      <c r="J169" s="1">
        <f t="shared" si="5"/>
        <v>421745</v>
      </c>
      <c r="K169" s="12"/>
    </row>
    <row r="170" spans="1:11" ht="14.4" customHeight="1">
      <c r="A170" s="23" t="s">
        <v>182</v>
      </c>
      <c r="B170" s="12">
        <v>310694</v>
      </c>
      <c r="C170" s="14" t="s">
        <v>192</v>
      </c>
      <c r="D170" s="23" t="s">
        <v>691</v>
      </c>
      <c r="E170" s="24" t="s">
        <v>708</v>
      </c>
      <c r="F170" s="3">
        <v>132562</v>
      </c>
      <c r="G170" s="3">
        <v>0</v>
      </c>
      <c r="H170" s="3">
        <f t="shared" si="4"/>
        <v>132562</v>
      </c>
      <c r="I170" s="1">
        <v>5202</v>
      </c>
      <c r="J170" s="1">
        <f t="shared" si="5"/>
        <v>137764</v>
      </c>
      <c r="K170" s="12"/>
    </row>
    <row r="171" spans="1:11" ht="14.4" customHeight="1">
      <c r="A171" s="23" t="s">
        <v>182</v>
      </c>
      <c r="B171" s="12">
        <v>310703</v>
      </c>
      <c r="C171" s="14" t="s">
        <v>193</v>
      </c>
      <c r="D171" s="23" t="s">
        <v>691</v>
      </c>
      <c r="E171" s="24" t="s">
        <v>708</v>
      </c>
      <c r="F171" s="3">
        <v>263629</v>
      </c>
      <c r="G171" s="3">
        <v>0</v>
      </c>
      <c r="H171" s="3">
        <f t="shared" si="4"/>
        <v>263629</v>
      </c>
      <c r="I171" s="1">
        <v>-74376</v>
      </c>
      <c r="J171" s="1">
        <f t="shared" si="5"/>
        <v>189253</v>
      </c>
      <c r="K171" s="12"/>
    </row>
    <row r="172" spans="1:11" ht="14.4" customHeight="1">
      <c r="A172" s="23" t="s">
        <v>182</v>
      </c>
      <c r="B172" s="12">
        <v>310704</v>
      </c>
      <c r="C172" s="14" t="s">
        <v>194</v>
      </c>
      <c r="D172" s="23" t="s">
        <v>691</v>
      </c>
      <c r="E172" s="24" t="s">
        <v>708</v>
      </c>
      <c r="F172" s="3">
        <v>534464</v>
      </c>
      <c r="G172" s="3">
        <v>937233</v>
      </c>
      <c r="H172" s="3">
        <f t="shared" si="4"/>
        <v>1471697</v>
      </c>
      <c r="I172" s="1">
        <v>-14226</v>
      </c>
      <c r="J172" s="1">
        <f t="shared" si="5"/>
        <v>1457471</v>
      </c>
      <c r="K172" s="12"/>
    </row>
    <row r="173" spans="1:11" ht="14.4" customHeight="1">
      <c r="A173" s="23" t="s">
        <v>182</v>
      </c>
      <c r="B173" s="12">
        <v>310708</v>
      </c>
      <c r="C173" s="14" t="s">
        <v>195</v>
      </c>
      <c r="D173" s="23" t="s">
        <v>691</v>
      </c>
      <c r="E173" s="24" t="s">
        <v>708</v>
      </c>
      <c r="F173" s="3">
        <v>157962</v>
      </c>
      <c r="G173" s="3">
        <v>13440</v>
      </c>
      <c r="H173" s="3">
        <f t="shared" si="4"/>
        <v>171402</v>
      </c>
      <c r="I173" s="1">
        <v>70746</v>
      </c>
      <c r="J173" s="1">
        <f t="shared" si="5"/>
        <v>242148</v>
      </c>
      <c r="K173" s="12"/>
    </row>
    <row r="174" spans="1:11" ht="14.4" customHeight="1">
      <c r="A174" s="23" t="s">
        <v>182</v>
      </c>
      <c r="B174" s="12">
        <v>310714</v>
      </c>
      <c r="C174" s="14" t="s">
        <v>196</v>
      </c>
      <c r="D174" s="23" t="s">
        <v>691</v>
      </c>
      <c r="E174" s="24" t="s">
        <v>708</v>
      </c>
      <c r="F174" s="3">
        <v>121508</v>
      </c>
      <c r="G174" s="3">
        <v>276620</v>
      </c>
      <c r="H174" s="3">
        <f t="shared" si="4"/>
        <v>398128</v>
      </c>
      <c r="I174" s="1">
        <v>144126</v>
      </c>
      <c r="J174" s="1">
        <f t="shared" si="5"/>
        <v>542254</v>
      </c>
      <c r="K174" s="12"/>
    </row>
    <row r="175" spans="1:11" ht="14.4" customHeight="1">
      <c r="A175" s="23" t="s">
        <v>182</v>
      </c>
      <c r="B175" s="12">
        <v>310721</v>
      </c>
      <c r="C175" s="14" t="s">
        <v>197</v>
      </c>
      <c r="D175" s="23" t="s">
        <v>691</v>
      </c>
      <c r="E175" s="24" t="s">
        <v>708</v>
      </c>
      <c r="F175" s="3">
        <v>826903</v>
      </c>
      <c r="G175" s="3">
        <v>0</v>
      </c>
      <c r="H175" s="3">
        <f t="shared" si="4"/>
        <v>826903</v>
      </c>
      <c r="I175" s="1">
        <v>76374</v>
      </c>
      <c r="J175" s="1">
        <f t="shared" si="5"/>
        <v>903277</v>
      </c>
      <c r="K175" s="12"/>
    </row>
    <row r="176" spans="1:11" ht="14.4" customHeight="1">
      <c r="A176" s="23" t="s">
        <v>182</v>
      </c>
      <c r="B176" s="12">
        <v>310728</v>
      </c>
      <c r="C176" s="14" t="s">
        <v>198</v>
      </c>
      <c r="D176" s="23" t="s">
        <v>691</v>
      </c>
      <c r="E176" s="24" t="s">
        <v>708</v>
      </c>
      <c r="F176" s="3">
        <v>189729</v>
      </c>
      <c r="G176" s="3">
        <v>28049</v>
      </c>
      <c r="H176" s="3">
        <f t="shared" si="4"/>
        <v>217778</v>
      </c>
      <c r="I176" s="1">
        <v>-42378</v>
      </c>
      <c r="J176" s="1">
        <f t="shared" si="5"/>
        <v>175400</v>
      </c>
      <c r="K176" s="12"/>
    </row>
    <row r="177" spans="1:11" ht="14.4" customHeight="1">
      <c r="A177" s="23" t="s">
        <v>182</v>
      </c>
      <c r="B177" s="12">
        <v>310734</v>
      </c>
      <c r="C177" s="14" t="s">
        <v>199</v>
      </c>
      <c r="D177" s="23" t="s">
        <v>691</v>
      </c>
      <c r="E177" s="24" t="s">
        <v>708</v>
      </c>
      <c r="F177" s="3">
        <v>130733</v>
      </c>
      <c r="G177" s="3">
        <v>18185</v>
      </c>
      <c r="H177" s="3">
        <f t="shared" si="4"/>
        <v>148918</v>
      </c>
      <c r="I177" s="1">
        <v>37704</v>
      </c>
      <c r="J177" s="1">
        <f t="shared" si="5"/>
        <v>186622</v>
      </c>
      <c r="K177" s="12"/>
    </row>
    <row r="178" spans="1:11" ht="14.4" customHeight="1">
      <c r="A178" s="23" t="s">
        <v>182</v>
      </c>
      <c r="B178" s="12">
        <v>310737</v>
      </c>
      <c r="C178" s="14" t="s">
        <v>200</v>
      </c>
      <c r="D178" s="23" t="s">
        <v>691</v>
      </c>
      <c r="E178" s="24" t="s">
        <v>708</v>
      </c>
      <c r="F178" s="3">
        <v>119889</v>
      </c>
      <c r="G178" s="3">
        <v>0</v>
      </c>
      <c r="H178" s="3">
        <f t="shared" si="4"/>
        <v>119889</v>
      </c>
      <c r="I178" s="1">
        <v>43980</v>
      </c>
      <c r="J178" s="1">
        <f t="shared" si="5"/>
        <v>163869</v>
      </c>
      <c r="K178" s="12"/>
    </row>
    <row r="179" spans="1:11" ht="14.4" customHeight="1">
      <c r="A179" s="23" t="s">
        <v>182</v>
      </c>
      <c r="B179" s="12">
        <v>310777</v>
      </c>
      <c r="C179" s="14" t="s">
        <v>201</v>
      </c>
      <c r="D179" s="23" t="s">
        <v>691</v>
      </c>
      <c r="E179" s="24" t="s">
        <v>708</v>
      </c>
      <c r="F179" s="3">
        <v>251800</v>
      </c>
      <c r="G179" s="3">
        <v>254307</v>
      </c>
      <c r="H179" s="3">
        <f t="shared" si="4"/>
        <v>506107</v>
      </c>
      <c r="I179" s="1">
        <v>9132</v>
      </c>
      <c r="J179" s="1">
        <f t="shared" si="5"/>
        <v>515239</v>
      </c>
      <c r="K179" s="12"/>
    </row>
    <row r="180" spans="1:11" ht="14.4" customHeight="1">
      <c r="A180" s="23" t="s">
        <v>202</v>
      </c>
      <c r="B180" s="12">
        <v>320751</v>
      </c>
      <c r="C180" s="14" t="s">
        <v>203</v>
      </c>
      <c r="D180" s="23" t="s">
        <v>691</v>
      </c>
      <c r="E180" s="24" t="s">
        <v>708</v>
      </c>
      <c r="F180" s="3">
        <v>362151</v>
      </c>
      <c r="G180" s="3">
        <v>282556</v>
      </c>
      <c r="H180" s="3">
        <f t="shared" si="4"/>
        <v>644707</v>
      </c>
      <c r="I180" s="1">
        <v>79782</v>
      </c>
      <c r="J180" s="1">
        <f t="shared" si="5"/>
        <v>724489</v>
      </c>
      <c r="K180" s="12"/>
    </row>
    <row r="181" spans="1:11" ht="14.4" customHeight="1">
      <c r="A181" s="23" t="s">
        <v>202</v>
      </c>
      <c r="B181" s="12">
        <v>320753</v>
      </c>
      <c r="C181" s="14" t="s">
        <v>204</v>
      </c>
      <c r="D181" s="23" t="s">
        <v>691</v>
      </c>
      <c r="E181" s="24" t="s">
        <v>708</v>
      </c>
      <c r="F181" s="3">
        <v>3285817</v>
      </c>
      <c r="G181" s="3">
        <v>651435</v>
      </c>
      <c r="H181" s="3">
        <f t="shared" si="4"/>
        <v>3937252</v>
      </c>
      <c r="I181" s="1">
        <v>176226</v>
      </c>
      <c r="J181" s="1">
        <f t="shared" si="5"/>
        <v>4113478</v>
      </c>
      <c r="K181" s="12"/>
    </row>
    <row r="182" spans="1:11" ht="14.4" customHeight="1">
      <c r="A182" s="23" t="s">
        <v>202</v>
      </c>
      <c r="B182" s="12">
        <v>320756</v>
      </c>
      <c r="C182" s="14" t="s">
        <v>205</v>
      </c>
      <c r="D182" s="23" t="s">
        <v>691</v>
      </c>
      <c r="E182" s="24" t="s">
        <v>708</v>
      </c>
      <c r="F182" s="3">
        <v>140795</v>
      </c>
      <c r="G182" s="3">
        <v>220581</v>
      </c>
      <c r="H182" s="3">
        <f t="shared" si="4"/>
        <v>361376</v>
      </c>
      <c r="I182" s="1">
        <v>29538</v>
      </c>
      <c r="J182" s="1">
        <f t="shared" si="5"/>
        <v>390914</v>
      </c>
      <c r="K182" s="12"/>
    </row>
    <row r="183" spans="1:11" ht="14.4" customHeight="1">
      <c r="A183" s="23" t="s">
        <v>202</v>
      </c>
      <c r="B183" s="12">
        <v>320759</v>
      </c>
      <c r="C183" s="14" t="s">
        <v>206</v>
      </c>
      <c r="D183" s="23" t="s">
        <v>691</v>
      </c>
      <c r="E183" s="24" t="s">
        <v>708</v>
      </c>
      <c r="F183" s="3">
        <v>1043443</v>
      </c>
      <c r="G183" s="3">
        <v>1178875</v>
      </c>
      <c r="H183" s="3">
        <f t="shared" si="4"/>
        <v>2222318</v>
      </c>
      <c r="I183" s="1">
        <v>130644</v>
      </c>
      <c r="J183" s="1">
        <f t="shared" si="5"/>
        <v>2352962</v>
      </c>
      <c r="K183" s="12"/>
    </row>
    <row r="184" spans="1:11" ht="14.4" customHeight="1">
      <c r="A184" s="23" t="s">
        <v>202</v>
      </c>
      <c r="B184" s="12">
        <v>320771</v>
      </c>
      <c r="C184" s="14" t="s">
        <v>207</v>
      </c>
      <c r="D184" s="23" t="s">
        <v>691</v>
      </c>
      <c r="E184" s="24" t="s">
        <v>708</v>
      </c>
      <c r="F184" s="3">
        <v>89373</v>
      </c>
      <c r="G184" s="3">
        <v>126363</v>
      </c>
      <c r="H184" s="3">
        <f t="shared" si="4"/>
        <v>215736</v>
      </c>
      <c r="I184" s="1">
        <v>-7122</v>
      </c>
      <c r="J184" s="1">
        <f t="shared" si="5"/>
        <v>208614</v>
      </c>
      <c r="K184" s="12"/>
    </row>
    <row r="185" spans="1:11" ht="14.4" customHeight="1">
      <c r="A185" s="23" t="s">
        <v>202</v>
      </c>
      <c r="B185" s="12">
        <v>320775</v>
      </c>
      <c r="C185" s="14" t="s">
        <v>208</v>
      </c>
      <c r="D185" s="23" t="s">
        <v>691</v>
      </c>
      <c r="E185" s="24" t="s">
        <v>708</v>
      </c>
      <c r="F185" s="3">
        <v>2146136</v>
      </c>
      <c r="G185" s="3">
        <v>11626</v>
      </c>
      <c r="H185" s="3">
        <f t="shared" si="4"/>
        <v>2157762</v>
      </c>
      <c r="I185" s="1">
        <v>-186480</v>
      </c>
      <c r="J185" s="1">
        <f t="shared" si="5"/>
        <v>1971282</v>
      </c>
      <c r="K185" s="12"/>
    </row>
    <row r="186" spans="1:11" ht="14.4" customHeight="1">
      <c r="A186" s="23" t="s">
        <v>202</v>
      </c>
      <c r="B186" s="12">
        <v>320783</v>
      </c>
      <c r="C186" s="14" t="s">
        <v>209</v>
      </c>
      <c r="D186" s="23" t="s">
        <v>691</v>
      </c>
      <c r="E186" s="24" t="s">
        <v>708</v>
      </c>
      <c r="F186" s="3">
        <v>382127</v>
      </c>
      <c r="G186" s="3">
        <v>1556949</v>
      </c>
      <c r="H186" s="3">
        <f t="shared" si="4"/>
        <v>1939076</v>
      </c>
      <c r="I186" s="1">
        <v>101346</v>
      </c>
      <c r="J186" s="1">
        <f t="shared" si="5"/>
        <v>2040422</v>
      </c>
      <c r="K186" s="12"/>
    </row>
    <row r="187" spans="1:11" ht="14.4" customHeight="1">
      <c r="A187" s="23" t="s">
        <v>202</v>
      </c>
      <c r="B187" s="12">
        <v>320790</v>
      </c>
      <c r="C187" s="14" t="s">
        <v>210</v>
      </c>
      <c r="D187" s="23" t="s">
        <v>691</v>
      </c>
      <c r="E187" s="24" t="s">
        <v>708</v>
      </c>
      <c r="F187" s="3">
        <v>459253</v>
      </c>
      <c r="G187" s="3">
        <v>0</v>
      </c>
      <c r="H187" s="3">
        <f t="shared" si="4"/>
        <v>459253</v>
      </c>
      <c r="I187" s="1">
        <v>107982</v>
      </c>
      <c r="J187" s="1">
        <f t="shared" si="5"/>
        <v>567235</v>
      </c>
      <c r="K187" s="12"/>
    </row>
    <row r="188" spans="1:11" ht="14.4" customHeight="1">
      <c r="A188" s="23" t="s">
        <v>202</v>
      </c>
      <c r="B188" s="12">
        <v>320792</v>
      </c>
      <c r="C188" s="14" t="s">
        <v>211</v>
      </c>
      <c r="D188" s="23" t="s">
        <v>691</v>
      </c>
      <c r="E188" s="24" t="s">
        <v>708</v>
      </c>
      <c r="F188" s="3">
        <v>310744</v>
      </c>
      <c r="G188" s="3">
        <v>364823</v>
      </c>
      <c r="H188" s="3">
        <f t="shared" si="4"/>
        <v>675567</v>
      </c>
      <c r="I188" s="1">
        <v>83010</v>
      </c>
      <c r="J188" s="1">
        <f t="shared" si="5"/>
        <v>758577</v>
      </c>
      <c r="K188" s="12"/>
    </row>
    <row r="189" spans="1:11" ht="14.4" customHeight="1">
      <c r="A189" s="23" t="s">
        <v>202</v>
      </c>
      <c r="B189" s="12">
        <v>320796</v>
      </c>
      <c r="C189" s="14" t="s">
        <v>212</v>
      </c>
      <c r="D189" s="23" t="s">
        <v>691</v>
      </c>
      <c r="E189" s="24" t="s">
        <v>708</v>
      </c>
      <c r="F189" s="3">
        <v>151762</v>
      </c>
      <c r="G189" s="3">
        <v>352754</v>
      </c>
      <c r="H189" s="3">
        <f t="shared" si="4"/>
        <v>504516</v>
      </c>
      <c r="I189" s="1">
        <v>-81186</v>
      </c>
      <c r="J189" s="1">
        <f t="shared" si="5"/>
        <v>423330</v>
      </c>
      <c r="K189" s="12"/>
    </row>
    <row r="190" spans="1:11" ht="14.4" customHeight="1">
      <c r="A190" s="23" t="s">
        <v>202</v>
      </c>
      <c r="B190" s="12">
        <v>320797</v>
      </c>
      <c r="C190" s="14" t="s">
        <v>213</v>
      </c>
      <c r="D190" s="23" t="s">
        <v>691</v>
      </c>
      <c r="E190" s="24" t="s">
        <v>708</v>
      </c>
      <c r="F190" s="3">
        <v>298463</v>
      </c>
      <c r="G190" s="3">
        <v>0</v>
      </c>
      <c r="H190" s="3">
        <f t="shared" si="4"/>
        <v>298463</v>
      </c>
      <c r="I190" s="1">
        <v>27846</v>
      </c>
      <c r="J190" s="1">
        <f t="shared" si="5"/>
        <v>326309</v>
      </c>
      <c r="K190" s="12"/>
    </row>
    <row r="191" spans="1:11" ht="14.4" customHeight="1">
      <c r="A191" s="23" t="s">
        <v>202</v>
      </c>
      <c r="B191" s="12">
        <v>320800</v>
      </c>
      <c r="C191" s="14" t="s">
        <v>214</v>
      </c>
      <c r="D191" s="23" t="s">
        <v>691</v>
      </c>
      <c r="E191" s="24" t="s">
        <v>708</v>
      </c>
      <c r="F191" s="3">
        <v>1440732</v>
      </c>
      <c r="G191" s="3">
        <v>10410</v>
      </c>
      <c r="H191" s="3">
        <f t="shared" si="4"/>
        <v>1451142</v>
      </c>
      <c r="I191" s="1">
        <v>234870</v>
      </c>
      <c r="J191" s="1">
        <f t="shared" si="5"/>
        <v>1686012</v>
      </c>
      <c r="K191" s="12"/>
    </row>
    <row r="192" spans="1:11" ht="14.4" customHeight="1">
      <c r="A192" s="23" t="s">
        <v>202</v>
      </c>
      <c r="B192" s="12">
        <v>320807</v>
      </c>
      <c r="C192" s="14" t="s">
        <v>215</v>
      </c>
      <c r="D192" s="23" t="s">
        <v>691</v>
      </c>
      <c r="E192" s="24" t="s">
        <v>708</v>
      </c>
      <c r="F192" s="3">
        <v>1811196</v>
      </c>
      <c r="G192" s="3">
        <v>2134786</v>
      </c>
      <c r="H192" s="3">
        <f t="shared" ref="H192:H255" si="6">F192+G192</f>
        <v>3945982</v>
      </c>
      <c r="I192" s="1">
        <v>340140</v>
      </c>
      <c r="J192" s="1">
        <f t="shared" ref="J192:J255" si="7">H192+I192</f>
        <v>4286122</v>
      </c>
      <c r="K192" s="12"/>
    </row>
    <row r="193" spans="1:11" ht="14.4" customHeight="1">
      <c r="A193" s="23" t="s">
        <v>202</v>
      </c>
      <c r="B193" s="12">
        <v>320813</v>
      </c>
      <c r="C193" s="14" t="s">
        <v>216</v>
      </c>
      <c r="D193" s="23" t="s">
        <v>691</v>
      </c>
      <c r="E193" s="24" t="s">
        <v>708</v>
      </c>
      <c r="F193" s="3">
        <v>807216</v>
      </c>
      <c r="G193" s="3">
        <v>0</v>
      </c>
      <c r="H193" s="3">
        <f t="shared" si="6"/>
        <v>807216</v>
      </c>
      <c r="I193" s="1">
        <v>86868</v>
      </c>
      <c r="J193" s="1">
        <f t="shared" si="7"/>
        <v>894084</v>
      </c>
      <c r="K193" s="12"/>
    </row>
    <row r="194" spans="1:11" ht="14.4" customHeight="1">
      <c r="A194" s="23" t="s">
        <v>202</v>
      </c>
      <c r="B194" s="12">
        <v>320815</v>
      </c>
      <c r="C194" s="14" t="s">
        <v>217</v>
      </c>
      <c r="D194" s="23" t="s">
        <v>691</v>
      </c>
      <c r="E194" s="24" t="s">
        <v>708</v>
      </c>
      <c r="F194" s="3">
        <v>568034</v>
      </c>
      <c r="G194" s="3">
        <v>611299</v>
      </c>
      <c r="H194" s="3">
        <f t="shared" si="6"/>
        <v>1179333</v>
      </c>
      <c r="I194" s="1">
        <v>-332610</v>
      </c>
      <c r="J194" s="1">
        <f t="shared" si="7"/>
        <v>846723</v>
      </c>
      <c r="K194" s="12"/>
    </row>
    <row r="195" spans="1:11" ht="14.4" customHeight="1">
      <c r="A195" s="23" t="s">
        <v>202</v>
      </c>
      <c r="B195" s="12">
        <v>320818</v>
      </c>
      <c r="C195" s="14" t="s">
        <v>149</v>
      </c>
      <c r="D195" s="23" t="s">
        <v>691</v>
      </c>
      <c r="E195" s="24" t="s">
        <v>708</v>
      </c>
      <c r="F195" s="3">
        <v>5779853</v>
      </c>
      <c r="G195" s="3">
        <v>3383098</v>
      </c>
      <c r="H195" s="3">
        <f t="shared" si="6"/>
        <v>9162951</v>
      </c>
      <c r="I195" s="1">
        <v>-18000</v>
      </c>
      <c r="J195" s="1">
        <f t="shared" si="7"/>
        <v>9144951</v>
      </c>
      <c r="K195" s="12"/>
    </row>
    <row r="196" spans="1:11" ht="14.4" customHeight="1">
      <c r="A196" s="23" t="s">
        <v>202</v>
      </c>
      <c r="B196" s="12">
        <v>320819</v>
      </c>
      <c r="C196" s="14" t="s">
        <v>218</v>
      </c>
      <c r="D196" s="23" t="s">
        <v>691</v>
      </c>
      <c r="E196" s="24" t="s">
        <v>708</v>
      </c>
      <c r="F196" s="3">
        <v>1896878</v>
      </c>
      <c r="G196" s="3">
        <v>0</v>
      </c>
      <c r="H196" s="3">
        <f t="shared" si="6"/>
        <v>1896878</v>
      </c>
      <c r="I196" s="1">
        <v>190950</v>
      </c>
      <c r="J196" s="1">
        <f t="shared" si="7"/>
        <v>2087828</v>
      </c>
      <c r="K196" s="12"/>
    </row>
    <row r="197" spans="1:11" ht="14.4" customHeight="1">
      <c r="A197" s="23" t="s">
        <v>202</v>
      </c>
      <c r="B197" s="12">
        <v>320825</v>
      </c>
      <c r="C197" s="14" t="s">
        <v>219</v>
      </c>
      <c r="D197" s="23" t="s">
        <v>691</v>
      </c>
      <c r="E197" s="24" t="s">
        <v>708</v>
      </c>
      <c r="F197" s="3">
        <v>1217342</v>
      </c>
      <c r="G197" s="3">
        <v>315444</v>
      </c>
      <c r="H197" s="3">
        <f t="shared" si="6"/>
        <v>1532786</v>
      </c>
      <c r="I197" s="1">
        <v>213648</v>
      </c>
      <c r="J197" s="1">
        <f t="shared" si="7"/>
        <v>1746434</v>
      </c>
      <c r="K197" s="12"/>
    </row>
    <row r="198" spans="1:11" ht="14.4" customHeight="1">
      <c r="A198" s="23" t="s">
        <v>202</v>
      </c>
      <c r="B198" s="12">
        <v>320826</v>
      </c>
      <c r="C198" s="14" t="s">
        <v>220</v>
      </c>
      <c r="D198" s="23" t="s">
        <v>691</v>
      </c>
      <c r="E198" s="24" t="s">
        <v>708</v>
      </c>
      <c r="F198" s="3">
        <v>97988</v>
      </c>
      <c r="G198" s="3">
        <v>206726</v>
      </c>
      <c r="H198" s="3">
        <f t="shared" si="6"/>
        <v>304714</v>
      </c>
      <c r="I198" s="1">
        <v>5838</v>
      </c>
      <c r="J198" s="1">
        <f t="shared" si="7"/>
        <v>310552</v>
      </c>
      <c r="K198" s="12"/>
    </row>
    <row r="199" spans="1:11" ht="14.4" customHeight="1">
      <c r="A199" s="23" t="s">
        <v>202</v>
      </c>
      <c r="B199" s="12">
        <v>320827</v>
      </c>
      <c r="C199" s="14" t="s">
        <v>221</v>
      </c>
      <c r="D199" s="23" t="s">
        <v>691</v>
      </c>
      <c r="E199" s="24" t="s">
        <v>708</v>
      </c>
      <c r="F199" s="3">
        <v>163198</v>
      </c>
      <c r="G199" s="3">
        <v>321118</v>
      </c>
      <c r="H199" s="3">
        <f t="shared" si="6"/>
        <v>484316</v>
      </c>
      <c r="I199" s="1">
        <v>72498</v>
      </c>
      <c r="J199" s="1">
        <f t="shared" si="7"/>
        <v>556814</v>
      </c>
      <c r="K199" s="12"/>
    </row>
    <row r="200" spans="1:11" ht="14.4" customHeight="1">
      <c r="A200" s="23" t="s">
        <v>202</v>
      </c>
      <c r="B200" s="12">
        <v>320834</v>
      </c>
      <c r="C200" s="14" t="s">
        <v>222</v>
      </c>
      <c r="D200" s="23" t="s">
        <v>691</v>
      </c>
      <c r="E200" s="24" t="s">
        <v>708</v>
      </c>
      <c r="F200" s="3">
        <v>518536</v>
      </c>
      <c r="G200" s="3">
        <v>1020895</v>
      </c>
      <c r="H200" s="3">
        <f t="shared" si="6"/>
        <v>1539431</v>
      </c>
      <c r="I200" s="1">
        <v>134106</v>
      </c>
      <c r="J200" s="1">
        <f t="shared" si="7"/>
        <v>1673537</v>
      </c>
      <c r="K200" s="12"/>
    </row>
    <row r="201" spans="1:11" ht="14.4" customHeight="1">
      <c r="A201" s="23" t="s">
        <v>202</v>
      </c>
      <c r="B201" s="12">
        <v>320839</v>
      </c>
      <c r="C201" s="14" t="s">
        <v>223</v>
      </c>
      <c r="D201" s="23" t="s">
        <v>691</v>
      </c>
      <c r="E201" s="24" t="s">
        <v>708</v>
      </c>
      <c r="F201" s="3">
        <v>139827</v>
      </c>
      <c r="G201" s="3">
        <v>4085</v>
      </c>
      <c r="H201" s="3">
        <f t="shared" si="6"/>
        <v>143912</v>
      </c>
      <c r="I201" s="1">
        <v>10740</v>
      </c>
      <c r="J201" s="1">
        <f t="shared" si="7"/>
        <v>154652</v>
      </c>
      <c r="K201" s="12"/>
    </row>
    <row r="202" spans="1:11" ht="14.4" customHeight="1">
      <c r="A202" s="23" t="s">
        <v>224</v>
      </c>
      <c r="B202" s="12">
        <v>330843</v>
      </c>
      <c r="C202" s="14" t="s">
        <v>225</v>
      </c>
      <c r="D202" s="23" t="s">
        <v>691</v>
      </c>
      <c r="E202" s="24" t="s">
        <v>708</v>
      </c>
      <c r="F202" s="3">
        <v>936659</v>
      </c>
      <c r="G202" s="3">
        <v>0</v>
      </c>
      <c r="H202" s="3">
        <f t="shared" si="6"/>
        <v>936659</v>
      </c>
      <c r="I202" s="1">
        <v>59316</v>
      </c>
      <c r="J202" s="1">
        <f t="shared" si="7"/>
        <v>995975</v>
      </c>
      <c r="K202" s="12"/>
    </row>
    <row r="203" spans="1:11" ht="14.4" customHeight="1">
      <c r="A203" s="23" t="s">
        <v>224</v>
      </c>
      <c r="B203" s="12">
        <v>330846</v>
      </c>
      <c r="C203" s="14" t="s">
        <v>226</v>
      </c>
      <c r="D203" s="23" t="s">
        <v>691</v>
      </c>
      <c r="E203" s="24" t="s">
        <v>708</v>
      </c>
      <c r="F203" s="3">
        <v>601920</v>
      </c>
      <c r="G203" s="3">
        <v>171140</v>
      </c>
      <c r="H203" s="3">
        <f t="shared" si="6"/>
        <v>773060</v>
      </c>
      <c r="I203" s="1">
        <v>84846</v>
      </c>
      <c r="J203" s="1">
        <f t="shared" si="7"/>
        <v>857906</v>
      </c>
      <c r="K203" s="12"/>
    </row>
    <row r="204" spans="1:11" ht="14.4" customHeight="1">
      <c r="A204" s="23" t="s">
        <v>224</v>
      </c>
      <c r="B204" s="12">
        <v>330847</v>
      </c>
      <c r="C204" s="14" t="s">
        <v>227</v>
      </c>
      <c r="D204" s="23" t="s">
        <v>691</v>
      </c>
      <c r="E204" s="24" t="s">
        <v>708</v>
      </c>
      <c r="F204" s="3">
        <v>154184</v>
      </c>
      <c r="G204" s="3">
        <v>0</v>
      </c>
      <c r="H204" s="3">
        <f t="shared" si="6"/>
        <v>154184</v>
      </c>
      <c r="I204" s="1">
        <v>-29454</v>
      </c>
      <c r="J204" s="1">
        <f t="shared" si="7"/>
        <v>124730</v>
      </c>
      <c r="K204" s="12"/>
    </row>
    <row r="205" spans="1:11" ht="14.4" customHeight="1">
      <c r="A205" s="23" t="s">
        <v>224</v>
      </c>
      <c r="B205" s="12">
        <v>330848</v>
      </c>
      <c r="C205" s="14" t="s">
        <v>228</v>
      </c>
      <c r="D205" s="23" t="s">
        <v>691</v>
      </c>
      <c r="E205" s="24" t="s">
        <v>708</v>
      </c>
      <c r="F205" s="3">
        <v>44888</v>
      </c>
      <c r="G205" s="3">
        <v>49393</v>
      </c>
      <c r="H205" s="3">
        <f t="shared" si="6"/>
        <v>94281</v>
      </c>
      <c r="I205" s="1">
        <v>-2550</v>
      </c>
      <c r="J205" s="1">
        <f t="shared" si="7"/>
        <v>91731</v>
      </c>
      <c r="K205" s="12"/>
    </row>
    <row r="206" spans="1:11" ht="14.4" customHeight="1">
      <c r="A206" s="23" t="s">
        <v>224</v>
      </c>
      <c r="B206" s="12">
        <v>330850</v>
      </c>
      <c r="C206" s="14" t="s">
        <v>229</v>
      </c>
      <c r="D206" s="23" t="s">
        <v>691</v>
      </c>
      <c r="E206" s="24" t="s">
        <v>708</v>
      </c>
      <c r="F206" s="3">
        <v>485721</v>
      </c>
      <c r="G206" s="3">
        <v>181083</v>
      </c>
      <c r="H206" s="3">
        <f t="shared" si="6"/>
        <v>666804</v>
      </c>
      <c r="I206" s="1">
        <v>70956</v>
      </c>
      <c r="J206" s="1">
        <f t="shared" si="7"/>
        <v>737760</v>
      </c>
      <c r="K206" s="12"/>
    </row>
    <row r="207" spans="1:11" ht="14.4" customHeight="1">
      <c r="A207" s="23" t="s">
        <v>224</v>
      </c>
      <c r="B207" s="12">
        <v>330860</v>
      </c>
      <c r="C207" s="14" t="s">
        <v>230</v>
      </c>
      <c r="D207" s="23" t="s">
        <v>691</v>
      </c>
      <c r="E207" s="24" t="s">
        <v>708</v>
      </c>
      <c r="F207" s="3">
        <v>3102554</v>
      </c>
      <c r="G207" s="3">
        <v>0</v>
      </c>
      <c r="H207" s="3">
        <f t="shared" si="6"/>
        <v>3102554</v>
      </c>
      <c r="I207" s="1">
        <v>211524</v>
      </c>
      <c r="J207" s="1">
        <f t="shared" si="7"/>
        <v>3314078</v>
      </c>
      <c r="K207" s="12"/>
    </row>
    <row r="208" spans="1:11" ht="14.4" customHeight="1">
      <c r="A208" s="23" t="s">
        <v>224</v>
      </c>
      <c r="B208" s="12">
        <v>330861</v>
      </c>
      <c r="C208" s="14" t="s">
        <v>231</v>
      </c>
      <c r="D208" s="23" t="s">
        <v>691</v>
      </c>
      <c r="E208" s="24" t="s">
        <v>708</v>
      </c>
      <c r="F208" s="3">
        <v>1409662</v>
      </c>
      <c r="G208" s="3">
        <v>594044</v>
      </c>
      <c r="H208" s="3">
        <f t="shared" si="6"/>
        <v>2003706</v>
      </c>
      <c r="I208" s="1">
        <v>48132</v>
      </c>
      <c r="J208" s="1">
        <f t="shared" si="7"/>
        <v>2051838</v>
      </c>
      <c r="K208" s="12"/>
    </row>
    <row r="209" spans="1:11" ht="14.4" customHeight="1">
      <c r="A209" s="23" t="s">
        <v>224</v>
      </c>
      <c r="B209" s="12">
        <v>330863</v>
      </c>
      <c r="C209" s="14" t="s">
        <v>232</v>
      </c>
      <c r="D209" s="23" t="s">
        <v>691</v>
      </c>
      <c r="E209" s="24" t="s">
        <v>708</v>
      </c>
      <c r="F209" s="3">
        <v>954124</v>
      </c>
      <c r="G209" s="3">
        <v>241505</v>
      </c>
      <c r="H209" s="3">
        <f t="shared" si="6"/>
        <v>1195629</v>
      </c>
      <c r="I209" s="1">
        <v>122562</v>
      </c>
      <c r="J209" s="1">
        <f t="shared" si="7"/>
        <v>1318191</v>
      </c>
      <c r="K209" s="12"/>
    </row>
    <row r="210" spans="1:11" ht="14.4" customHeight="1">
      <c r="A210" s="23" t="s">
        <v>224</v>
      </c>
      <c r="B210" s="12">
        <v>330866</v>
      </c>
      <c r="C210" s="14" t="s">
        <v>233</v>
      </c>
      <c r="D210" s="23" t="s">
        <v>691</v>
      </c>
      <c r="E210" s="24" t="s">
        <v>708</v>
      </c>
      <c r="F210" s="3">
        <v>423778</v>
      </c>
      <c r="G210" s="3">
        <v>0</v>
      </c>
      <c r="H210" s="3">
        <f t="shared" si="6"/>
        <v>423778</v>
      </c>
      <c r="I210" s="1">
        <v>48576</v>
      </c>
      <c r="J210" s="1">
        <f t="shared" si="7"/>
        <v>472354</v>
      </c>
      <c r="K210" s="12"/>
    </row>
    <row r="211" spans="1:11" ht="14.4" customHeight="1">
      <c r="A211" s="23" t="s">
        <v>224</v>
      </c>
      <c r="B211" s="12">
        <v>330872</v>
      </c>
      <c r="C211" s="14" t="s">
        <v>234</v>
      </c>
      <c r="D211" s="23" t="s">
        <v>691</v>
      </c>
      <c r="E211" s="24" t="s">
        <v>708</v>
      </c>
      <c r="F211" s="3">
        <v>260127</v>
      </c>
      <c r="G211" s="3">
        <v>0</v>
      </c>
      <c r="H211" s="3">
        <f t="shared" si="6"/>
        <v>260127</v>
      </c>
      <c r="I211" s="1">
        <v>-22440</v>
      </c>
      <c r="J211" s="1">
        <f t="shared" si="7"/>
        <v>237687</v>
      </c>
      <c r="K211" s="12"/>
    </row>
    <row r="212" spans="1:11" ht="14.4" customHeight="1">
      <c r="A212" s="23" t="s">
        <v>224</v>
      </c>
      <c r="B212" s="12">
        <v>330889</v>
      </c>
      <c r="C212" s="14" t="s">
        <v>235</v>
      </c>
      <c r="D212" s="23" t="s">
        <v>691</v>
      </c>
      <c r="E212" s="24" t="s">
        <v>708</v>
      </c>
      <c r="F212" s="3">
        <v>279005</v>
      </c>
      <c r="G212" s="3">
        <v>342074</v>
      </c>
      <c r="H212" s="3">
        <f t="shared" si="6"/>
        <v>621079</v>
      </c>
      <c r="I212" s="1">
        <v>86172</v>
      </c>
      <c r="J212" s="1">
        <f t="shared" si="7"/>
        <v>707251</v>
      </c>
      <c r="K212" s="12"/>
    </row>
    <row r="213" spans="1:11" ht="14.4" customHeight="1">
      <c r="A213" s="23" t="s">
        <v>224</v>
      </c>
      <c r="B213" s="12">
        <v>330896</v>
      </c>
      <c r="C213" s="14" t="s">
        <v>236</v>
      </c>
      <c r="D213" s="23" t="s">
        <v>691</v>
      </c>
      <c r="E213" s="24" t="s">
        <v>708</v>
      </c>
      <c r="F213" s="3">
        <v>241209</v>
      </c>
      <c r="G213" s="3">
        <v>280928</v>
      </c>
      <c r="H213" s="3">
        <f t="shared" si="6"/>
        <v>522137</v>
      </c>
      <c r="I213" s="1">
        <v>68046</v>
      </c>
      <c r="J213" s="1">
        <f t="shared" si="7"/>
        <v>590183</v>
      </c>
      <c r="K213" s="12"/>
    </row>
    <row r="214" spans="1:11" ht="14.4" customHeight="1">
      <c r="A214" s="23" t="s">
        <v>224</v>
      </c>
      <c r="B214" s="12">
        <v>330899</v>
      </c>
      <c r="C214" s="14" t="s">
        <v>237</v>
      </c>
      <c r="D214" s="23" t="s">
        <v>691</v>
      </c>
      <c r="E214" s="24" t="s">
        <v>708</v>
      </c>
      <c r="F214" s="3">
        <v>443273</v>
      </c>
      <c r="G214" s="3">
        <v>586987</v>
      </c>
      <c r="H214" s="3">
        <f t="shared" si="6"/>
        <v>1030260</v>
      </c>
      <c r="I214" s="1">
        <v>173178</v>
      </c>
      <c r="J214" s="1">
        <f t="shared" si="7"/>
        <v>1203438</v>
      </c>
      <c r="K214" s="12"/>
    </row>
    <row r="215" spans="1:11" ht="14.4" customHeight="1">
      <c r="A215" s="23" t="s">
        <v>224</v>
      </c>
      <c r="B215" s="12">
        <v>330900</v>
      </c>
      <c r="C215" s="14" t="s">
        <v>238</v>
      </c>
      <c r="D215" s="23" t="s">
        <v>691</v>
      </c>
      <c r="E215" s="24" t="s">
        <v>708</v>
      </c>
      <c r="F215" s="3">
        <v>548574</v>
      </c>
      <c r="G215" s="3">
        <v>797255</v>
      </c>
      <c r="H215" s="3">
        <f t="shared" si="6"/>
        <v>1345829</v>
      </c>
      <c r="I215" s="1">
        <v>179550</v>
      </c>
      <c r="J215" s="1">
        <f t="shared" si="7"/>
        <v>1525379</v>
      </c>
      <c r="K215" s="12"/>
    </row>
    <row r="216" spans="1:11" ht="14.4" customHeight="1">
      <c r="A216" s="23" t="s">
        <v>224</v>
      </c>
      <c r="B216" s="12">
        <v>330902</v>
      </c>
      <c r="C216" s="14" t="s">
        <v>239</v>
      </c>
      <c r="D216" s="23" t="s">
        <v>691</v>
      </c>
      <c r="E216" s="24" t="s">
        <v>708</v>
      </c>
      <c r="F216" s="3">
        <v>703666</v>
      </c>
      <c r="G216" s="3">
        <v>1059625</v>
      </c>
      <c r="H216" s="3">
        <f t="shared" si="6"/>
        <v>1763291</v>
      </c>
      <c r="I216" s="1">
        <v>130236</v>
      </c>
      <c r="J216" s="1">
        <f t="shared" si="7"/>
        <v>1893527</v>
      </c>
      <c r="K216" s="12"/>
    </row>
    <row r="217" spans="1:11" ht="14.4" customHeight="1">
      <c r="A217" s="23" t="s">
        <v>224</v>
      </c>
      <c r="B217" s="12">
        <v>330908</v>
      </c>
      <c r="C217" s="14" t="s">
        <v>240</v>
      </c>
      <c r="D217" s="23" t="s">
        <v>691</v>
      </c>
      <c r="E217" s="24" t="s">
        <v>708</v>
      </c>
      <c r="F217" s="3">
        <v>1337418</v>
      </c>
      <c r="G217" s="3">
        <v>0</v>
      </c>
      <c r="H217" s="3">
        <f t="shared" si="6"/>
        <v>1337418</v>
      </c>
      <c r="I217" s="1">
        <v>199548</v>
      </c>
      <c r="J217" s="1">
        <f t="shared" si="7"/>
        <v>1536966</v>
      </c>
      <c r="K217" s="12"/>
    </row>
    <row r="218" spans="1:11" ht="14.4" customHeight="1">
      <c r="A218" s="23" t="s">
        <v>224</v>
      </c>
      <c r="B218" s="12">
        <v>330910</v>
      </c>
      <c r="C218" s="14" t="s">
        <v>241</v>
      </c>
      <c r="D218" s="23" t="s">
        <v>691</v>
      </c>
      <c r="E218" s="24" t="s">
        <v>708</v>
      </c>
      <c r="F218" s="3">
        <v>643119</v>
      </c>
      <c r="G218" s="3">
        <v>1195097</v>
      </c>
      <c r="H218" s="3">
        <f t="shared" si="6"/>
        <v>1838216</v>
      </c>
      <c r="I218" s="1">
        <v>140088</v>
      </c>
      <c r="J218" s="1">
        <f t="shared" si="7"/>
        <v>1978304</v>
      </c>
      <c r="K218" s="12"/>
    </row>
    <row r="219" spans="1:11" ht="14.4" customHeight="1">
      <c r="A219" s="23" t="s">
        <v>224</v>
      </c>
      <c r="B219" s="12">
        <v>330918</v>
      </c>
      <c r="C219" s="14" t="s">
        <v>242</v>
      </c>
      <c r="D219" s="23" t="s">
        <v>691</v>
      </c>
      <c r="E219" s="24" t="s">
        <v>708</v>
      </c>
      <c r="F219" s="3">
        <v>1309273</v>
      </c>
      <c r="G219" s="3">
        <v>719448</v>
      </c>
      <c r="H219" s="3">
        <f t="shared" si="6"/>
        <v>2028721</v>
      </c>
      <c r="I219" s="1">
        <v>140274</v>
      </c>
      <c r="J219" s="1">
        <f t="shared" si="7"/>
        <v>2168995</v>
      </c>
      <c r="K219" s="12"/>
    </row>
    <row r="220" spans="1:11" ht="14.4" customHeight="1">
      <c r="A220" s="23" t="s">
        <v>224</v>
      </c>
      <c r="B220" s="12">
        <v>330920</v>
      </c>
      <c r="C220" s="14" t="s">
        <v>243</v>
      </c>
      <c r="D220" s="23" t="s">
        <v>691</v>
      </c>
      <c r="E220" s="24" t="s">
        <v>708</v>
      </c>
      <c r="F220" s="3">
        <v>395936</v>
      </c>
      <c r="G220" s="3">
        <v>125679</v>
      </c>
      <c r="H220" s="3">
        <f t="shared" si="6"/>
        <v>521615</v>
      </c>
      <c r="I220" s="1">
        <v>69240</v>
      </c>
      <c r="J220" s="1">
        <f t="shared" si="7"/>
        <v>590855</v>
      </c>
      <c r="K220" s="12"/>
    </row>
    <row r="221" spans="1:11" ht="14.4" customHeight="1">
      <c r="A221" s="23" t="s">
        <v>224</v>
      </c>
      <c r="B221" s="12">
        <v>330925</v>
      </c>
      <c r="C221" s="14" t="s">
        <v>244</v>
      </c>
      <c r="D221" s="23" t="s">
        <v>691</v>
      </c>
      <c r="E221" s="24" t="s">
        <v>708</v>
      </c>
      <c r="F221" s="3">
        <v>244544</v>
      </c>
      <c r="G221" s="3">
        <v>426369</v>
      </c>
      <c r="H221" s="3">
        <f t="shared" si="6"/>
        <v>670913</v>
      </c>
      <c r="I221" s="1">
        <v>110670</v>
      </c>
      <c r="J221" s="1">
        <f t="shared" si="7"/>
        <v>781583</v>
      </c>
      <c r="K221" s="12"/>
    </row>
    <row r="222" spans="1:11" ht="14.4" customHeight="1">
      <c r="A222" s="23" t="s">
        <v>224</v>
      </c>
      <c r="B222" s="12">
        <v>330936</v>
      </c>
      <c r="C222" s="14" t="s">
        <v>245</v>
      </c>
      <c r="D222" s="23" t="s">
        <v>691</v>
      </c>
      <c r="E222" s="24" t="s">
        <v>708</v>
      </c>
      <c r="F222" s="3">
        <v>320563</v>
      </c>
      <c r="G222" s="3">
        <v>75940</v>
      </c>
      <c r="H222" s="3">
        <f t="shared" si="6"/>
        <v>396503</v>
      </c>
      <c r="I222" s="1">
        <v>37884</v>
      </c>
      <c r="J222" s="1">
        <f t="shared" si="7"/>
        <v>434387</v>
      </c>
      <c r="K222" s="12"/>
    </row>
    <row r="223" spans="1:11" ht="14.4" customHeight="1">
      <c r="A223" s="23" t="s">
        <v>224</v>
      </c>
      <c r="B223" s="12">
        <v>330937</v>
      </c>
      <c r="C223" s="14" t="s">
        <v>246</v>
      </c>
      <c r="D223" s="23" t="s">
        <v>691</v>
      </c>
      <c r="E223" s="24" t="s">
        <v>708</v>
      </c>
      <c r="F223" s="3">
        <v>323214</v>
      </c>
      <c r="G223" s="3">
        <v>61389</v>
      </c>
      <c r="H223" s="3">
        <f t="shared" si="6"/>
        <v>384603</v>
      </c>
      <c r="I223" s="1">
        <v>145920</v>
      </c>
      <c r="J223" s="1">
        <f t="shared" si="7"/>
        <v>530523</v>
      </c>
      <c r="K223" s="12"/>
    </row>
    <row r="224" spans="1:11" ht="14.4" customHeight="1">
      <c r="A224" s="23" t="s">
        <v>224</v>
      </c>
      <c r="B224" s="12">
        <v>330938</v>
      </c>
      <c r="C224" s="14" t="s">
        <v>247</v>
      </c>
      <c r="D224" s="23" t="s">
        <v>691</v>
      </c>
      <c r="E224" s="24" t="s">
        <v>708</v>
      </c>
      <c r="F224" s="3">
        <v>742706</v>
      </c>
      <c r="G224" s="3">
        <v>1485475</v>
      </c>
      <c r="H224" s="3">
        <f t="shared" si="6"/>
        <v>2228181</v>
      </c>
      <c r="I224" s="1">
        <v>353220</v>
      </c>
      <c r="J224" s="1">
        <f t="shared" si="7"/>
        <v>2581401</v>
      </c>
      <c r="K224" s="12"/>
    </row>
    <row r="225" spans="1:11" ht="14.4" customHeight="1">
      <c r="A225" s="23" t="s">
        <v>224</v>
      </c>
      <c r="B225" s="12">
        <v>330942</v>
      </c>
      <c r="C225" s="14" t="s">
        <v>248</v>
      </c>
      <c r="D225" s="23" t="s">
        <v>691</v>
      </c>
      <c r="E225" s="24" t="s">
        <v>708</v>
      </c>
      <c r="F225" s="3">
        <v>726201</v>
      </c>
      <c r="G225" s="3">
        <v>483926</v>
      </c>
      <c r="H225" s="3">
        <f t="shared" si="6"/>
        <v>1210127</v>
      </c>
      <c r="I225" s="1">
        <v>148482</v>
      </c>
      <c r="J225" s="1">
        <f t="shared" si="7"/>
        <v>1358609</v>
      </c>
      <c r="K225" s="12"/>
    </row>
    <row r="226" spans="1:11" ht="14.4" customHeight="1">
      <c r="A226" s="23" t="s">
        <v>224</v>
      </c>
      <c r="B226" s="12">
        <v>330946</v>
      </c>
      <c r="C226" s="14" t="s">
        <v>249</v>
      </c>
      <c r="D226" s="23" t="s">
        <v>691</v>
      </c>
      <c r="E226" s="24" t="s">
        <v>708</v>
      </c>
      <c r="F226" s="3">
        <v>143154</v>
      </c>
      <c r="G226" s="3">
        <v>122283</v>
      </c>
      <c r="H226" s="3">
        <f t="shared" si="6"/>
        <v>265437</v>
      </c>
      <c r="I226" s="1">
        <v>-642</v>
      </c>
      <c r="J226" s="1">
        <f t="shared" si="7"/>
        <v>264795</v>
      </c>
      <c r="K226" s="12"/>
    </row>
    <row r="227" spans="1:11" ht="14.4" customHeight="1">
      <c r="A227" s="23" t="s">
        <v>224</v>
      </c>
      <c r="B227" s="12">
        <v>330949</v>
      </c>
      <c r="C227" s="14" t="s">
        <v>250</v>
      </c>
      <c r="D227" s="23" t="s">
        <v>691</v>
      </c>
      <c r="E227" s="24" t="s">
        <v>708</v>
      </c>
      <c r="F227" s="3">
        <v>399615</v>
      </c>
      <c r="G227" s="3">
        <v>349691</v>
      </c>
      <c r="H227" s="3">
        <f t="shared" si="6"/>
        <v>749306</v>
      </c>
      <c r="I227" s="1">
        <v>99444</v>
      </c>
      <c r="J227" s="1">
        <f t="shared" si="7"/>
        <v>848750</v>
      </c>
      <c r="K227" s="12"/>
    </row>
    <row r="228" spans="1:11" ht="14.4" customHeight="1">
      <c r="A228" s="23" t="s">
        <v>224</v>
      </c>
      <c r="B228" s="12">
        <v>330953</v>
      </c>
      <c r="C228" s="14" t="s">
        <v>251</v>
      </c>
      <c r="D228" s="23" t="s">
        <v>691</v>
      </c>
      <c r="E228" s="24" t="s">
        <v>708</v>
      </c>
      <c r="F228" s="3">
        <v>321691</v>
      </c>
      <c r="G228" s="3">
        <v>122104</v>
      </c>
      <c r="H228" s="3">
        <f t="shared" si="6"/>
        <v>443795</v>
      </c>
      <c r="I228" s="1">
        <v>46152</v>
      </c>
      <c r="J228" s="1">
        <f t="shared" si="7"/>
        <v>489947</v>
      </c>
      <c r="K228" s="12"/>
    </row>
    <row r="229" spans="1:11" ht="14.4" customHeight="1">
      <c r="A229" s="23" t="s">
        <v>224</v>
      </c>
      <c r="B229" s="12">
        <v>330960</v>
      </c>
      <c r="C229" s="14" t="s">
        <v>252</v>
      </c>
      <c r="D229" s="23" t="s">
        <v>691</v>
      </c>
      <c r="E229" s="24" t="s">
        <v>708</v>
      </c>
      <c r="F229" s="3">
        <v>838253</v>
      </c>
      <c r="G229" s="3">
        <v>1168380</v>
      </c>
      <c r="H229" s="3">
        <f t="shared" si="6"/>
        <v>2006633</v>
      </c>
      <c r="I229" s="1">
        <v>133404</v>
      </c>
      <c r="J229" s="1">
        <f t="shared" si="7"/>
        <v>2140037</v>
      </c>
      <c r="K229" s="12"/>
    </row>
    <row r="230" spans="1:11" ht="14.4" customHeight="1">
      <c r="A230" s="23" t="s">
        <v>224</v>
      </c>
      <c r="B230" s="12">
        <v>330966</v>
      </c>
      <c r="C230" s="14" t="s">
        <v>253</v>
      </c>
      <c r="D230" s="23" t="s">
        <v>691</v>
      </c>
      <c r="E230" s="24" t="s">
        <v>708</v>
      </c>
      <c r="F230" s="3">
        <v>1374656</v>
      </c>
      <c r="G230" s="3">
        <v>1611343</v>
      </c>
      <c r="H230" s="3">
        <f t="shared" si="6"/>
        <v>2985999</v>
      </c>
      <c r="I230" s="1">
        <v>370008</v>
      </c>
      <c r="J230" s="1">
        <f t="shared" si="7"/>
        <v>3356007</v>
      </c>
      <c r="K230" s="12"/>
    </row>
    <row r="231" spans="1:11" ht="14.4" customHeight="1">
      <c r="A231" s="23" t="s">
        <v>224</v>
      </c>
      <c r="B231" s="12">
        <v>330971</v>
      </c>
      <c r="C231" s="14" t="s">
        <v>254</v>
      </c>
      <c r="D231" s="23" t="s">
        <v>691</v>
      </c>
      <c r="E231" s="24" t="s">
        <v>708</v>
      </c>
      <c r="F231" s="3">
        <v>1801877</v>
      </c>
      <c r="G231" s="3">
        <v>0</v>
      </c>
      <c r="H231" s="3">
        <f t="shared" si="6"/>
        <v>1801877</v>
      </c>
      <c r="I231" s="1">
        <v>125316</v>
      </c>
      <c r="J231" s="1">
        <f t="shared" si="7"/>
        <v>1927193</v>
      </c>
      <c r="K231" s="12"/>
    </row>
    <row r="232" spans="1:11" ht="14.4" customHeight="1">
      <c r="A232" s="23" t="s">
        <v>224</v>
      </c>
      <c r="B232" s="12">
        <v>330974</v>
      </c>
      <c r="C232" s="14" t="s">
        <v>255</v>
      </c>
      <c r="D232" s="23" t="s">
        <v>691</v>
      </c>
      <c r="E232" s="24" t="s">
        <v>708</v>
      </c>
      <c r="F232" s="3">
        <v>1318601</v>
      </c>
      <c r="G232" s="3">
        <v>5031026</v>
      </c>
      <c r="H232" s="3">
        <f t="shared" si="6"/>
        <v>6349627</v>
      </c>
      <c r="I232" s="1">
        <v>-820818</v>
      </c>
      <c r="J232" s="1">
        <f t="shared" si="7"/>
        <v>5528809</v>
      </c>
      <c r="K232" s="12"/>
    </row>
    <row r="233" spans="1:11" ht="14.4" customHeight="1">
      <c r="A233" s="23" t="s">
        <v>256</v>
      </c>
      <c r="B233" s="12">
        <v>340978</v>
      </c>
      <c r="C233" s="14" t="s">
        <v>257</v>
      </c>
      <c r="D233" s="23" t="s">
        <v>691</v>
      </c>
      <c r="E233" s="24" t="s">
        <v>708</v>
      </c>
      <c r="F233" s="3">
        <v>376687</v>
      </c>
      <c r="G233" s="3">
        <v>0</v>
      </c>
      <c r="H233" s="3">
        <f t="shared" si="6"/>
        <v>376687</v>
      </c>
      <c r="I233" s="1">
        <v>4590</v>
      </c>
      <c r="J233" s="1">
        <f t="shared" si="7"/>
        <v>381277</v>
      </c>
      <c r="K233" s="12"/>
    </row>
    <row r="234" spans="1:11" ht="14.4" customHeight="1">
      <c r="A234" s="23" t="s">
        <v>256</v>
      </c>
      <c r="B234" s="12">
        <v>340983</v>
      </c>
      <c r="C234" s="14" t="s">
        <v>258</v>
      </c>
      <c r="D234" s="23" t="s">
        <v>691</v>
      </c>
      <c r="E234" s="24" t="s">
        <v>708</v>
      </c>
      <c r="F234" s="3">
        <v>148345</v>
      </c>
      <c r="G234" s="3">
        <v>186349</v>
      </c>
      <c r="H234" s="3">
        <f t="shared" si="6"/>
        <v>334694</v>
      </c>
      <c r="I234" s="1">
        <v>-46620</v>
      </c>
      <c r="J234" s="1">
        <f t="shared" si="7"/>
        <v>288074</v>
      </c>
      <c r="K234" s="12"/>
    </row>
    <row r="235" spans="1:11" ht="14.4" customHeight="1">
      <c r="A235" s="23" t="s">
        <v>256</v>
      </c>
      <c r="B235" s="12">
        <v>340990</v>
      </c>
      <c r="C235" s="14" t="s">
        <v>259</v>
      </c>
      <c r="D235" s="23" t="s">
        <v>691</v>
      </c>
      <c r="E235" s="24" t="s">
        <v>708</v>
      </c>
      <c r="F235" s="3">
        <v>77965</v>
      </c>
      <c r="G235" s="3">
        <v>0</v>
      </c>
      <c r="H235" s="3">
        <f t="shared" si="6"/>
        <v>77965</v>
      </c>
      <c r="I235" s="1">
        <v>2250</v>
      </c>
      <c r="J235" s="1">
        <f t="shared" si="7"/>
        <v>80215</v>
      </c>
      <c r="K235" s="12"/>
    </row>
    <row r="236" spans="1:11" ht="14.4" customHeight="1">
      <c r="A236" s="23" t="s">
        <v>256</v>
      </c>
      <c r="B236" s="12">
        <v>341003</v>
      </c>
      <c r="C236" s="14" t="s">
        <v>260</v>
      </c>
      <c r="D236" s="23" t="s">
        <v>691</v>
      </c>
      <c r="E236" s="24" t="s">
        <v>708</v>
      </c>
      <c r="F236" s="3">
        <v>726936</v>
      </c>
      <c r="G236" s="3">
        <v>34344</v>
      </c>
      <c r="H236" s="3">
        <f t="shared" si="6"/>
        <v>761280</v>
      </c>
      <c r="I236" s="1">
        <v>1476</v>
      </c>
      <c r="J236" s="1">
        <f t="shared" si="7"/>
        <v>762756</v>
      </c>
      <c r="K236" s="12"/>
    </row>
    <row r="237" spans="1:11" ht="14.4" customHeight="1">
      <c r="A237" s="23" t="s">
        <v>256</v>
      </c>
      <c r="B237" s="12">
        <v>341020</v>
      </c>
      <c r="C237" s="14" t="s">
        <v>261</v>
      </c>
      <c r="D237" s="23" t="s">
        <v>691</v>
      </c>
      <c r="E237" s="24" t="s">
        <v>708</v>
      </c>
      <c r="F237" s="3">
        <v>173611</v>
      </c>
      <c r="G237" s="3">
        <v>0</v>
      </c>
      <c r="H237" s="3">
        <f t="shared" si="6"/>
        <v>173611</v>
      </c>
      <c r="I237" s="1">
        <v>-9930</v>
      </c>
      <c r="J237" s="1">
        <f t="shared" si="7"/>
        <v>163681</v>
      </c>
      <c r="K237" s="12"/>
    </row>
    <row r="238" spans="1:11" ht="14.4" customHeight="1">
      <c r="A238" s="23" t="s">
        <v>256</v>
      </c>
      <c r="B238" s="12">
        <v>341021</v>
      </c>
      <c r="C238" s="14" t="s">
        <v>262</v>
      </c>
      <c r="D238" s="23" t="s">
        <v>691</v>
      </c>
      <c r="E238" s="24" t="s">
        <v>708</v>
      </c>
      <c r="F238" s="3">
        <v>29475</v>
      </c>
      <c r="G238" s="3">
        <v>0</v>
      </c>
      <c r="H238" s="3">
        <f t="shared" si="6"/>
        <v>29475</v>
      </c>
      <c r="I238" s="1">
        <v>-186</v>
      </c>
      <c r="J238" s="1">
        <f t="shared" si="7"/>
        <v>29289</v>
      </c>
      <c r="K238" s="12"/>
    </row>
    <row r="239" spans="1:11" ht="14.4" customHeight="1">
      <c r="A239" s="23" t="s">
        <v>256</v>
      </c>
      <c r="B239" s="12">
        <v>341023</v>
      </c>
      <c r="C239" s="14" t="s">
        <v>263</v>
      </c>
      <c r="D239" s="23" t="s">
        <v>691</v>
      </c>
      <c r="E239" s="24" t="s">
        <v>708</v>
      </c>
      <c r="F239" s="3">
        <v>386191</v>
      </c>
      <c r="G239" s="3">
        <v>119502</v>
      </c>
      <c r="H239" s="3">
        <f t="shared" si="6"/>
        <v>505693</v>
      </c>
      <c r="I239" s="1">
        <v>-25152</v>
      </c>
      <c r="J239" s="1">
        <f t="shared" si="7"/>
        <v>480541</v>
      </c>
      <c r="K239" s="12"/>
    </row>
    <row r="240" spans="1:11" ht="14.4" customHeight="1">
      <c r="A240" s="23" t="s">
        <v>256</v>
      </c>
      <c r="B240" s="12">
        <v>341025</v>
      </c>
      <c r="C240" s="14" t="s">
        <v>264</v>
      </c>
      <c r="D240" s="23" t="s">
        <v>691</v>
      </c>
      <c r="E240" s="24" t="s">
        <v>708</v>
      </c>
      <c r="F240" s="3">
        <v>2024470.9067860872</v>
      </c>
      <c r="G240" s="3">
        <v>2260311.2751576086</v>
      </c>
      <c r="H240" s="3">
        <f t="shared" si="6"/>
        <v>4284782.181943696</v>
      </c>
      <c r="I240" s="1">
        <v>-328644</v>
      </c>
      <c r="J240" s="1">
        <f t="shared" si="7"/>
        <v>3956138.181943696</v>
      </c>
      <c r="K240" s="12"/>
    </row>
    <row r="241" spans="1:11" ht="14.4" customHeight="1">
      <c r="A241" s="23" t="s">
        <v>256</v>
      </c>
      <c r="B241" s="12">
        <v>341026</v>
      </c>
      <c r="C241" s="14" t="s">
        <v>265</v>
      </c>
      <c r="D241" s="23" t="s">
        <v>691</v>
      </c>
      <c r="E241" s="24" t="s">
        <v>708</v>
      </c>
      <c r="F241" s="3">
        <v>1699340</v>
      </c>
      <c r="G241" s="3">
        <v>1653302</v>
      </c>
      <c r="H241" s="3">
        <f t="shared" si="6"/>
        <v>3352642</v>
      </c>
      <c r="I241" s="1">
        <v>-322716</v>
      </c>
      <c r="J241" s="1">
        <f t="shared" si="7"/>
        <v>3029926</v>
      </c>
      <c r="K241" s="12"/>
    </row>
    <row r="242" spans="1:11" ht="14.4" customHeight="1">
      <c r="A242" s="23" t="s">
        <v>256</v>
      </c>
      <c r="B242" s="12">
        <v>341032</v>
      </c>
      <c r="C242" s="14" t="s">
        <v>266</v>
      </c>
      <c r="D242" s="23" t="s">
        <v>691</v>
      </c>
      <c r="E242" s="24" t="s">
        <v>708</v>
      </c>
      <c r="F242" s="3">
        <v>515243</v>
      </c>
      <c r="G242" s="3">
        <v>0</v>
      </c>
      <c r="H242" s="3">
        <f t="shared" si="6"/>
        <v>515243</v>
      </c>
      <c r="I242" s="1">
        <v>-2784</v>
      </c>
      <c r="J242" s="1">
        <f t="shared" si="7"/>
        <v>512459</v>
      </c>
      <c r="K242" s="12"/>
    </row>
    <row r="243" spans="1:11" ht="14.4" customHeight="1">
      <c r="A243" s="23" t="s">
        <v>256</v>
      </c>
      <c r="B243" s="12">
        <v>341041</v>
      </c>
      <c r="C243" s="14" t="s">
        <v>267</v>
      </c>
      <c r="D243" s="23" t="s">
        <v>691</v>
      </c>
      <c r="E243" s="24" t="s">
        <v>708</v>
      </c>
      <c r="F243" s="3">
        <v>29766</v>
      </c>
      <c r="G243" s="3">
        <v>0</v>
      </c>
      <c r="H243" s="3">
        <f t="shared" si="6"/>
        <v>29766</v>
      </c>
      <c r="I243" s="1">
        <v>1608</v>
      </c>
      <c r="J243" s="1">
        <f t="shared" si="7"/>
        <v>31374</v>
      </c>
      <c r="K243" s="12"/>
    </row>
    <row r="244" spans="1:11" ht="14.4" customHeight="1">
      <c r="A244" s="23" t="s">
        <v>256</v>
      </c>
      <c r="B244" s="12">
        <v>341043</v>
      </c>
      <c r="C244" s="14" t="s">
        <v>268</v>
      </c>
      <c r="D244" s="23" t="s">
        <v>691</v>
      </c>
      <c r="E244" s="24" t="s">
        <v>708</v>
      </c>
      <c r="F244" s="3">
        <v>490251</v>
      </c>
      <c r="G244" s="3">
        <v>0</v>
      </c>
      <c r="H244" s="3">
        <f t="shared" si="6"/>
        <v>490251</v>
      </c>
      <c r="I244" s="1">
        <v>32118</v>
      </c>
      <c r="J244" s="1">
        <f t="shared" si="7"/>
        <v>522369</v>
      </c>
      <c r="K244" s="12"/>
    </row>
    <row r="245" spans="1:11" ht="14.4" customHeight="1">
      <c r="A245" s="23" t="s">
        <v>256</v>
      </c>
      <c r="B245" s="12">
        <v>341045</v>
      </c>
      <c r="C245" s="14" t="s">
        <v>269</v>
      </c>
      <c r="D245" s="23" t="s">
        <v>691</v>
      </c>
      <c r="E245" s="24" t="s">
        <v>708</v>
      </c>
      <c r="F245" s="3">
        <v>398306</v>
      </c>
      <c r="G245" s="3">
        <v>0</v>
      </c>
      <c r="H245" s="3">
        <f t="shared" si="6"/>
        <v>398306</v>
      </c>
      <c r="I245" s="1">
        <v>28139</v>
      </c>
      <c r="J245" s="1">
        <f t="shared" si="7"/>
        <v>426445</v>
      </c>
      <c r="K245" s="12"/>
    </row>
    <row r="246" spans="1:11" ht="14.4" customHeight="1">
      <c r="A246" s="23" t="s">
        <v>256</v>
      </c>
      <c r="B246" s="12">
        <v>341046</v>
      </c>
      <c r="C246" s="14" t="s">
        <v>270</v>
      </c>
      <c r="D246" s="23" t="s">
        <v>691</v>
      </c>
      <c r="E246" s="24" t="s">
        <v>708</v>
      </c>
      <c r="F246" s="3">
        <v>46525</v>
      </c>
      <c r="G246" s="3">
        <v>0</v>
      </c>
      <c r="H246" s="3">
        <f t="shared" si="6"/>
        <v>46525</v>
      </c>
      <c r="I246" s="1">
        <v>1062</v>
      </c>
      <c r="J246" s="1">
        <f t="shared" si="7"/>
        <v>47587</v>
      </c>
      <c r="K246" s="12"/>
    </row>
    <row r="247" spans="1:11" ht="14.4" customHeight="1">
      <c r="A247" s="23" t="s">
        <v>256</v>
      </c>
      <c r="B247" s="12">
        <v>341047</v>
      </c>
      <c r="C247" s="14" t="s">
        <v>271</v>
      </c>
      <c r="D247" s="23" t="s">
        <v>691</v>
      </c>
      <c r="E247" s="24" t="s">
        <v>708</v>
      </c>
      <c r="F247" s="3">
        <v>1236130</v>
      </c>
      <c r="G247" s="3">
        <v>1773485</v>
      </c>
      <c r="H247" s="3">
        <f t="shared" si="6"/>
        <v>3009615</v>
      </c>
      <c r="I247" s="1">
        <v>156456</v>
      </c>
      <c r="J247" s="1">
        <f t="shared" si="7"/>
        <v>3166071</v>
      </c>
      <c r="K247" s="12"/>
    </row>
    <row r="248" spans="1:11" ht="14.4" customHeight="1">
      <c r="A248" s="23" t="s">
        <v>256</v>
      </c>
      <c r="B248" s="12">
        <v>341049</v>
      </c>
      <c r="C248" s="14" t="s">
        <v>272</v>
      </c>
      <c r="D248" s="23" t="s">
        <v>691</v>
      </c>
      <c r="E248" s="24" t="s">
        <v>708</v>
      </c>
      <c r="F248" s="3">
        <v>1564967</v>
      </c>
      <c r="G248" s="3">
        <v>997835</v>
      </c>
      <c r="H248" s="3">
        <f t="shared" si="6"/>
        <v>2562802</v>
      </c>
      <c r="I248" s="1">
        <v>196404</v>
      </c>
      <c r="J248" s="1">
        <f t="shared" si="7"/>
        <v>2759206</v>
      </c>
      <c r="K248" s="12"/>
    </row>
    <row r="249" spans="1:11" ht="14.4" customHeight="1">
      <c r="A249" s="23" t="s">
        <v>256</v>
      </c>
      <c r="B249" s="12">
        <v>341050</v>
      </c>
      <c r="C249" s="14" t="s">
        <v>273</v>
      </c>
      <c r="D249" s="23" t="s">
        <v>691</v>
      </c>
      <c r="E249" s="24" t="s">
        <v>708</v>
      </c>
      <c r="F249" s="3">
        <v>317387</v>
      </c>
      <c r="G249" s="3">
        <v>4980</v>
      </c>
      <c r="H249" s="3">
        <f t="shared" si="6"/>
        <v>322367</v>
      </c>
      <c r="I249" s="1">
        <v>10146</v>
      </c>
      <c r="J249" s="1">
        <f t="shared" si="7"/>
        <v>332513</v>
      </c>
      <c r="K249" s="12"/>
    </row>
    <row r="250" spans="1:11" ht="14.4" customHeight="1">
      <c r="A250" s="23" t="s">
        <v>256</v>
      </c>
      <c r="B250" s="12">
        <v>341053</v>
      </c>
      <c r="C250" s="14" t="s">
        <v>274</v>
      </c>
      <c r="D250" s="23" t="s">
        <v>691</v>
      </c>
      <c r="E250" s="24" t="s">
        <v>708</v>
      </c>
      <c r="F250" s="3">
        <v>462010</v>
      </c>
      <c r="G250" s="3">
        <v>5190</v>
      </c>
      <c r="H250" s="3">
        <f t="shared" si="6"/>
        <v>467200</v>
      </c>
      <c r="I250" s="1">
        <v>14034</v>
      </c>
      <c r="J250" s="1">
        <f t="shared" si="7"/>
        <v>481234</v>
      </c>
      <c r="K250" s="12"/>
    </row>
    <row r="251" spans="1:11" ht="14.4" customHeight="1">
      <c r="A251" s="23" t="s">
        <v>256</v>
      </c>
      <c r="B251" s="12">
        <v>341058</v>
      </c>
      <c r="C251" s="14" t="s">
        <v>275</v>
      </c>
      <c r="D251" s="23" t="s">
        <v>691</v>
      </c>
      <c r="E251" s="24" t="s">
        <v>708</v>
      </c>
      <c r="F251" s="3">
        <v>307416</v>
      </c>
      <c r="G251" s="3">
        <v>55656</v>
      </c>
      <c r="H251" s="3">
        <f t="shared" si="6"/>
        <v>363072</v>
      </c>
      <c r="I251" s="1">
        <v>24282</v>
      </c>
      <c r="J251" s="1">
        <f t="shared" si="7"/>
        <v>387354</v>
      </c>
      <c r="K251" s="12"/>
    </row>
    <row r="252" spans="1:11" ht="14.4" customHeight="1">
      <c r="A252" s="23" t="s">
        <v>256</v>
      </c>
      <c r="B252" s="12">
        <v>341060</v>
      </c>
      <c r="C252" s="14" t="s">
        <v>276</v>
      </c>
      <c r="D252" s="23" t="s">
        <v>691</v>
      </c>
      <c r="E252" s="24" t="s">
        <v>708</v>
      </c>
      <c r="F252" s="3">
        <v>269965.37097865978</v>
      </c>
      <c r="G252" s="3">
        <v>977702.610180747</v>
      </c>
      <c r="H252" s="3">
        <f t="shared" si="6"/>
        <v>1247667.9811594067</v>
      </c>
      <c r="I252" s="1">
        <v>37356</v>
      </c>
      <c r="J252" s="1">
        <f t="shared" si="7"/>
        <v>1285023.9811594067</v>
      </c>
      <c r="K252" s="12"/>
    </row>
    <row r="253" spans="1:11" ht="14.4" customHeight="1">
      <c r="A253" s="23" t="s">
        <v>256</v>
      </c>
      <c r="B253" s="12">
        <v>341062</v>
      </c>
      <c r="C253" s="14" t="s">
        <v>277</v>
      </c>
      <c r="D253" s="23" t="s">
        <v>691</v>
      </c>
      <c r="E253" s="24" t="s">
        <v>708</v>
      </c>
      <c r="F253" s="3">
        <v>121588</v>
      </c>
      <c r="G253" s="3">
        <v>0</v>
      </c>
      <c r="H253" s="3">
        <f t="shared" si="6"/>
        <v>121588</v>
      </c>
      <c r="I253" s="1">
        <v>6900</v>
      </c>
      <c r="J253" s="1">
        <f t="shared" si="7"/>
        <v>128488</v>
      </c>
      <c r="K253" s="12"/>
    </row>
    <row r="254" spans="1:11" ht="14.4" customHeight="1">
      <c r="A254" s="23" t="s">
        <v>256</v>
      </c>
      <c r="B254" s="12">
        <v>341066</v>
      </c>
      <c r="C254" s="14" t="s">
        <v>278</v>
      </c>
      <c r="D254" s="23" t="s">
        <v>691</v>
      </c>
      <c r="E254" s="24" t="s">
        <v>708</v>
      </c>
      <c r="F254" s="3">
        <v>226389</v>
      </c>
      <c r="G254" s="3">
        <v>0</v>
      </c>
      <c r="H254" s="3">
        <f t="shared" si="6"/>
        <v>226389</v>
      </c>
      <c r="I254" s="1">
        <v>18234</v>
      </c>
      <c r="J254" s="1">
        <f t="shared" si="7"/>
        <v>244623</v>
      </c>
      <c r="K254" s="12"/>
    </row>
    <row r="255" spans="1:11" ht="14.4" customHeight="1">
      <c r="A255" s="23" t="s">
        <v>256</v>
      </c>
      <c r="B255" s="12">
        <v>341087</v>
      </c>
      <c r="C255" s="14" t="s">
        <v>279</v>
      </c>
      <c r="D255" s="23" t="s">
        <v>691</v>
      </c>
      <c r="E255" s="24" t="s">
        <v>708</v>
      </c>
      <c r="F255" s="3">
        <v>231357</v>
      </c>
      <c r="G255" s="3">
        <v>0</v>
      </c>
      <c r="H255" s="3">
        <f t="shared" si="6"/>
        <v>231357</v>
      </c>
      <c r="I255" s="1">
        <v>8628</v>
      </c>
      <c r="J255" s="1">
        <f t="shared" si="7"/>
        <v>239985</v>
      </c>
      <c r="K255" s="12"/>
    </row>
    <row r="256" spans="1:11" ht="14.4" customHeight="1">
      <c r="A256" s="23" t="s">
        <v>256</v>
      </c>
      <c r="B256" s="12">
        <v>341088</v>
      </c>
      <c r="C256" s="14" t="s">
        <v>280</v>
      </c>
      <c r="D256" s="23" t="s">
        <v>691</v>
      </c>
      <c r="E256" s="24" t="s">
        <v>708</v>
      </c>
      <c r="F256" s="3">
        <v>2312886</v>
      </c>
      <c r="G256" s="3">
        <v>1235102</v>
      </c>
      <c r="H256" s="3">
        <f t="shared" ref="H256:H317" si="8">F256+G256</f>
        <v>3547988</v>
      </c>
      <c r="I256" s="1">
        <v>619410</v>
      </c>
      <c r="J256" s="1">
        <f t="shared" ref="J256:J317" si="9">H256+I256</f>
        <v>4167398</v>
      </c>
      <c r="K256" s="12"/>
    </row>
    <row r="257" spans="1:11" ht="14.4" customHeight="1">
      <c r="A257" s="23" t="s">
        <v>256</v>
      </c>
      <c r="B257" s="12">
        <v>341091</v>
      </c>
      <c r="C257" s="14" t="s">
        <v>281</v>
      </c>
      <c r="D257" s="23" t="s">
        <v>691</v>
      </c>
      <c r="E257" s="24" t="s">
        <v>708</v>
      </c>
      <c r="F257" s="3">
        <v>167833</v>
      </c>
      <c r="G257" s="3">
        <v>16483</v>
      </c>
      <c r="H257" s="3">
        <f t="shared" si="8"/>
        <v>184316</v>
      </c>
      <c r="I257" s="1">
        <v>17850</v>
      </c>
      <c r="J257" s="1">
        <f t="shared" si="9"/>
        <v>202166</v>
      </c>
      <c r="K257" s="12"/>
    </row>
    <row r="258" spans="1:11" ht="14.4" customHeight="1">
      <c r="A258" s="23" t="s">
        <v>282</v>
      </c>
      <c r="B258" s="12">
        <v>350739</v>
      </c>
      <c r="C258" s="14" t="s">
        <v>283</v>
      </c>
      <c r="D258" s="23" t="s">
        <v>691</v>
      </c>
      <c r="E258" s="24" t="s">
        <v>708</v>
      </c>
      <c r="F258" s="3">
        <v>72700</v>
      </c>
      <c r="G258" s="3">
        <v>0</v>
      </c>
      <c r="H258" s="3">
        <f t="shared" si="8"/>
        <v>72700</v>
      </c>
      <c r="I258" s="1">
        <v>3798</v>
      </c>
      <c r="J258" s="1">
        <f t="shared" si="9"/>
        <v>76498</v>
      </c>
      <c r="K258" s="12"/>
    </row>
    <row r="259" spans="1:11" ht="14.4" customHeight="1">
      <c r="A259" s="23" t="s">
        <v>282</v>
      </c>
      <c r="B259" s="12">
        <v>351098</v>
      </c>
      <c r="C259" s="14" t="s">
        <v>162</v>
      </c>
      <c r="D259" s="23" t="s">
        <v>691</v>
      </c>
      <c r="E259" s="24" t="s">
        <v>708</v>
      </c>
      <c r="F259" s="3">
        <v>86437</v>
      </c>
      <c r="G259" s="3">
        <v>0</v>
      </c>
      <c r="H259" s="3">
        <f t="shared" si="8"/>
        <v>86437</v>
      </c>
      <c r="I259" s="1">
        <v>2460</v>
      </c>
      <c r="J259" s="1">
        <f t="shared" si="9"/>
        <v>88897</v>
      </c>
      <c r="K259" s="12"/>
    </row>
    <row r="260" spans="1:11" ht="14.4" customHeight="1">
      <c r="A260" s="23" t="s">
        <v>282</v>
      </c>
      <c r="B260" s="12">
        <v>351101</v>
      </c>
      <c r="C260" s="14" t="s">
        <v>284</v>
      </c>
      <c r="D260" s="23" t="s">
        <v>691</v>
      </c>
      <c r="E260" s="24" t="s">
        <v>708</v>
      </c>
      <c r="F260" s="3">
        <v>196195</v>
      </c>
      <c r="G260" s="3">
        <v>167905</v>
      </c>
      <c r="H260" s="3">
        <f t="shared" si="8"/>
        <v>364100</v>
      </c>
      <c r="I260" s="1">
        <v>10260</v>
      </c>
      <c r="J260" s="1">
        <f t="shared" si="9"/>
        <v>374360</v>
      </c>
      <c r="K260" s="12"/>
    </row>
    <row r="261" spans="1:11" ht="14.4" customHeight="1">
      <c r="A261" s="23" t="s">
        <v>282</v>
      </c>
      <c r="B261" s="12">
        <v>351106</v>
      </c>
      <c r="C261" s="14" t="s">
        <v>285</v>
      </c>
      <c r="D261" s="23" t="s">
        <v>691</v>
      </c>
      <c r="E261" s="24" t="s">
        <v>708</v>
      </c>
      <c r="F261" s="3">
        <v>1081124</v>
      </c>
      <c r="G261" s="3">
        <v>26684</v>
      </c>
      <c r="H261" s="3">
        <f t="shared" si="8"/>
        <v>1107808</v>
      </c>
      <c r="I261" s="1">
        <v>-75186</v>
      </c>
      <c r="J261" s="1">
        <f t="shared" si="9"/>
        <v>1032622</v>
      </c>
      <c r="K261" s="12"/>
    </row>
    <row r="262" spans="1:11" ht="14.4" customHeight="1">
      <c r="A262" s="23" t="s">
        <v>282</v>
      </c>
      <c r="B262" s="12">
        <v>351107</v>
      </c>
      <c r="C262" s="14" t="s">
        <v>286</v>
      </c>
      <c r="D262" s="23" t="s">
        <v>691</v>
      </c>
      <c r="E262" s="24" t="s">
        <v>708</v>
      </c>
      <c r="F262" s="3">
        <v>63652</v>
      </c>
      <c r="G262" s="3">
        <v>57374</v>
      </c>
      <c r="H262" s="3">
        <f t="shared" si="8"/>
        <v>121026</v>
      </c>
      <c r="I262" s="1">
        <v>3618</v>
      </c>
      <c r="J262" s="1">
        <f t="shared" si="9"/>
        <v>124644</v>
      </c>
      <c r="K262" s="12"/>
    </row>
    <row r="263" spans="1:11" ht="14.4" customHeight="1">
      <c r="A263" s="23" t="s">
        <v>282</v>
      </c>
      <c r="B263" s="12">
        <v>351110</v>
      </c>
      <c r="C263" s="14" t="s">
        <v>287</v>
      </c>
      <c r="D263" s="23" t="s">
        <v>691</v>
      </c>
      <c r="E263" s="24" t="s">
        <v>708</v>
      </c>
      <c r="F263" s="3">
        <v>330056</v>
      </c>
      <c r="G263" s="3">
        <v>59314</v>
      </c>
      <c r="H263" s="3">
        <f t="shared" si="8"/>
        <v>389370</v>
      </c>
      <c r="I263" s="1">
        <v>61716</v>
      </c>
      <c r="J263" s="1">
        <f t="shared" si="9"/>
        <v>451086</v>
      </c>
      <c r="K263" s="12"/>
    </row>
    <row r="264" spans="1:11" ht="14.4" customHeight="1">
      <c r="A264" s="23" t="s">
        <v>282</v>
      </c>
      <c r="B264" s="12">
        <v>351113</v>
      </c>
      <c r="C264" s="14" t="s">
        <v>288</v>
      </c>
      <c r="D264" s="23" t="s">
        <v>691</v>
      </c>
      <c r="E264" s="24" t="s">
        <v>708</v>
      </c>
      <c r="F264" s="3">
        <v>279898</v>
      </c>
      <c r="G264" s="3">
        <v>0</v>
      </c>
      <c r="H264" s="3">
        <f t="shared" si="8"/>
        <v>279898</v>
      </c>
      <c r="I264" s="1">
        <v>18132</v>
      </c>
      <c r="J264" s="1">
        <f t="shared" si="9"/>
        <v>298030</v>
      </c>
      <c r="K264" s="12"/>
    </row>
    <row r="265" spans="1:11">
      <c r="A265" s="23" t="s">
        <v>282</v>
      </c>
      <c r="B265" s="12">
        <v>351118</v>
      </c>
      <c r="C265" s="14" t="s">
        <v>289</v>
      </c>
      <c r="D265" s="23" t="s">
        <v>691</v>
      </c>
      <c r="E265" s="24" t="s">
        <v>708</v>
      </c>
      <c r="F265" s="3">
        <v>457241</v>
      </c>
      <c r="G265" s="3">
        <v>433955</v>
      </c>
      <c r="H265" s="3">
        <f t="shared" si="8"/>
        <v>891196</v>
      </c>
      <c r="I265" s="1">
        <v>108576</v>
      </c>
      <c r="J265" s="1">
        <f t="shared" si="9"/>
        <v>999772</v>
      </c>
      <c r="K265" s="12"/>
    </row>
    <row r="266" spans="1:11" ht="14.4" customHeight="1">
      <c r="A266" s="23" t="s">
        <v>282</v>
      </c>
      <c r="B266" s="12">
        <v>351129</v>
      </c>
      <c r="C266" s="14" t="s">
        <v>290</v>
      </c>
      <c r="D266" s="23" t="s">
        <v>691</v>
      </c>
      <c r="E266" s="24" t="s">
        <v>708</v>
      </c>
      <c r="F266" s="3">
        <v>739164</v>
      </c>
      <c r="G266" s="3">
        <v>342749</v>
      </c>
      <c r="H266" s="3">
        <f t="shared" si="8"/>
        <v>1081913</v>
      </c>
      <c r="I266" s="1">
        <v>90198</v>
      </c>
      <c r="J266" s="1">
        <f t="shared" si="9"/>
        <v>1172111</v>
      </c>
      <c r="K266" s="12"/>
    </row>
    <row r="267" spans="1:11" ht="14.4" customHeight="1">
      <c r="A267" s="23" t="s">
        <v>282</v>
      </c>
      <c r="B267" s="12">
        <v>351130</v>
      </c>
      <c r="C267" s="14" t="s">
        <v>291</v>
      </c>
      <c r="D267" s="23" t="s">
        <v>691</v>
      </c>
      <c r="E267" s="24" t="s">
        <v>708</v>
      </c>
      <c r="F267" s="3">
        <v>128660</v>
      </c>
      <c r="G267" s="3">
        <v>71864</v>
      </c>
      <c r="H267" s="3">
        <f t="shared" si="8"/>
        <v>200524</v>
      </c>
      <c r="I267" s="1">
        <v>-3480</v>
      </c>
      <c r="J267" s="1">
        <f t="shared" si="9"/>
        <v>197044</v>
      </c>
      <c r="K267" s="12"/>
    </row>
    <row r="268" spans="1:11" ht="14.4" customHeight="1">
      <c r="A268" s="23" t="s">
        <v>282</v>
      </c>
      <c r="B268" s="12">
        <v>351132</v>
      </c>
      <c r="C268" s="14" t="s">
        <v>292</v>
      </c>
      <c r="D268" s="23" t="s">
        <v>691</v>
      </c>
      <c r="E268" s="24" t="s">
        <v>708</v>
      </c>
      <c r="F268" s="3">
        <v>870140</v>
      </c>
      <c r="G268" s="3">
        <v>1499959</v>
      </c>
      <c r="H268" s="3">
        <f t="shared" si="8"/>
        <v>2370099</v>
      </c>
      <c r="I268" s="1">
        <v>-52254</v>
      </c>
      <c r="J268" s="1">
        <f t="shared" si="9"/>
        <v>2317845</v>
      </c>
      <c r="K268" s="12"/>
    </row>
    <row r="269" spans="1:11" ht="14.4" customHeight="1">
      <c r="A269" s="23" t="s">
        <v>282</v>
      </c>
      <c r="B269" s="12">
        <v>351133</v>
      </c>
      <c r="C269" s="14" t="s">
        <v>293</v>
      </c>
      <c r="D269" s="23" t="s">
        <v>691</v>
      </c>
      <c r="E269" s="24" t="s">
        <v>708</v>
      </c>
      <c r="F269" s="3">
        <v>248041</v>
      </c>
      <c r="G269" s="3">
        <v>0</v>
      </c>
      <c r="H269" s="3">
        <f t="shared" si="8"/>
        <v>248041</v>
      </c>
      <c r="I269" s="1">
        <v>9576</v>
      </c>
      <c r="J269" s="1">
        <f t="shared" si="9"/>
        <v>257617</v>
      </c>
      <c r="K269" s="12"/>
    </row>
    <row r="270" spans="1:11" ht="14.4" customHeight="1">
      <c r="A270" s="23" t="s">
        <v>282</v>
      </c>
      <c r="B270" s="12">
        <v>351134</v>
      </c>
      <c r="C270" s="14" t="s">
        <v>294</v>
      </c>
      <c r="D270" s="23" t="s">
        <v>691</v>
      </c>
      <c r="E270" s="24" t="s">
        <v>708</v>
      </c>
      <c r="F270" s="3">
        <v>203257</v>
      </c>
      <c r="G270" s="3">
        <v>96365</v>
      </c>
      <c r="H270" s="3">
        <f t="shared" si="8"/>
        <v>299622</v>
      </c>
      <c r="I270" s="1">
        <v>13374</v>
      </c>
      <c r="J270" s="1">
        <f t="shared" si="9"/>
        <v>312996</v>
      </c>
      <c r="K270" s="12"/>
    </row>
    <row r="271" spans="1:11" ht="14.4" customHeight="1">
      <c r="A271" s="23" t="s">
        <v>282</v>
      </c>
      <c r="B271" s="12">
        <v>351141</v>
      </c>
      <c r="C271" s="14" t="s">
        <v>295</v>
      </c>
      <c r="D271" s="23" t="s">
        <v>691</v>
      </c>
      <c r="E271" s="24" t="s">
        <v>708</v>
      </c>
      <c r="F271" s="3">
        <v>147601</v>
      </c>
      <c r="G271" s="3">
        <v>47965</v>
      </c>
      <c r="H271" s="3">
        <f t="shared" si="8"/>
        <v>195566</v>
      </c>
      <c r="I271" s="1">
        <v>6462</v>
      </c>
      <c r="J271" s="1">
        <f t="shared" si="9"/>
        <v>202028</v>
      </c>
      <c r="K271" s="12"/>
    </row>
    <row r="272" spans="1:11" ht="14.4" customHeight="1">
      <c r="A272" s="23" t="s">
        <v>282</v>
      </c>
      <c r="B272" s="12">
        <v>351152</v>
      </c>
      <c r="C272" s="14" t="s">
        <v>296</v>
      </c>
      <c r="D272" s="23" t="s">
        <v>691</v>
      </c>
      <c r="E272" s="24" t="s">
        <v>708</v>
      </c>
      <c r="F272" s="3">
        <v>353149</v>
      </c>
      <c r="G272" s="3">
        <v>86263</v>
      </c>
      <c r="H272" s="3">
        <f t="shared" si="8"/>
        <v>439412</v>
      </c>
      <c r="I272" s="1">
        <v>4650</v>
      </c>
      <c r="J272" s="1">
        <f t="shared" si="9"/>
        <v>444062</v>
      </c>
      <c r="K272" s="12"/>
    </row>
    <row r="273" spans="1:11" ht="14.4" customHeight="1">
      <c r="A273" s="23" t="s">
        <v>282</v>
      </c>
      <c r="B273" s="12">
        <v>351153</v>
      </c>
      <c r="C273" s="14" t="s">
        <v>297</v>
      </c>
      <c r="D273" s="23" t="s">
        <v>691</v>
      </c>
      <c r="E273" s="24" t="s">
        <v>708</v>
      </c>
      <c r="F273" s="3">
        <v>127889</v>
      </c>
      <c r="G273" s="3">
        <v>118627</v>
      </c>
      <c r="H273" s="3">
        <f t="shared" si="8"/>
        <v>246516</v>
      </c>
      <c r="I273" s="1">
        <v>-2778</v>
      </c>
      <c r="J273" s="1">
        <f t="shared" si="9"/>
        <v>243738</v>
      </c>
      <c r="K273" s="12"/>
    </row>
    <row r="274" spans="1:11" ht="14.4" customHeight="1">
      <c r="A274" s="23" t="s">
        <v>282</v>
      </c>
      <c r="B274" s="12">
        <v>351157</v>
      </c>
      <c r="C274" s="14" t="s">
        <v>298</v>
      </c>
      <c r="D274" s="23" t="s">
        <v>691</v>
      </c>
      <c r="E274" s="24" t="s">
        <v>708</v>
      </c>
      <c r="F274" s="3">
        <v>196321</v>
      </c>
      <c r="G274" s="3">
        <v>84307</v>
      </c>
      <c r="H274" s="3">
        <f t="shared" si="8"/>
        <v>280628</v>
      </c>
      <c r="I274" s="1">
        <v>20292</v>
      </c>
      <c r="J274" s="1">
        <f t="shared" si="9"/>
        <v>300920</v>
      </c>
      <c r="K274" s="12"/>
    </row>
    <row r="275" spans="1:11" ht="14.4" customHeight="1">
      <c r="A275" s="23" t="s">
        <v>282</v>
      </c>
      <c r="B275" s="12">
        <v>351158</v>
      </c>
      <c r="C275" s="14" t="s">
        <v>299</v>
      </c>
      <c r="D275" s="23" t="s">
        <v>691</v>
      </c>
      <c r="E275" s="24" t="s">
        <v>708</v>
      </c>
      <c r="F275" s="3">
        <v>228920</v>
      </c>
      <c r="G275" s="3">
        <v>355356</v>
      </c>
      <c r="H275" s="3">
        <f t="shared" si="8"/>
        <v>584276</v>
      </c>
      <c r="I275" s="1">
        <v>50016</v>
      </c>
      <c r="J275" s="1">
        <f t="shared" si="9"/>
        <v>634292</v>
      </c>
      <c r="K275" s="12"/>
    </row>
    <row r="276" spans="1:11" s="7" customFormat="1">
      <c r="A276" s="23" t="s">
        <v>282</v>
      </c>
      <c r="B276" s="12">
        <v>351160</v>
      </c>
      <c r="C276" s="14" t="s">
        <v>300</v>
      </c>
      <c r="D276" s="23" t="s">
        <v>691</v>
      </c>
      <c r="E276" s="24" t="s">
        <v>708</v>
      </c>
      <c r="F276" s="3">
        <v>357220</v>
      </c>
      <c r="G276" s="3">
        <v>100877</v>
      </c>
      <c r="H276" s="3">
        <f t="shared" si="8"/>
        <v>458097</v>
      </c>
      <c r="I276" s="1">
        <v>-113808</v>
      </c>
      <c r="J276" s="1">
        <f t="shared" si="9"/>
        <v>344289</v>
      </c>
      <c r="K276" s="12"/>
    </row>
    <row r="277" spans="1:11" ht="14.4" customHeight="1">
      <c r="A277" s="23" t="s">
        <v>282</v>
      </c>
      <c r="B277" s="12">
        <v>351162</v>
      </c>
      <c r="C277" s="14" t="s">
        <v>301</v>
      </c>
      <c r="D277" s="23" t="s">
        <v>691</v>
      </c>
      <c r="E277" s="24" t="s">
        <v>708</v>
      </c>
      <c r="F277" s="3">
        <v>227416</v>
      </c>
      <c r="G277" s="3">
        <v>143571</v>
      </c>
      <c r="H277" s="3">
        <f t="shared" si="8"/>
        <v>370987</v>
      </c>
      <c r="I277" s="1">
        <v>14226</v>
      </c>
      <c r="J277" s="1">
        <f t="shared" si="9"/>
        <v>385213</v>
      </c>
      <c r="K277" s="12"/>
    </row>
    <row r="278" spans="1:11" ht="14.4" customHeight="1">
      <c r="A278" s="23" t="s">
        <v>282</v>
      </c>
      <c r="B278" s="12">
        <v>351166</v>
      </c>
      <c r="C278" s="14" t="s">
        <v>302</v>
      </c>
      <c r="D278" s="23" t="s">
        <v>691</v>
      </c>
      <c r="E278" s="24" t="s">
        <v>708</v>
      </c>
      <c r="F278" s="3">
        <v>118802</v>
      </c>
      <c r="G278" s="3">
        <v>57235</v>
      </c>
      <c r="H278" s="3">
        <f t="shared" si="8"/>
        <v>176037</v>
      </c>
      <c r="I278" s="1">
        <v>7758</v>
      </c>
      <c r="J278" s="1">
        <f t="shared" si="9"/>
        <v>183795</v>
      </c>
      <c r="K278" s="12"/>
    </row>
    <row r="279" spans="1:11" ht="14.4" customHeight="1">
      <c r="A279" s="23" t="s">
        <v>282</v>
      </c>
      <c r="B279" s="12">
        <v>351169</v>
      </c>
      <c r="C279" s="14" t="s">
        <v>303</v>
      </c>
      <c r="D279" s="23" t="s">
        <v>691</v>
      </c>
      <c r="E279" s="24" t="s">
        <v>708</v>
      </c>
      <c r="F279" s="3">
        <v>122957</v>
      </c>
      <c r="G279" s="3">
        <v>0</v>
      </c>
      <c r="H279" s="3">
        <f t="shared" si="8"/>
        <v>122957</v>
      </c>
      <c r="I279" s="1">
        <v>6798</v>
      </c>
      <c r="J279" s="1">
        <f t="shared" si="9"/>
        <v>129755</v>
      </c>
      <c r="K279" s="12"/>
    </row>
    <row r="280" spans="1:11" ht="14.4" customHeight="1">
      <c r="A280" s="23" t="s">
        <v>282</v>
      </c>
      <c r="B280" s="12">
        <v>351172</v>
      </c>
      <c r="C280" s="14" t="s">
        <v>172</v>
      </c>
      <c r="D280" s="23" t="s">
        <v>691</v>
      </c>
      <c r="E280" s="24" t="s">
        <v>708</v>
      </c>
      <c r="F280" s="3">
        <v>845898</v>
      </c>
      <c r="G280" s="3">
        <v>197416</v>
      </c>
      <c r="H280" s="3">
        <f t="shared" si="8"/>
        <v>1043314</v>
      </c>
      <c r="I280" s="1">
        <v>-174402</v>
      </c>
      <c r="J280" s="1">
        <f t="shared" si="9"/>
        <v>868912</v>
      </c>
      <c r="K280" s="12"/>
    </row>
    <row r="281" spans="1:11" ht="14.4" customHeight="1">
      <c r="A281" s="23" t="s">
        <v>282</v>
      </c>
      <c r="B281" s="12">
        <v>351173</v>
      </c>
      <c r="C281" s="14" t="s">
        <v>303</v>
      </c>
      <c r="D281" s="23" t="s">
        <v>691</v>
      </c>
      <c r="E281" s="24" t="s">
        <v>708</v>
      </c>
      <c r="F281" s="3">
        <v>708485</v>
      </c>
      <c r="G281" s="3">
        <v>140351</v>
      </c>
      <c r="H281" s="3">
        <f t="shared" si="8"/>
        <v>848836</v>
      </c>
      <c r="I281" s="1">
        <v>137784</v>
      </c>
      <c r="J281" s="1">
        <f t="shared" si="9"/>
        <v>986620</v>
      </c>
      <c r="K281" s="12"/>
    </row>
    <row r="282" spans="1:11" ht="14.4" customHeight="1">
      <c r="A282" s="23" t="s">
        <v>282</v>
      </c>
      <c r="B282" s="12">
        <v>351174</v>
      </c>
      <c r="C282" s="14" t="s">
        <v>172</v>
      </c>
      <c r="D282" s="23" t="s">
        <v>691</v>
      </c>
      <c r="E282" s="24" t="s">
        <v>708</v>
      </c>
      <c r="F282" s="3">
        <v>501527.0931461947</v>
      </c>
      <c r="G282" s="3">
        <v>997798.51507179718</v>
      </c>
      <c r="H282" s="3">
        <f t="shared" si="8"/>
        <v>1499325.6082179919</v>
      </c>
      <c r="I282" s="1">
        <v>67308</v>
      </c>
      <c r="J282" s="1">
        <f t="shared" si="9"/>
        <v>1566633.6082179919</v>
      </c>
      <c r="K282" s="12"/>
    </row>
    <row r="283" spans="1:11" ht="14.4" customHeight="1">
      <c r="A283" s="23" t="s">
        <v>282</v>
      </c>
      <c r="B283" s="12">
        <v>351175</v>
      </c>
      <c r="C283" s="14" t="s">
        <v>304</v>
      </c>
      <c r="D283" s="23" t="s">
        <v>691</v>
      </c>
      <c r="E283" s="24" t="s">
        <v>708</v>
      </c>
      <c r="F283" s="3">
        <v>167605</v>
      </c>
      <c r="G283" s="3">
        <v>77133</v>
      </c>
      <c r="H283" s="3">
        <f t="shared" si="8"/>
        <v>244738</v>
      </c>
      <c r="I283" s="1">
        <v>4530</v>
      </c>
      <c r="J283" s="1">
        <f t="shared" si="9"/>
        <v>249268</v>
      </c>
      <c r="K283" s="12"/>
    </row>
    <row r="284" spans="1:11" ht="14.4" customHeight="1">
      <c r="A284" s="23" t="s">
        <v>282</v>
      </c>
      <c r="B284" s="12">
        <v>351177</v>
      </c>
      <c r="C284" s="14" t="s">
        <v>305</v>
      </c>
      <c r="D284" s="23" t="s">
        <v>691</v>
      </c>
      <c r="E284" s="24" t="s">
        <v>708</v>
      </c>
      <c r="F284" s="3">
        <v>342458</v>
      </c>
      <c r="G284" s="3">
        <v>178248</v>
      </c>
      <c r="H284" s="3">
        <f t="shared" si="8"/>
        <v>520706</v>
      </c>
      <c r="I284" s="1">
        <v>3150</v>
      </c>
      <c r="J284" s="1">
        <f t="shared" si="9"/>
        <v>523856</v>
      </c>
      <c r="K284" s="12"/>
    </row>
    <row r="285" spans="1:11" ht="14.4" customHeight="1">
      <c r="A285" s="23" t="s">
        <v>282</v>
      </c>
      <c r="B285" s="12">
        <v>351188</v>
      </c>
      <c r="C285" s="14" t="s">
        <v>306</v>
      </c>
      <c r="D285" s="23" t="s">
        <v>691</v>
      </c>
      <c r="E285" s="24" t="s">
        <v>708</v>
      </c>
      <c r="F285" s="3">
        <v>112558</v>
      </c>
      <c r="G285" s="3">
        <v>69964</v>
      </c>
      <c r="H285" s="3">
        <f t="shared" si="8"/>
        <v>182522</v>
      </c>
      <c r="I285" s="1">
        <v>20310</v>
      </c>
      <c r="J285" s="1">
        <f t="shared" si="9"/>
        <v>202832</v>
      </c>
      <c r="K285" s="12"/>
    </row>
    <row r="286" spans="1:11" ht="14.4" customHeight="1">
      <c r="A286" s="23" t="s">
        <v>282</v>
      </c>
      <c r="B286" s="12">
        <v>351189</v>
      </c>
      <c r="C286" s="14" t="s">
        <v>307</v>
      </c>
      <c r="D286" s="23" t="s">
        <v>691</v>
      </c>
      <c r="E286" s="24" t="s">
        <v>708</v>
      </c>
      <c r="F286" s="3">
        <v>216206</v>
      </c>
      <c r="G286" s="3">
        <v>0</v>
      </c>
      <c r="H286" s="3">
        <f t="shared" si="8"/>
        <v>216206</v>
      </c>
      <c r="I286" s="1">
        <v>50154</v>
      </c>
      <c r="J286" s="1">
        <f t="shared" si="9"/>
        <v>266360</v>
      </c>
      <c r="K286" s="12"/>
    </row>
    <row r="287" spans="1:11" ht="14.4" customHeight="1">
      <c r="A287" s="23" t="s">
        <v>282</v>
      </c>
      <c r="B287" s="12">
        <v>351191</v>
      </c>
      <c r="C287" s="14" t="s">
        <v>308</v>
      </c>
      <c r="D287" s="23" t="s">
        <v>691</v>
      </c>
      <c r="E287" s="24" t="s">
        <v>708</v>
      </c>
      <c r="F287" s="3">
        <v>105095</v>
      </c>
      <c r="G287" s="3">
        <v>76162</v>
      </c>
      <c r="H287" s="3">
        <f t="shared" si="8"/>
        <v>181257</v>
      </c>
      <c r="I287" s="1">
        <v>3144</v>
      </c>
      <c r="J287" s="1">
        <f t="shared" si="9"/>
        <v>184401</v>
      </c>
      <c r="K287" s="12"/>
    </row>
    <row r="288" spans="1:11" ht="14.4" customHeight="1">
      <c r="A288" s="23" t="s">
        <v>282</v>
      </c>
      <c r="B288" s="12">
        <v>351195</v>
      </c>
      <c r="C288" s="14" t="s">
        <v>309</v>
      </c>
      <c r="D288" s="23" t="s">
        <v>691</v>
      </c>
      <c r="E288" s="24" t="s">
        <v>708</v>
      </c>
      <c r="F288" s="3">
        <v>403407</v>
      </c>
      <c r="G288" s="3">
        <v>521336</v>
      </c>
      <c r="H288" s="3">
        <f t="shared" si="8"/>
        <v>924743</v>
      </c>
      <c r="I288" s="1">
        <v>53964</v>
      </c>
      <c r="J288" s="1">
        <f t="shared" si="9"/>
        <v>978707</v>
      </c>
      <c r="K288" s="12"/>
    </row>
    <row r="289" spans="1:11" ht="14.4" customHeight="1">
      <c r="A289" s="23" t="s">
        <v>282</v>
      </c>
      <c r="B289" s="12">
        <v>351199</v>
      </c>
      <c r="C289" s="14" t="s">
        <v>310</v>
      </c>
      <c r="D289" s="23" t="s">
        <v>691</v>
      </c>
      <c r="E289" s="24" t="s">
        <v>708</v>
      </c>
      <c r="F289" s="3">
        <v>113168</v>
      </c>
      <c r="G289" s="3">
        <v>0</v>
      </c>
      <c r="H289" s="3">
        <f t="shared" si="8"/>
        <v>113168</v>
      </c>
      <c r="I289" s="1">
        <v>-5070</v>
      </c>
      <c r="J289" s="1">
        <f t="shared" si="9"/>
        <v>108098</v>
      </c>
      <c r="K289" s="12"/>
    </row>
    <row r="290" spans="1:11" ht="14.4" customHeight="1">
      <c r="A290" s="23" t="s">
        <v>282</v>
      </c>
      <c r="B290" s="12">
        <v>351202</v>
      </c>
      <c r="C290" s="14" t="s">
        <v>311</v>
      </c>
      <c r="D290" s="23" t="s">
        <v>691</v>
      </c>
      <c r="E290" s="24" t="s">
        <v>708</v>
      </c>
      <c r="F290" s="3">
        <v>120197</v>
      </c>
      <c r="G290" s="3">
        <v>88704</v>
      </c>
      <c r="H290" s="3">
        <f t="shared" si="8"/>
        <v>208901</v>
      </c>
      <c r="I290" s="1">
        <v>21456</v>
      </c>
      <c r="J290" s="1">
        <f t="shared" si="9"/>
        <v>230357</v>
      </c>
      <c r="K290" s="12"/>
    </row>
    <row r="291" spans="1:11" ht="14.4" customHeight="1">
      <c r="A291" s="23" t="s">
        <v>282</v>
      </c>
      <c r="B291" s="12">
        <v>351203</v>
      </c>
      <c r="C291" s="14" t="s">
        <v>312</v>
      </c>
      <c r="D291" s="23" t="s">
        <v>691</v>
      </c>
      <c r="E291" s="24" t="s">
        <v>708</v>
      </c>
      <c r="F291" s="3">
        <v>456133</v>
      </c>
      <c r="G291" s="3">
        <v>0</v>
      </c>
      <c r="H291" s="3">
        <f t="shared" si="8"/>
        <v>456133</v>
      </c>
      <c r="I291" s="1">
        <v>92994</v>
      </c>
      <c r="J291" s="1">
        <f t="shared" si="9"/>
        <v>549127</v>
      </c>
      <c r="K291" s="12"/>
    </row>
    <row r="292" spans="1:11" ht="14.4" customHeight="1">
      <c r="A292" s="23" t="s">
        <v>282</v>
      </c>
      <c r="B292" s="12">
        <v>351205</v>
      </c>
      <c r="C292" s="14" t="s">
        <v>313</v>
      </c>
      <c r="D292" s="23" t="s">
        <v>691</v>
      </c>
      <c r="E292" s="24" t="s">
        <v>708</v>
      </c>
      <c r="F292" s="3">
        <v>274246</v>
      </c>
      <c r="G292" s="3">
        <v>382547</v>
      </c>
      <c r="H292" s="3">
        <f t="shared" si="8"/>
        <v>656793</v>
      </c>
      <c r="I292" s="1">
        <v>-65190</v>
      </c>
      <c r="J292" s="1">
        <f t="shared" si="9"/>
        <v>591603</v>
      </c>
      <c r="K292" s="12"/>
    </row>
    <row r="293" spans="1:11" ht="14.4" customHeight="1">
      <c r="A293" s="23" t="s">
        <v>282</v>
      </c>
      <c r="B293" s="12">
        <v>351206</v>
      </c>
      <c r="C293" s="14" t="s">
        <v>314</v>
      </c>
      <c r="D293" s="23" t="s">
        <v>691</v>
      </c>
      <c r="E293" s="24" t="s">
        <v>708</v>
      </c>
      <c r="F293" s="3">
        <v>224635</v>
      </c>
      <c r="G293" s="3">
        <v>17811</v>
      </c>
      <c r="H293" s="3">
        <f t="shared" si="8"/>
        <v>242446</v>
      </c>
      <c r="I293" s="1">
        <v>69978</v>
      </c>
      <c r="J293" s="1">
        <f t="shared" si="9"/>
        <v>312424</v>
      </c>
      <c r="K293" s="12"/>
    </row>
    <row r="294" spans="1:11" ht="14.4" customHeight="1">
      <c r="A294" s="23" t="s">
        <v>282</v>
      </c>
      <c r="B294" s="12">
        <v>351209</v>
      </c>
      <c r="C294" s="14" t="s">
        <v>714</v>
      </c>
      <c r="D294" s="23" t="s">
        <v>691</v>
      </c>
      <c r="E294" s="24" t="s">
        <v>708</v>
      </c>
      <c r="F294" s="3">
        <v>420249</v>
      </c>
      <c r="G294" s="3">
        <v>119821</v>
      </c>
      <c r="H294" s="3">
        <f t="shared" si="8"/>
        <v>540070</v>
      </c>
      <c r="I294" s="1">
        <v>69330</v>
      </c>
      <c r="J294" s="1">
        <f t="shared" si="9"/>
        <v>609400</v>
      </c>
      <c r="K294" s="12"/>
    </row>
    <row r="295" spans="1:11" ht="14.4" customHeight="1">
      <c r="A295" s="23" t="s">
        <v>282</v>
      </c>
      <c r="B295" s="12">
        <v>351214</v>
      </c>
      <c r="C295" s="14" t="s">
        <v>315</v>
      </c>
      <c r="D295" s="23" t="s">
        <v>691</v>
      </c>
      <c r="E295" s="24" t="s">
        <v>708</v>
      </c>
      <c r="F295" s="3">
        <v>416876</v>
      </c>
      <c r="G295" s="3">
        <v>427295</v>
      </c>
      <c r="H295" s="3">
        <f t="shared" si="8"/>
        <v>844171</v>
      </c>
      <c r="I295" s="1">
        <v>33462</v>
      </c>
      <c r="J295" s="1">
        <f t="shared" si="9"/>
        <v>877633</v>
      </c>
      <c r="K295" s="12"/>
    </row>
    <row r="296" spans="1:11" ht="14.4" customHeight="1">
      <c r="A296" s="23" t="s">
        <v>282</v>
      </c>
      <c r="B296" s="12">
        <v>351217</v>
      </c>
      <c r="C296" s="14" t="s">
        <v>316</v>
      </c>
      <c r="D296" s="23" t="s">
        <v>691</v>
      </c>
      <c r="E296" s="24" t="s">
        <v>708</v>
      </c>
      <c r="F296" s="3">
        <v>331820</v>
      </c>
      <c r="G296" s="3">
        <v>0</v>
      </c>
      <c r="H296" s="3">
        <f t="shared" si="8"/>
        <v>331820</v>
      </c>
      <c r="I296" s="1">
        <v>-5826</v>
      </c>
      <c r="J296" s="1">
        <f t="shared" si="9"/>
        <v>325994</v>
      </c>
      <c r="K296" s="12"/>
    </row>
    <row r="297" spans="1:11" ht="14.4" customHeight="1">
      <c r="A297" s="23" t="s">
        <v>282</v>
      </c>
      <c r="B297" s="12">
        <v>351220</v>
      </c>
      <c r="C297" s="14" t="s">
        <v>317</v>
      </c>
      <c r="D297" s="23" t="s">
        <v>691</v>
      </c>
      <c r="E297" s="24" t="s">
        <v>708</v>
      </c>
      <c r="F297" s="3">
        <v>455095</v>
      </c>
      <c r="G297" s="3">
        <v>0</v>
      </c>
      <c r="H297" s="3">
        <f t="shared" si="8"/>
        <v>455095</v>
      </c>
      <c r="I297" s="1">
        <v>51744</v>
      </c>
      <c r="J297" s="1">
        <f t="shared" si="9"/>
        <v>506839</v>
      </c>
      <c r="K297" s="12"/>
    </row>
    <row r="298" spans="1:11" ht="14.4" customHeight="1">
      <c r="A298" s="23" t="s">
        <v>282</v>
      </c>
      <c r="B298" s="12">
        <v>351225</v>
      </c>
      <c r="C298" s="14" t="s">
        <v>318</v>
      </c>
      <c r="D298" s="23" t="s">
        <v>691</v>
      </c>
      <c r="E298" s="24" t="s">
        <v>708</v>
      </c>
      <c r="F298" s="3">
        <v>451170</v>
      </c>
      <c r="G298" s="3">
        <v>96850</v>
      </c>
      <c r="H298" s="3">
        <f t="shared" si="8"/>
        <v>548020</v>
      </c>
      <c r="I298" s="1">
        <v>51426</v>
      </c>
      <c r="J298" s="1">
        <f t="shared" si="9"/>
        <v>599446</v>
      </c>
      <c r="K298" s="12"/>
    </row>
    <row r="299" spans="1:11" ht="14.4" customHeight="1">
      <c r="A299" s="23" t="s">
        <v>282</v>
      </c>
      <c r="B299" s="12">
        <v>351229</v>
      </c>
      <c r="C299" s="14" t="s">
        <v>319</v>
      </c>
      <c r="D299" s="23" t="s">
        <v>691</v>
      </c>
      <c r="E299" s="24" t="s">
        <v>708</v>
      </c>
      <c r="F299" s="3">
        <v>282984</v>
      </c>
      <c r="G299" s="3">
        <v>10728</v>
      </c>
      <c r="H299" s="3">
        <f t="shared" si="8"/>
        <v>293712</v>
      </c>
      <c r="I299" s="1">
        <v>14274</v>
      </c>
      <c r="J299" s="1">
        <f t="shared" si="9"/>
        <v>307986</v>
      </c>
      <c r="K299" s="12"/>
    </row>
    <row r="300" spans="1:11" ht="14.4" customHeight="1">
      <c r="A300" s="23" t="s">
        <v>282</v>
      </c>
      <c r="B300" s="12">
        <v>351232</v>
      </c>
      <c r="C300" s="14" t="s">
        <v>320</v>
      </c>
      <c r="D300" s="23" t="s">
        <v>691</v>
      </c>
      <c r="E300" s="24" t="s">
        <v>708</v>
      </c>
      <c r="F300" s="3">
        <v>188659</v>
      </c>
      <c r="G300" s="3">
        <v>0</v>
      </c>
      <c r="H300" s="3">
        <f t="shared" si="8"/>
        <v>188659</v>
      </c>
      <c r="I300" s="1">
        <v>7602</v>
      </c>
      <c r="J300" s="1">
        <f t="shared" si="9"/>
        <v>196261</v>
      </c>
      <c r="K300" s="12"/>
    </row>
    <row r="301" spans="1:11" ht="14.4" customHeight="1">
      <c r="A301" s="23" t="s">
        <v>282</v>
      </c>
      <c r="B301" s="12">
        <v>351237</v>
      </c>
      <c r="C301" s="14" t="s">
        <v>321</v>
      </c>
      <c r="D301" s="23" t="s">
        <v>691</v>
      </c>
      <c r="E301" s="24" t="s">
        <v>708</v>
      </c>
      <c r="F301" s="3">
        <v>373297</v>
      </c>
      <c r="G301" s="3">
        <v>283962</v>
      </c>
      <c r="H301" s="3">
        <f t="shared" si="8"/>
        <v>657259</v>
      </c>
      <c r="I301" s="1">
        <v>36342</v>
      </c>
      <c r="J301" s="1">
        <f t="shared" si="9"/>
        <v>693601</v>
      </c>
      <c r="K301" s="12"/>
    </row>
    <row r="302" spans="1:11" ht="14.4" customHeight="1">
      <c r="A302" s="23" t="s">
        <v>282</v>
      </c>
      <c r="B302" s="12">
        <v>351242</v>
      </c>
      <c r="C302" s="14" t="s">
        <v>322</v>
      </c>
      <c r="D302" s="23" t="s">
        <v>691</v>
      </c>
      <c r="E302" s="24" t="s">
        <v>708</v>
      </c>
      <c r="F302" s="3">
        <v>90667</v>
      </c>
      <c r="G302" s="3">
        <v>157466</v>
      </c>
      <c r="H302" s="3">
        <f t="shared" si="8"/>
        <v>248133</v>
      </c>
      <c r="I302" s="1">
        <v>-18432</v>
      </c>
      <c r="J302" s="1">
        <f t="shared" si="9"/>
        <v>229701</v>
      </c>
      <c r="K302" s="12"/>
    </row>
    <row r="303" spans="1:11" ht="14.4" customHeight="1">
      <c r="A303" s="23" t="s">
        <v>282</v>
      </c>
      <c r="B303" s="12">
        <v>351245</v>
      </c>
      <c r="C303" s="14" t="s">
        <v>323</v>
      </c>
      <c r="D303" s="23" t="s">
        <v>691</v>
      </c>
      <c r="E303" s="24" t="s">
        <v>708</v>
      </c>
      <c r="F303" s="3">
        <v>126586</v>
      </c>
      <c r="G303" s="3">
        <v>183468</v>
      </c>
      <c r="H303" s="3">
        <f t="shared" si="8"/>
        <v>310054</v>
      </c>
      <c r="I303" s="1">
        <v>8226</v>
      </c>
      <c r="J303" s="1">
        <f t="shared" si="9"/>
        <v>318280</v>
      </c>
      <c r="K303" s="12"/>
    </row>
    <row r="304" spans="1:11" ht="14.4" customHeight="1">
      <c r="A304" s="23" t="s">
        <v>282</v>
      </c>
      <c r="B304" s="12">
        <v>351246</v>
      </c>
      <c r="C304" s="14" t="s">
        <v>324</v>
      </c>
      <c r="D304" s="23" t="s">
        <v>691</v>
      </c>
      <c r="E304" s="24" t="s">
        <v>708</v>
      </c>
      <c r="F304" s="3">
        <v>149294</v>
      </c>
      <c r="G304" s="3">
        <v>116591</v>
      </c>
      <c r="H304" s="3">
        <f t="shared" si="8"/>
        <v>265885</v>
      </c>
      <c r="I304" s="1">
        <v>8496</v>
      </c>
      <c r="J304" s="1">
        <f t="shared" si="9"/>
        <v>274381</v>
      </c>
      <c r="K304" s="12"/>
    </row>
    <row r="305" spans="1:11" ht="14.4" customHeight="1">
      <c r="A305" s="23" t="s">
        <v>282</v>
      </c>
      <c r="B305" s="12">
        <v>351251</v>
      </c>
      <c r="C305" s="14" t="s">
        <v>326</v>
      </c>
      <c r="D305" s="23" t="s">
        <v>691</v>
      </c>
      <c r="E305" s="24" t="s">
        <v>708</v>
      </c>
      <c r="F305" s="3">
        <v>581224</v>
      </c>
      <c r="G305" s="3">
        <v>167924</v>
      </c>
      <c r="H305" s="3">
        <f t="shared" si="8"/>
        <v>749148</v>
      </c>
      <c r="I305" s="1">
        <v>48648</v>
      </c>
      <c r="J305" s="1">
        <f t="shared" si="9"/>
        <v>797796</v>
      </c>
      <c r="K305" s="12"/>
    </row>
    <row r="306" spans="1:11" ht="14.4" customHeight="1">
      <c r="A306" s="23" t="s">
        <v>282</v>
      </c>
      <c r="B306" s="12">
        <v>351252</v>
      </c>
      <c r="C306" s="14" t="s">
        <v>325</v>
      </c>
      <c r="D306" s="23" t="s">
        <v>691</v>
      </c>
      <c r="E306" s="24" t="s">
        <v>708</v>
      </c>
      <c r="F306" s="3">
        <v>639597</v>
      </c>
      <c r="G306" s="3">
        <v>437173</v>
      </c>
      <c r="H306" s="3">
        <f t="shared" si="8"/>
        <v>1076770</v>
      </c>
      <c r="I306" s="1">
        <v>124770</v>
      </c>
      <c r="J306" s="1">
        <f t="shared" si="9"/>
        <v>1201540</v>
      </c>
      <c r="K306" s="12"/>
    </row>
    <row r="307" spans="1:11" ht="14.4" customHeight="1">
      <c r="A307" s="23" t="s">
        <v>282</v>
      </c>
      <c r="B307" s="12">
        <v>351259</v>
      </c>
      <c r="C307" s="14" t="s">
        <v>327</v>
      </c>
      <c r="D307" s="23" t="s">
        <v>691</v>
      </c>
      <c r="E307" s="24" t="s">
        <v>708</v>
      </c>
      <c r="F307" s="3">
        <v>747653</v>
      </c>
      <c r="G307" s="3">
        <v>521457</v>
      </c>
      <c r="H307" s="3">
        <f t="shared" si="8"/>
        <v>1269110</v>
      </c>
      <c r="I307" s="1">
        <v>14748</v>
      </c>
      <c r="J307" s="1">
        <f t="shared" si="9"/>
        <v>1283858</v>
      </c>
      <c r="K307" s="12"/>
    </row>
    <row r="308" spans="1:11" ht="14.4" customHeight="1">
      <c r="A308" s="23" t="s">
        <v>282</v>
      </c>
      <c r="B308" s="12">
        <v>351262</v>
      </c>
      <c r="C308" s="14" t="s">
        <v>328</v>
      </c>
      <c r="D308" s="23" t="s">
        <v>691</v>
      </c>
      <c r="E308" s="24" t="s">
        <v>708</v>
      </c>
      <c r="F308" s="3">
        <v>328503</v>
      </c>
      <c r="G308" s="3">
        <v>0</v>
      </c>
      <c r="H308" s="3">
        <f t="shared" si="8"/>
        <v>328503</v>
      </c>
      <c r="I308" s="1">
        <v>36534</v>
      </c>
      <c r="J308" s="1">
        <f t="shared" si="9"/>
        <v>365037</v>
      </c>
      <c r="K308" s="12"/>
    </row>
    <row r="309" spans="1:11" ht="14.4" customHeight="1">
      <c r="A309" s="23" t="s">
        <v>282</v>
      </c>
      <c r="B309" s="12">
        <v>351263</v>
      </c>
      <c r="C309" s="14" t="s">
        <v>329</v>
      </c>
      <c r="D309" s="23" t="s">
        <v>691</v>
      </c>
      <c r="E309" s="24" t="s">
        <v>708</v>
      </c>
      <c r="F309" s="3">
        <v>476792</v>
      </c>
      <c r="G309" s="3">
        <v>17294</v>
      </c>
      <c r="H309" s="3">
        <f t="shared" si="8"/>
        <v>494086</v>
      </c>
      <c r="I309" s="1">
        <v>-40722</v>
      </c>
      <c r="J309" s="1">
        <f t="shared" si="9"/>
        <v>453364</v>
      </c>
      <c r="K309" s="12"/>
    </row>
    <row r="310" spans="1:11" ht="14.4" customHeight="1">
      <c r="A310" s="23" t="s">
        <v>282</v>
      </c>
      <c r="B310" s="12">
        <v>351269</v>
      </c>
      <c r="C310" s="14" t="s">
        <v>330</v>
      </c>
      <c r="D310" s="23" t="s">
        <v>691</v>
      </c>
      <c r="E310" s="24" t="s">
        <v>708</v>
      </c>
      <c r="F310" s="3">
        <v>121957</v>
      </c>
      <c r="G310" s="3">
        <v>0</v>
      </c>
      <c r="H310" s="3">
        <f t="shared" si="8"/>
        <v>121957</v>
      </c>
      <c r="I310" s="1">
        <v>6120</v>
      </c>
      <c r="J310" s="1">
        <f t="shared" si="9"/>
        <v>128077</v>
      </c>
      <c r="K310" s="12"/>
    </row>
    <row r="311" spans="1:11" ht="14.4" customHeight="1">
      <c r="A311" s="23" t="s">
        <v>282</v>
      </c>
      <c r="B311" s="12">
        <v>351270</v>
      </c>
      <c r="C311" s="14" t="s">
        <v>331</v>
      </c>
      <c r="D311" s="23" t="s">
        <v>691</v>
      </c>
      <c r="E311" s="24" t="s">
        <v>708</v>
      </c>
      <c r="F311" s="3">
        <v>79989</v>
      </c>
      <c r="G311" s="3">
        <v>1701</v>
      </c>
      <c r="H311" s="3">
        <f t="shared" si="8"/>
        <v>81690</v>
      </c>
      <c r="I311" s="1">
        <v>2946</v>
      </c>
      <c r="J311" s="1">
        <f t="shared" si="9"/>
        <v>84636</v>
      </c>
      <c r="K311" s="12"/>
    </row>
    <row r="312" spans="1:11" ht="14.4" customHeight="1">
      <c r="A312" s="23" t="s">
        <v>282</v>
      </c>
      <c r="B312" s="12">
        <v>351271</v>
      </c>
      <c r="C312" s="14" t="s">
        <v>332</v>
      </c>
      <c r="D312" s="23" t="s">
        <v>691</v>
      </c>
      <c r="E312" s="24" t="s">
        <v>708</v>
      </c>
      <c r="F312" s="3">
        <v>408792</v>
      </c>
      <c r="G312" s="3">
        <v>168590</v>
      </c>
      <c r="H312" s="3">
        <f t="shared" si="8"/>
        <v>577382</v>
      </c>
      <c r="I312" s="1">
        <v>19008</v>
      </c>
      <c r="J312" s="1">
        <f t="shared" si="9"/>
        <v>596390</v>
      </c>
      <c r="K312" s="12"/>
    </row>
    <row r="313" spans="1:11" ht="14.4" customHeight="1">
      <c r="A313" s="23" t="s">
        <v>282</v>
      </c>
      <c r="B313" s="12">
        <v>351275</v>
      </c>
      <c r="C313" s="14" t="s">
        <v>333</v>
      </c>
      <c r="D313" s="23" t="s">
        <v>691</v>
      </c>
      <c r="E313" s="24" t="s">
        <v>708</v>
      </c>
      <c r="F313" s="3">
        <v>46230</v>
      </c>
      <c r="G313" s="3">
        <v>37369</v>
      </c>
      <c r="H313" s="3">
        <f t="shared" si="8"/>
        <v>83599</v>
      </c>
      <c r="I313" s="1">
        <v>2886</v>
      </c>
      <c r="J313" s="1">
        <f t="shared" si="9"/>
        <v>86485</v>
      </c>
      <c r="K313" s="12"/>
    </row>
    <row r="314" spans="1:11" ht="14.4" customHeight="1">
      <c r="A314" s="23" t="s">
        <v>282</v>
      </c>
      <c r="B314" s="12">
        <v>351276</v>
      </c>
      <c r="C314" s="14" t="s">
        <v>334</v>
      </c>
      <c r="D314" s="23" t="s">
        <v>691</v>
      </c>
      <c r="E314" s="24" t="s">
        <v>708</v>
      </c>
      <c r="F314" s="3">
        <v>661865</v>
      </c>
      <c r="G314" s="3">
        <v>0</v>
      </c>
      <c r="H314" s="3">
        <f t="shared" si="8"/>
        <v>661865</v>
      </c>
      <c r="I314" s="1">
        <v>36600</v>
      </c>
      <c r="J314" s="1">
        <f t="shared" si="9"/>
        <v>698465</v>
      </c>
      <c r="K314" s="12"/>
    </row>
    <row r="315" spans="1:11" ht="14.4" customHeight="1">
      <c r="A315" s="23" t="s">
        <v>282</v>
      </c>
      <c r="B315" s="12">
        <v>351277</v>
      </c>
      <c r="C315" s="14" t="s">
        <v>335</v>
      </c>
      <c r="D315" s="23" t="s">
        <v>691</v>
      </c>
      <c r="E315" s="24" t="s">
        <v>708</v>
      </c>
      <c r="F315" s="3">
        <v>127617</v>
      </c>
      <c r="G315" s="3">
        <v>33516</v>
      </c>
      <c r="H315" s="3">
        <f t="shared" si="8"/>
        <v>161133</v>
      </c>
      <c r="I315" s="1">
        <v>24558</v>
      </c>
      <c r="J315" s="1">
        <f t="shared" si="9"/>
        <v>185691</v>
      </c>
      <c r="K315" s="12"/>
    </row>
    <row r="316" spans="1:11" ht="14.4" customHeight="1">
      <c r="A316" s="23" t="s">
        <v>282</v>
      </c>
      <c r="B316" s="12">
        <v>351278</v>
      </c>
      <c r="C316" s="14" t="s">
        <v>336</v>
      </c>
      <c r="D316" s="23" t="s">
        <v>691</v>
      </c>
      <c r="E316" s="24" t="s">
        <v>708</v>
      </c>
      <c r="F316" s="3">
        <v>183692</v>
      </c>
      <c r="G316" s="3">
        <v>58848</v>
      </c>
      <c r="H316" s="3">
        <f t="shared" si="8"/>
        <v>242540</v>
      </c>
      <c r="I316" s="1">
        <v>7692</v>
      </c>
      <c r="J316" s="1">
        <f t="shared" si="9"/>
        <v>250232</v>
      </c>
      <c r="K316" s="12"/>
    </row>
    <row r="317" spans="1:11" ht="14.4" customHeight="1">
      <c r="A317" s="23" t="s">
        <v>282</v>
      </c>
      <c r="B317" s="12">
        <v>351280</v>
      </c>
      <c r="C317" s="14" t="s">
        <v>337</v>
      </c>
      <c r="D317" s="23" t="s">
        <v>691</v>
      </c>
      <c r="E317" s="24" t="s">
        <v>708</v>
      </c>
      <c r="F317" s="3">
        <v>173147</v>
      </c>
      <c r="G317" s="3">
        <v>23973</v>
      </c>
      <c r="H317" s="3">
        <f t="shared" si="8"/>
        <v>197120</v>
      </c>
      <c r="I317" s="1">
        <v>10524</v>
      </c>
      <c r="J317" s="1">
        <f t="shared" si="9"/>
        <v>207644</v>
      </c>
      <c r="K317" s="12"/>
    </row>
    <row r="318" spans="1:11" ht="14.4" customHeight="1">
      <c r="A318" s="23" t="s">
        <v>282</v>
      </c>
      <c r="B318" s="12">
        <v>351283</v>
      </c>
      <c r="C318" s="14" t="s">
        <v>338</v>
      </c>
      <c r="D318" s="23" t="s">
        <v>691</v>
      </c>
      <c r="E318" s="24" t="s">
        <v>708</v>
      </c>
      <c r="F318" s="3">
        <v>103113</v>
      </c>
      <c r="G318" s="3">
        <v>73474</v>
      </c>
      <c r="H318" s="3">
        <f t="shared" ref="H318:H379" si="10">F318+G318</f>
        <v>176587</v>
      </c>
      <c r="I318" s="1">
        <v>9324</v>
      </c>
      <c r="J318" s="1">
        <f t="shared" ref="J318:J379" si="11">H318+I318</f>
        <v>185911</v>
      </c>
      <c r="K318" s="12"/>
    </row>
    <row r="319" spans="1:11" ht="14.4" customHeight="1">
      <c r="A319" s="23" t="s">
        <v>282</v>
      </c>
      <c r="B319" s="12">
        <v>351284</v>
      </c>
      <c r="C319" s="14" t="s">
        <v>339</v>
      </c>
      <c r="D319" s="23" t="s">
        <v>691</v>
      </c>
      <c r="E319" s="24" t="s">
        <v>708</v>
      </c>
      <c r="F319" s="3">
        <v>144348</v>
      </c>
      <c r="G319" s="3">
        <v>98023</v>
      </c>
      <c r="H319" s="3">
        <f t="shared" si="10"/>
        <v>242371</v>
      </c>
      <c r="I319" s="1">
        <v>89784</v>
      </c>
      <c r="J319" s="1">
        <f t="shared" si="11"/>
        <v>332155</v>
      </c>
      <c r="K319" s="12"/>
    </row>
    <row r="320" spans="1:11" ht="14.4" customHeight="1">
      <c r="A320" s="23" t="s">
        <v>282</v>
      </c>
      <c r="B320" s="12">
        <v>351292</v>
      </c>
      <c r="C320" s="14" t="s">
        <v>340</v>
      </c>
      <c r="D320" s="23" t="s">
        <v>691</v>
      </c>
      <c r="E320" s="24" t="s">
        <v>708</v>
      </c>
      <c r="F320" s="3">
        <v>70084</v>
      </c>
      <c r="G320" s="3">
        <v>0</v>
      </c>
      <c r="H320" s="3">
        <f t="shared" si="10"/>
        <v>70084</v>
      </c>
      <c r="I320" s="1">
        <v>4188</v>
      </c>
      <c r="J320" s="1">
        <f t="shared" si="11"/>
        <v>74272</v>
      </c>
      <c r="K320" s="12"/>
    </row>
    <row r="321" spans="1:11" ht="14.4" customHeight="1">
      <c r="A321" s="23" t="s">
        <v>282</v>
      </c>
      <c r="B321" s="12">
        <v>351293</v>
      </c>
      <c r="C321" s="14" t="s">
        <v>249</v>
      </c>
      <c r="D321" s="23" t="s">
        <v>691</v>
      </c>
      <c r="E321" s="24" t="s">
        <v>708</v>
      </c>
      <c r="F321" s="3">
        <v>237100</v>
      </c>
      <c r="G321" s="3">
        <v>39822</v>
      </c>
      <c r="H321" s="3">
        <f t="shared" si="10"/>
        <v>276922</v>
      </c>
      <c r="I321" s="1">
        <v>-6954</v>
      </c>
      <c r="J321" s="1">
        <f t="shared" si="11"/>
        <v>269968</v>
      </c>
      <c r="K321" s="12"/>
    </row>
    <row r="322" spans="1:11" ht="14.4" customHeight="1">
      <c r="A322" s="23" t="s">
        <v>282</v>
      </c>
      <c r="B322" s="12">
        <v>351297</v>
      </c>
      <c r="C322" s="14" t="s">
        <v>341</v>
      </c>
      <c r="D322" s="23" t="s">
        <v>691</v>
      </c>
      <c r="E322" s="24" t="s">
        <v>708</v>
      </c>
      <c r="F322" s="3">
        <v>1236555</v>
      </c>
      <c r="G322" s="3">
        <v>335636</v>
      </c>
      <c r="H322" s="3">
        <f t="shared" si="10"/>
        <v>1572191</v>
      </c>
      <c r="I322" s="1">
        <v>-10836</v>
      </c>
      <c r="J322" s="1">
        <f t="shared" si="11"/>
        <v>1561355</v>
      </c>
      <c r="K322" s="12"/>
    </row>
    <row r="323" spans="1:11" ht="14.4" customHeight="1">
      <c r="A323" s="23" t="s">
        <v>282</v>
      </c>
      <c r="B323" s="12">
        <v>351298</v>
      </c>
      <c r="C323" s="14" t="s">
        <v>342</v>
      </c>
      <c r="D323" s="23" t="s">
        <v>691</v>
      </c>
      <c r="E323" s="24" t="s">
        <v>708</v>
      </c>
      <c r="F323" s="3">
        <v>1368164</v>
      </c>
      <c r="G323" s="3">
        <v>4682500</v>
      </c>
      <c r="H323" s="3">
        <f t="shared" si="10"/>
        <v>6050664</v>
      </c>
      <c r="I323" s="1">
        <v>367452</v>
      </c>
      <c r="J323" s="1">
        <f t="shared" si="11"/>
        <v>6418116</v>
      </c>
      <c r="K323" s="12"/>
    </row>
    <row r="324" spans="1:11" ht="14.4" customHeight="1">
      <c r="A324" s="23" t="s">
        <v>282</v>
      </c>
      <c r="B324" s="12">
        <v>351301</v>
      </c>
      <c r="C324" s="14" t="s">
        <v>714</v>
      </c>
      <c r="D324" s="23" t="s">
        <v>691</v>
      </c>
      <c r="E324" s="24" t="s">
        <v>708</v>
      </c>
      <c r="F324" s="3">
        <v>194823</v>
      </c>
      <c r="G324" s="3">
        <v>9217</v>
      </c>
      <c r="H324" s="3">
        <f t="shared" si="10"/>
        <v>204040</v>
      </c>
      <c r="I324" s="1">
        <v>5436</v>
      </c>
      <c r="J324" s="1">
        <f t="shared" si="11"/>
        <v>209476</v>
      </c>
      <c r="K324" s="12"/>
    </row>
    <row r="325" spans="1:11" ht="14.4" customHeight="1">
      <c r="A325" s="23" t="s">
        <v>282</v>
      </c>
      <c r="B325" s="12">
        <v>351302</v>
      </c>
      <c r="C325" s="14" t="s">
        <v>343</v>
      </c>
      <c r="D325" s="23" t="s">
        <v>691</v>
      </c>
      <c r="E325" s="24" t="s">
        <v>708</v>
      </c>
      <c r="F325" s="3">
        <v>237726</v>
      </c>
      <c r="G325" s="3">
        <v>119577</v>
      </c>
      <c r="H325" s="3">
        <f t="shared" si="10"/>
        <v>357303</v>
      </c>
      <c r="I325" s="1">
        <v>15780</v>
      </c>
      <c r="J325" s="1">
        <f t="shared" si="11"/>
        <v>373083</v>
      </c>
      <c r="K325" s="12"/>
    </row>
    <row r="326" spans="1:11" ht="14.4" customHeight="1">
      <c r="A326" s="23" t="s">
        <v>282</v>
      </c>
      <c r="B326" s="12">
        <v>351303</v>
      </c>
      <c r="C326" s="14" t="s">
        <v>344</v>
      </c>
      <c r="D326" s="23" t="s">
        <v>691</v>
      </c>
      <c r="E326" s="24" t="s">
        <v>708</v>
      </c>
      <c r="F326" s="3">
        <v>219083</v>
      </c>
      <c r="G326" s="3">
        <v>0</v>
      </c>
      <c r="H326" s="3">
        <f t="shared" si="10"/>
        <v>219083</v>
      </c>
      <c r="I326" s="1">
        <v>-9126</v>
      </c>
      <c r="J326" s="1">
        <f t="shared" si="11"/>
        <v>209957</v>
      </c>
      <c r="K326" s="12"/>
    </row>
    <row r="327" spans="1:11" ht="14.4" customHeight="1">
      <c r="A327" s="23" t="s">
        <v>282</v>
      </c>
      <c r="B327" s="12">
        <v>351304</v>
      </c>
      <c r="C327" s="14" t="s">
        <v>345</v>
      </c>
      <c r="D327" s="23" t="s">
        <v>691</v>
      </c>
      <c r="E327" s="24" t="s">
        <v>708</v>
      </c>
      <c r="F327" s="3">
        <v>53325</v>
      </c>
      <c r="G327" s="3">
        <v>80567</v>
      </c>
      <c r="H327" s="3">
        <f t="shared" si="10"/>
        <v>133892</v>
      </c>
      <c r="I327" s="1">
        <v>-21426</v>
      </c>
      <c r="J327" s="1">
        <f t="shared" si="11"/>
        <v>112466</v>
      </c>
      <c r="K327" s="12"/>
    </row>
    <row r="328" spans="1:11" ht="14.4" customHeight="1">
      <c r="A328" s="23" t="s">
        <v>282</v>
      </c>
      <c r="B328" s="12">
        <v>351305</v>
      </c>
      <c r="C328" s="14" t="s">
        <v>346</v>
      </c>
      <c r="D328" s="23" t="s">
        <v>691</v>
      </c>
      <c r="E328" s="24" t="s">
        <v>708</v>
      </c>
      <c r="F328" s="3">
        <v>261867</v>
      </c>
      <c r="G328" s="3">
        <v>123965</v>
      </c>
      <c r="H328" s="3">
        <f t="shared" si="10"/>
        <v>385832</v>
      </c>
      <c r="I328" s="1">
        <v>31686</v>
      </c>
      <c r="J328" s="1">
        <f t="shared" si="11"/>
        <v>417518</v>
      </c>
      <c r="K328" s="12"/>
    </row>
    <row r="329" spans="1:11" ht="14.4" customHeight="1">
      <c r="A329" s="23" t="s">
        <v>282</v>
      </c>
      <c r="B329" s="12">
        <v>351306</v>
      </c>
      <c r="C329" s="14" t="s">
        <v>347</v>
      </c>
      <c r="D329" s="23" t="s">
        <v>691</v>
      </c>
      <c r="E329" s="24" t="s">
        <v>708</v>
      </c>
      <c r="F329" s="3">
        <v>206058</v>
      </c>
      <c r="G329" s="3">
        <v>0</v>
      </c>
      <c r="H329" s="3">
        <f t="shared" si="10"/>
        <v>206058</v>
      </c>
      <c r="I329" s="1">
        <v>5262</v>
      </c>
      <c r="J329" s="1">
        <f t="shared" si="11"/>
        <v>211320</v>
      </c>
      <c r="K329" s="12"/>
    </row>
    <row r="330" spans="1:11" ht="14.4" customHeight="1">
      <c r="A330" s="23" t="s">
        <v>282</v>
      </c>
      <c r="B330" s="12">
        <v>351316</v>
      </c>
      <c r="C330" s="14" t="s">
        <v>348</v>
      </c>
      <c r="D330" s="23" t="s">
        <v>691</v>
      </c>
      <c r="E330" s="24" t="s">
        <v>708</v>
      </c>
      <c r="F330" s="3">
        <v>225739</v>
      </c>
      <c r="G330" s="3">
        <v>241682</v>
      </c>
      <c r="H330" s="3">
        <f t="shared" si="10"/>
        <v>467421</v>
      </c>
      <c r="I330" s="1">
        <v>9480</v>
      </c>
      <c r="J330" s="1">
        <f t="shared" si="11"/>
        <v>476901</v>
      </c>
      <c r="K330" s="12"/>
    </row>
    <row r="331" spans="1:11" ht="14.4" customHeight="1">
      <c r="A331" s="23" t="s">
        <v>282</v>
      </c>
      <c r="B331" s="12">
        <v>351320</v>
      </c>
      <c r="C331" s="14" t="s">
        <v>349</v>
      </c>
      <c r="D331" s="23" t="s">
        <v>691</v>
      </c>
      <c r="E331" s="24" t="s">
        <v>708</v>
      </c>
      <c r="F331" s="3">
        <v>177008</v>
      </c>
      <c r="G331" s="3">
        <v>1290</v>
      </c>
      <c r="H331" s="3">
        <f t="shared" si="10"/>
        <v>178298</v>
      </c>
      <c r="I331" s="1">
        <v>-462</v>
      </c>
      <c r="J331" s="1">
        <f t="shared" si="11"/>
        <v>177836</v>
      </c>
      <c r="K331" s="12"/>
    </row>
    <row r="332" spans="1:11" ht="14.4" customHeight="1">
      <c r="A332" s="23" t="s">
        <v>282</v>
      </c>
      <c r="B332" s="12">
        <v>351322</v>
      </c>
      <c r="C332" s="14" t="s">
        <v>350</v>
      </c>
      <c r="D332" s="23" t="s">
        <v>691</v>
      </c>
      <c r="E332" s="24" t="s">
        <v>708</v>
      </c>
      <c r="F332" s="3">
        <v>71456</v>
      </c>
      <c r="G332" s="3">
        <v>86014</v>
      </c>
      <c r="H332" s="3">
        <f t="shared" si="10"/>
        <v>157470</v>
      </c>
      <c r="I332" s="1">
        <v>6420</v>
      </c>
      <c r="J332" s="1">
        <f t="shared" si="11"/>
        <v>163890</v>
      </c>
      <c r="K332" s="12"/>
    </row>
    <row r="333" spans="1:11" ht="14.4" customHeight="1">
      <c r="A333" s="23" t="s">
        <v>282</v>
      </c>
      <c r="B333" s="12">
        <v>351324</v>
      </c>
      <c r="C333" s="14" t="s">
        <v>351</v>
      </c>
      <c r="D333" s="23" t="s">
        <v>691</v>
      </c>
      <c r="E333" s="24" t="s">
        <v>708</v>
      </c>
      <c r="F333" s="3">
        <v>332923</v>
      </c>
      <c r="G333" s="3">
        <v>712584</v>
      </c>
      <c r="H333" s="3">
        <f t="shared" si="10"/>
        <v>1045507</v>
      </c>
      <c r="I333" s="1">
        <v>-13728</v>
      </c>
      <c r="J333" s="1">
        <f t="shared" si="11"/>
        <v>1031779</v>
      </c>
      <c r="K333" s="12"/>
    </row>
    <row r="334" spans="1:11" ht="14.4" customHeight="1">
      <c r="A334" s="23" t="s">
        <v>282</v>
      </c>
      <c r="B334" s="12">
        <v>351326</v>
      </c>
      <c r="C334" s="14" t="s">
        <v>352</v>
      </c>
      <c r="D334" s="23" t="s">
        <v>691</v>
      </c>
      <c r="E334" s="24" t="s">
        <v>708</v>
      </c>
      <c r="F334" s="3">
        <v>210357</v>
      </c>
      <c r="G334" s="3">
        <v>281542</v>
      </c>
      <c r="H334" s="3">
        <f t="shared" si="10"/>
        <v>491899</v>
      </c>
      <c r="I334" s="1">
        <v>-65376</v>
      </c>
      <c r="J334" s="1">
        <f t="shared" si="11"/>
        <v>426523</v>
      </c>
      <c r="K334" s="12"/>
    </row>
    <row r="335" spans="1:11" ht="14.4" customHeight="1">
      <c r="A335" s="23" t="s">
        <v>282</v>
      </c>
      <c r="B335" s="12">
        <v>351327</v>
      </c>
      <c r="C335" s="14" t="s">
        <v>353</v>
      </c>
      <c r="D335" s="23" t="s">
        <v>691</v>
      </c>
      <c r="E335" s="24" t="s">
        <v>708</v>
      </c>
      <c r="F335" s="3">
        <v>131185</v>
      </c>
      <c r="G335" s="3">
        <v>66496</v>
      </c>
      <c r="H335" s="3">
        <f t="shared" si="10"/>
        <v>197681</v>
      </c>
      <c r="I335" s="1">
        <v>-29388</v>
      </c>
      <c r="J335" s="1">
        <f t="shared" si="11"/>
        <v>168293</v>
      </c>
      <c r="K335" s="12"/>
    </row>
    <row r="336" spans="1:11" ht="14.4" customHeight="1">
      <c r="A336" s="23" t="s">
        <v>282</v>
      </c>
      <c r="B336" s="12">
        <v>351328</v>
      </c>
      <c r="C336" s="14" t="s">
        <v>354</v>
      </c>
      <c r="D336" s="23" t="s">
        <v>691</v>
      </c>
      <c r="E336" s="24" t="s">
        <v>708</v>
      </c>
      <c r="F336" s="3">
        <v>900084</v>
      </c>
      <c r="G336" s="3">
        <v>393792</v>
      </c>
      <c r="H336" s="3">
        <f t="shared" si="10"/>
        <v>1293876</v>
      </c>
      <c r="I336" s="1">
        <v>101658</v>
      </c>
      <c r="J336" s="1">
        <f t="shared" si="11"/>
        <v>1395534</v>
      </c>
      <c r="K336" s="12"/>
    </row>
    <row r="337" spans="1:11" ht="14.4" customHeight="1">
      <c r="A337" s="23" t="s">
        <v>282</v>
      </c>
      <c r="B337" s="12">
        <v>351329</v>
      </c>
      <c r="C337" s="14" t="s">
        <v>355</v>
      </c>
      <c r="D337" s="23" t="s">
        <v>691</v>
      </c>
      <c r="E337" s="24" t="s">
        <v>708</v>
      </c>
      <c r="F337" s="3">
        <v>331118</v>
      </c>
      <c r="G337" s="3">
        <v>48595</v>
      </c>
      <c r="H337" s="3">
        <f t="shared" si="10"/>
        <v>379713</v>
      </c>
      <c r="I337" s="1">
        <v>41424</v>
      </c>
      <c r="J337" s="1">
        <f t="shared" si="11"/>
        <v>421137</v>
      </c>
      <c r="K337" s="12"/>
    </row>
    <row r="338" spans="1:11" ht="14.4" customHeight="1">
      <c r="A338" s="23" t="s">
        <v>282</v>
      </c>
      <c r="B338" s="12">
        <v>351331</v>
      </c>
      <c r="C338" s="14" t="s">
        <v>356</v>
      </c>
      <c r="D338" s="23" t="s">
        <v>691</v>
      </c>
      <c r="E338" s="24" t="s">
        <v>708</v>
      </c>
      <c r="F338" s="3">
        <v>714810</v>
      </c>
      <c r="G338" s="3">
        <v>657940</v>
      </c>
      <c r="H338" s="3">
        <f t="shared" si="10"/>
        <v>1372750</v>
      </c>
      <c r="I338" s="1">
        <v>134034</v>
      </c>
      <c r="J338" s="1">
        <f t="shared" si="11"/>
        <v>1506784</v>
      </c>
      <c r="K338" s="12"/>
    </row>
    <row r="339" spans="1:11" ht="14.4" customHeight="1">
      <c r="A339" s="23" t="s">
        <v>282</v>
      </c>
      <c r="B339" s="12">
        <v>351332</v>
      </c>
      <c r="C339" s="14" t="s">
        <v>357</v>
      </c>
      <c r="D339" s="23" t="s">
        <v>691</v>
      </c>
      <c r="E339" s="24" t="s">
        <v>708</v>
      </c>
      <c r="F339" s="3">
        <v>473967</v>
      </c>
      <c r="G339" s="3">
        <v>415336</v>
      </c>
      <c r="H339" s="3">
        <f t="shared" si="10"/>
        <v>889303</v>
      </c>
      <c r="I339" s="1">
        <v>-40722</v>
      </c>
      <c r="J339" s="1">
        <f t="shared" si="11"/>
        <v>848581</v>
      </c>
      <c r="K339" s="12"/>
    </row>
    <row r="340" spans="1:11" ht="14.4" customHeight="1">
      <c r="A340" s="23" t="s">
        <v>282</v>
      </c>
      <c r="B340" s="12">
        <v>351336</v>
      </c>
      <c r="C340" s="14" t="s">
        <v>358</v>
      </c>
      <c r="D340" s="23" t="s">
        <v>691</v>
      </c>
      <c r="E340" s="24" t="s">
        <v>708</v>
      </c>
      <c r="F340" s="3">
        <v>181005</v>
      </c>
      <c r="G340" s="3">
        <v>212099</v>
      </c>
      <c r="H340" s="3">
        <f t="shared" si="10"/>
        <v>393104</v>
      </c>
      <c r="I340" s="1">
        <v>66006</v>
      </c>
      <c r="J340" s="1">
        <f t="shared" si="11"/>
        <v>459110</v>
      </c>
      <c r="K340" s="12"/>
    </row>
    <row r="341" spans="1:11" ht="14.4" customHeight="1">
      <c r="A341" s="23" t="s">
        <v>282</v>
      </c>
      <c r="B341" s="12">
        <v>351337</v>
      </c>
      <c r="C341" s="14" t="s">
        <v>359</v>
      </c>
      <c r="D341" s="23" t="s">
        <v>691</v>
      </c>
      <c r="E341" s="24" t="s">
        <v>708</v>
      </c>
      <c r="F341" s="3">
        <v>1134431</v>
      </c>
      <c r="G341" s="3">
        <v>474315</v>
      </c>
      <c r="H341" s="3">
        <f t="shared" si="10"/>
        <v>1608746</v>
      </c>
      <c r="I341" s="1">
        <v>438000</v>
      </c>
      <c r="J341" s="1">
        <f t="shared" si="11"/>
        <v>2046746</v>
      </c>
      <c r="K341" s="12"/>
    </row>
    <row r="342" spans="1:11" ht="14.4" customHeight="1">
      <c r="A342" s="23" t="s">
        <v>282</v>
      </c>
      <c r="B342" s="12">
        <v>351346</v>
      </c>
      <c r="C342" s="14" t="s">
        <v>360</v>
      </c>
      <c r="D342" s="23" t="s">
        <v>691</v>
      </c>
      <c r="E342" s="24" t="s">
        <v>708</v>
      </c>
      <c r="F342" s="3">
        <v>538468</v>
      </c>
      <c r="G342" s="3">
        <v>399932</v>
      </c>
      <c r="H342" s="3">
        <f t="shared" si="10"/>
        <v>938400</v>
      </c>
      <c r="I342" s="1">
        <v>208728</v>
      </c>
      <c r="J342" s="1">
        <f t="shared" si="11"/>
        <v>1147128</v>
      </c>
      <c r="K342" s="12"/>
    </row>
    <row r="343" spans="1:11" ht="14.4" customHeight="1">
      <c r="A343" s="23" t="s">
        <v>282</v>
      </c>
      <c r="B343" s="12">
        <v>351405</v>
      </c>
      <c r="C343" s="14" t="s">
        <v>361</v>
      </c>
      <c r="D343" s="23" t="s">
        <v>691</v>
      </c>
      <c r="E343" s="24" t="s">
        <v>708</v>
      </c>
      <c r="F343" s="3">
        <v>343153</v>
      </c>
      <c r="G343" s="3">
        <v>99867</v>
      </c>
      <c r="H343" s="3">
        <f t="shared" si="10"/>
        <v>443020</v>
      </c>
      <c r="I343" s="1">
        <v>-32352</v>
      </c>
      <c r="J343" s="1">
        <f t="shared" si="11"/>
        <v>410668</v>
      </c>
      <c r="K343" s="12"/>
    </row>
    <row r="344" spans="1:11" ht="14.4" customHeight="1">
      <c r="A344" s="23" t="s">
        <v>282</v>
      </c>
      <c r="B344" s="12">
        <v>351407</v>
      </c>
      <c r="C344" s="14" t="s">
        <v>362</v>
      </c>
      <c r="D344" s="23" t="s">
        <v>691</v>
      </c>
      <c r="E344" s="24" t="s">
        <v>708</v>
      </c>
      <c r="F344" s="3">
        <v>78722</v>
      </c>
      <c r="G344" s="3">
        <v>0</v>
      </c>
      <c r="H344" s="3">
        <f t="shared" si="10"/>
        <v>78722</v>
      </c>
      <c r="I344" s="1">
        <v>4080</v>
      </c>
      <c r="J344" s="1">
        <f t="shared" si="11"/>
        <v>82802</v>
      </c>
      <c r="K344" s="12"/>
    </row>
    <row r="345" spans="1:11" ht="14.4" customHeight="1">
      <c r="A345" s="23" t="s">
        <v>282</v>
      </c>
      <c r="B345" s="12">
        <v>351888</v>
      </c>
      <c r="C345" s="14" t="s">
        <v>363</v>
      </c>
      <c r="D345" s="23" t="s">
        <v>691</v>
      </c>
      <c r="E345" s="24" t="s">
        <v>708</v>
      </c>
      <c r="F345" s="3">
        <v>1906178</v>
      </c>
      <c r="G345" s="3">
        <v>0</v>
      </c>
      <c r="H345" s="3">
        <f t="shared" si="10"/>
        <v>1906178</v>
      </c>
      <c r="I345" s="1">
        <v>135216</v>
      </c>
      <c r="J345" s="1">
        <f t="shared" si="11"/>
        <v>2041394</v>
      </c>
      <c r="K345" s="12"/>
    </row>
    <row r="346" spans="1:11" ht="14.4" customHeight="1">
      <c r="A346" s="23" t="s">
        <v>364</v>
      </c>
      <c r="B346" s="12">
        <v>361337</v>
      </c>
      <c r="C346" s="14" t="s">
        <v>359</v>
      </c>
      <c r="D346" s="23" t="s">
        <v>691</v>
      </c>
      <c r="E346" s="24" t="s">
        <v>708</v>
      </c>
      <c r="F346" s="3">
        <v>105508</v>
      </c>
      <c r="G346" s="3">
        <v>19559</v>
      </c>
      <c r="H346" s="3">
        <f t="shared" si="10"/>
        <v>125067</v>
      </c>
      <c r="I346" s="1">
        <v>23202</v>
      </c>
      <c r="J346" s="1">
        <f t="shared" si="11"/>
        <v>148269</v>
      </c>
      <c r="K346" s="12"/>
    </row>
    <row r="347" spans="1:11" ht="14.4" customHeight="1">
      <c r="A347" s="23" t="s">
        <v>364</v>
      </c>
      <c r="B347" s="12">
        <v>361346</v>
      </c>
      <c r="C347" s="14" t="s">
        <v>365</v>
      </c>
      <c r="D347" s="23" t="s">
        <v>691</v>
      </c>
      <c r="E347" s="24" t="s">
        <v>708</v>
      </c>
      <c r="F347" s="3">
        <v>1740168</v>
      </c>
      <c r="G347" s="3">
        <v>1822552</v>
      </c>
      <c r="H347" s="3">
        <f t="shared" si="10"/>
        <v>3562720</v>
      </c>
      <c r="I347" s="1">
        <v>238068</v>
      </c>
      <c r="J347" s="1">
        <f t="shared" si="11"/>
        <v>3800788</v>
      </c>
      <c r="K347" s="12"/>
    </row>
    <row r="348" spans="1:11" ht="14.4" customHeight="1">
      <c r="A348" s="23" t="s">
        <v>364</v>
      </c>
      <c r="B348" s="12">
        <v>361347</v>
      </c>
      <c r="C348" s="14" t="s">
        <v>366</v>
      </c>
      <c r="D348" s="23" t="s">
        <v>691</v>
      </c>
      <c r="E348" s="24" t="s">
        <v>708</v>
      </c>
      <c r="F348" s="3">
        <v>929089</v>
      </c>
      <c r="G348" s="3">
        <v>42097</v>
      </c>
      <c r="H348" s="3">
        <f t="shared" si="10"/>
        <v>971186</v>
      </c>
      <c r="I348" s="1">
        <v>-52350</v>
      </c>
      <c r="J348" s="1">
        <f t="shared" si="11"/>
        <v>918836</v>
      </c>
      <c r="K348" s="12"/>
    </row>
    <row r="349" spans="1:11" ht="14.4" customHeight="1">
      <c r="A349" s="23" t="s">
        <v>364</v>
      </c>
      <c r="B349" s="12">
        <v>361353</v>
      </c>
      <c r="C349" s="14" t="s">
        <v>367</v>
      </c>
      <c r="D349" s="23" t="s">
        <v>691</v>
      </c>
      <c r="E349" s="24" t="s">
        <v>708</v>
      </c>
      <c r="F349" s="3">
        <v>259427</v>
      </c>
      <c r="G349" s="3">
        <v>0</v>
      </c>
      <c r="H349" s="3">
        <f t="shared" si="10"/>
        <v>259427</v>
      </c>
      <c r="I349" s="1">
        <v>17490</v>
      </c>
      <c r="J349" s="1">
        <f t="shared" si="11"/>
        <v>276917</v>
      </c>
      <c r="K349" s="12"/>
    </row>
    <row r="350" spans="1:11" ht="14.4" customHeight="1">
      <c r="A350" s="23" t="s">
        <v>364</v>
      </c>
      <c r="B350" s="12">
        <v>361356</v>
      </c>
      <c r="C350" s="14" t="s">
        <v>368</v>
      </c>
      <c r="D350" s="23" t="s">
        <v>691</v>
      </c>
      <c r="E350" s="24" t="s">
        <v>708</v>
      </c>
      <c r="F350" s="3">
        <v>963217</v>
      </c>
      <c r="G350" s="3">
        <v>26488</v>
      </c>
      <c r="H350" s="3">
        <f t="shared" si="10"/>
        <v>989705</v>
      </c>
      <c r="I350" s="1">
        <v>71478</v>
      </c>
      <c r="J350" s="1">
        <f t="shared" si="11"/>
        <v>1061183</v>
      </c>
      <c r="K350" s="12"/>
    </row>
    <row r="351" spans="1:11" ht="14.4" customHeight="1">
      <c r="A351" s="23" t="s">
        <v>364</v>
      </c>
      <c r="B351" s="12">
        <v>361373</v>
      </c>
      <c r="C351" s="14" t="s">
        <v>369</v>
      </c>
      <c r="D351" s="23" t="s">
        <v>691</v>
      </c>
      <c r="E351" s="24" t="s">
        <v>708</v>
      </c>
      <c r="F351" s="3">
        <v>2739017</v>
      </c>
      <c r="G351" s="3">
        <v>132617</v>
      </c>
      <c r="H351" s="3">
        <f t="shared" si="10"/>
        <v>2871634</v>
      </c>
      <c r="I351" s="1">
        <v>56094</v>
      </c>
      <c r="J351" s="1">
        <f t="shared" si="11"/>
        <v>2927728</v>
      </c>
      <c r="K351" s="12"/>
    </row>
    <row r="352" spans="1:11" ht="14.4" customHeight="1">
      <c r="A352" s="23" t="s">
        <v>364</v>
      </c>
      <c r="B352" s="12">
        <v>361387</v>
      </c>
      <c r="C352" s="14" t="s">
        <v>370</v>
      </c>
      <c r="D352" s="23" t="s">
        <v>691</v>
      </c>
      <c r="E352" s="24" t="s">
        <v>708</v>
      </c>
      <c r="F352" s="3">
        <v>503238</v>
      </c>
      <c r="G352" s="3">
        <v>0</v>
      </c>
      <c r="H352" s="3">
        <f t="shared" si="10"/>
        <v>503238</v>
      </c>
      <c r="I352" s="1">
        <v>-6570</v>
      </c>
      <c r="J352" s="1">
        <f t="shared" si="11"/>
        <v>496668</v>
      </c>
      <c r="K352" s="12"/>
    </row>
    <row r="353" spans="1:11" ht="14.4" customHeight="1">
      <c r="A353" s="23" t="s">
        <v>364</v>
      </c>
      <c r="B353" s="12">
        <v>361389</v>
      </c>
      <c r="C353" s="14" t="s">
        <v>172</v>
      </c>
      <c r="D353" s="23" t="s">
        <v>691</v>
      </c>
      <c r="E353" s="24" t="s">
        <v>708</v>
      </c>
      <c r="F353" s="3">
        <v>458235</v>
      </c>
      <c r="G353" s="3">
        <v>138223</v>
      </c>
      <c r="H353" s="3">
        <f t="shared" si="10"/>
        <v>596458</v>
      </c>
      <c r="I353" s="1">
        <v>53046</v>
      </c>
      <c r="J353" s="1">
        <f t="shared" si="11"/>
        <v>649504</v>
      </c>
      <c r="K353" s="12"/>
    </row>
    <row r="354" spans="1:11" ht="14.4" customHeight="1">
      <c r="A354" s="23" t="s">
        <v>364</v>
      </c>
      <c r="B354" s="12">
        <v>361390</v>
      </c>
      <c r="C354" s="14" t="s">
        <v>371</v>
      </c>
      <c r="D354" s="23" t="s">
        <v>691</v>
      </c>
      <c r="E354" s="24" t="s">
        <v>708</v>
      </c>
      <c r="F354" s="3">
        <v>568398</v>
      </c>
      <c r="G354" s="3">
        <v>100072</v>
      </c>
      <c r="H354" s="3">
        <f t="shared" si="10"/>
        <v>668470</v>
      </c>
      <c r="I354" s="1">
        <v>12762</v>
      </c>
      <c r="J354" s="1">
        <f t="shared" si="11"/>
        <v>681232</v>
      </c>
      <c r="K354" s="12"/>
    </row>
    <row r="355" spans="1:11" ht="14.4" customHeight="1">
      <c r="A355" s="23" t="s">
        <v>364</v>
      </c>
      <c r="B355" s="12">
        <v>361395</v>
      </c>
      <c r="C355" s="14" t="s">
        <v>372</v>
      </c>
      <c r="D355" s="23" t="s">
        <v>691</v>
      </c>
      <c r="E355" s="24" t="s">
        <v>708</v>
      </c>
      <c r="F355" s="3">
        <v>3382927</v>
      </c>
      <c r="G355" s="3">
        <v>1037666</v>
      </c>
      <c r="H355" s="3">
        <f t="shared" si="10"/>
        <v>4420593</v>
      </c>
      <c r="I355" s="1">
        <v>427488</v>
      </c>
      <c r="J355" s="1">
        <f t="shared" si="11"/>
        <v>4848081</v>
      </c>
      <c r="K355" s="12"/>
    </row>
    <row r="356" spans="1:11" ht="14.4" customHeight="1">
      <c r="A356" s="23" t="s">
        <v>364</v>
      </c>
      <c r="B356" s="12">
        <v>361396</v>
      </c>
      <c r="C356" s="14" t="s">
        <v>373</v>
      </c>
      <c r="D356" s="23" t="s">
        <v>691</v>
      </c>
      <c r="E356" s="24" t="s">
        <v>708</v>
      </c>
      <c r="F356" s="3">
        <v>588334</v>
      </c>
      <c r="G356" s="3">
        <v>133391</v>
      </c>
      <c r="H356" s="3">
        <f t="shared" si="10"/>
        <v>721725</v>
      </c>
      <c r="I356" s="1">
        <v>47544</v>
      </c>
      <c r="J356" s="1">
        <f t="shared" si="11"/>
        <v>769269</v>
      </c>
      <c r="K356" s="12"/>
    </row>
    <row r="357" spans="1:11" ht="14.4" customHeight="1">
      <c r="A357" s="23" t="s">
        <v>364</v>
      </c>
      <c r="B357" s="12">
        <v>361401</v>
      </c>
      <c r="C357" s="14" t="s">
        <v>374</v>
      </c>
      <c r="D357" s="23" t="s">
        <v>691</v>
      </c>
      <c r="E357" s="24" t="s">
        <v>708</v>
      </c>
      <c r="F357" s="3">
        <v>533866</v>
      </c>
      <c r="G357" s="3">
        <v>292909</v>
      </c>
      <c r="H357" s="3">
        <f t="shared" si="10"/>
        <v>826775</v>
      </c>
      <c r="I357" s="1">
        <v>135846</v>
      </c>
      <c r="J357" s="1">
        <f t="shared" si="11"/>
        <v>962621</v>
      </c>
      <c r="K357" s="12"/>
    </row>
    <row r="358" spans="1:11" ht="14.4" customHeight="1">
      <c r="A358" s="23" t="s">
        <v>364</v>
      </c>
      <c r="B358" s="12">
        <v>361403</v>
      </c>
      <c r="C358" s="14" t="s">
        <v>375</v>
      </c>
      <c r="D358" s="23" t="s">
        <v>691</v>
      </c>
      <c r="E358" s="24" t="s">
        <v>708</v>
      </c>
      <c r="F358" s="3">
        <v>188284</v>
      </c>
      <c r="G358" s="3">
        <v>23415</v>
      </c>
      <c r="H358" s="3">
        <f t="shared" si="10"/>
        <v>211699</v>
      </c>
      <c r="I358" s="1">
        <v>7434</v>
      </c>
      <c r="J358" s="1">
        <f t="shared" si="11"/>
        <v>219133</v>
      </c>
      <c r="K358" s="12"/>
    </row>
    <row r="359" spans="1:11" ht="14.4" customHeight="1">
      <c r="A359" s="23" t="s">
        <v>364</v>
      </c>
      <c r="B359" s="12">
        <v>361404</v>
      </c>
      <c r="C359" s="14" t="s">
        <v>376</v>
      </c>
      <c r="D359" s="23" t="s">
        <v>691</v>
      </c>
      <c r="E359" s="24" t="s">
        <v>708</v>
      </c>
      <c r="F359" s="3">
        <v>229542</v>
      </c>
      <c r="G359" s="3">
        <v>0</v>
      </c>
      <c r="H359" s="3">
        <f t="shared" si="10"/>
        <v>229542</v>
      </c>
      <c r="I359" s="1">
        <v>11838</v>
      </c>
      <c r="J359" s="1">
        <f t="shared" si="11"/>
        <v>241380</v>
      </c>
      <c r="K359" s="12"/>
    </row>
    <row r="360" spans="1:11" ht="14.4" customHeight="1">
      <c r="A360" s="23" t="s">
        <v>364</v>
      </c>
      <c r="B360" s="12">
        <v>361405</v>
      </c>
      <c r="C360" s="14" t="s">
        <v>377</v>
      </c>
      <c r="D360" s="23" t="s">
        <v>691</v>
      </c>
      <c r="E360" s="24" t="s">
        <v>708</v>
      </c>
      <c r="F360" s="3">
        <v>145454</v>
      </c>
      <c r="G360" s="3">
        <v>25271</v>
      </c>
      <c r="H360" s="3">
        <f t="shared" si="10"/>
        <v>170725</v>
      </c>
      <c r="I360" s="1">
        <v>-9972</v>
      </c>
      <c r="J360" s="1">
        <f t="shared" si="11"/>
        <v>160753</v>
      </c>
      <c r="K360" s="12"/>
    </row>
    <row r="361" spans="1:11" ht="14.4" customHeight="1">
      <c r="A361" s="23" t="s">
        <v>364</v>
      </c>
      <c r="B361" s="12">
        <v>361410</v>
      </c>
      <c r="C361" s="14" t="s">
        <v>378</v>
      </c>
      <c r="D361" s="23" t="s">
        <v>691</v>
      </c>
      <c r="E361" s="24" t="s">
        <v>708</v>
      </c>
      <c r="F361" s="3">
        <v>643834</v>
      </c>
      <c r="G361" s="3">
        <v>0</v>
      </c>
      <c r="H361" s="3">
        <f t="shared" si="10"/>
        <v>643834</v>
      </c>
      <c r="I361" s="1">
        <v>108414</v>
      </c>
      <c r="J361" s="1">
        <f t="shared" si="11"/>
        <v>752248</v>
      </c>
      <c r="K361" s="12"/>
    </row>
    <row r="362" spans="1:11" ht="14.4" customHeight="1">
      <c r="A362" s="23" t="s">
        <v>364</v>
      </c>
      <c r="B362" s="12">
        <v>361412</v>
      </c>
      <c r="C362" s="14" t="s">
        <v>379</v>
      </c>
      <c r="D362" s="23" t="s">
        <v>691</v>
      </c>
      <c r="E362" s="24" t="s">
        <v>708</v>
      </c>
      <c r="F362" s="3">
        <v>775743</v>
      </c>
      <c r="G362" s="3">
        <v>8712</v>
      </c>
      <c r="H362" s="3">
        <f t="shared" si="10"/>
        <v>784455</v>
      </c>
      <c r="I362" s="1">
        <v>-30114</v>
      </c>
      <c r="J362" s="1">
        <f t="shared" si="11"/>
        <v>754341</v>
      </c>
      <c r="K362" s="12"/>
    </row>
    <row r="363" spans="1:11" ht="14.4" customHeight="1">
      <c r="A363" s="23" t="s">
        <v>364</v>
      </c>
      <c r="B363" s="12">
        <v>361419</v>
      </c>
      <c r="C363" s="14" t="s">
        <v>380</v>
      </c>
      <c r="D363" s="23" t="s">
        <v>691</v>
      </c>
      <c r="E363" s="24" t="s">
        <v>708</v>
      </c>
      <c r="F363" s="3">
        <v>177588</v>
      </c>
      <c r="G363" s="3">
        <v>51527</v>
      </c>
      <c r="H363" s="3">
        <f t="shared" si="10"/>
        <v>229115</v>
      </c>
      <c r="I363" s="1">
        <v>16626</v>
      </c>
      <c r="J363" s="1">
        <f t="shared" si="11"/>
        <v>245741</v>
      </c>
      <c r="K363" s="12"/>
    </row>
    <row r="364" spans="1:11" ht="14.4" customHeight="1">
      <c r="A364" s="23" t="s">
        <v>364</v>
      </c>
      <c r="B364" s="12">
        <v>361422</v>
      </c>
      <c r="C364" s="14" t="s">
        <v>381</v>
      </c>
      <c r="D364" s="23" t="s">
        <v>691</v>
      </c>
      <c r="E364" s="24" t="s">
        <v>708</v>
      </c>
      <c r="F364" s="3">
        <v>311985</v>
      </c>
      <c r="G364" s="3">
        <v>109836</v>
      </c>
      <c r="H364" s="3">
        <f t="shared" si="10"/>
        <v>421821</v>
      </c>
      <c r="I364" s="1">
        <v>98520</v>
      </c>
      <c r="J364" s="1">
        <f t="shared" si="11"/>
        <v>520341</v>
      </c>
      <c r="K364" s="12"/>
    </row>
    <row r="365" spans="1:11" ht="14.4" customHeight="1">
      <c r="A365" s="23" t="s">
        <v>364</v>
      </c>
      <c r="B365" s="12">
        <v>361423</v>
      </c>
      <c r="C365" s="14" t="s">
        <v>382</v>
      </c>
      <c r="D365" s="23" t="s">
        <v>691</v>
      </c>
      <c r="E365" s="24" t="s">
        <v>708</v>
      </c>
      <c r="F365" s="3">
        <v>192775</v>
      </c>
      <c r="G365" s="3">
        <v>22587</v>
      </c>
      <c r="H365" s="3">
        <f t="shared" si="10"/>
        <v>215362</v>
      </c>
      <c r="I365" s="1">
        <v>26190</v>
      </c>
      <c r="J365" s="1">
        <f t="shared" si="11"/>
        <v>241552</v>
      </c>
      <c r="K365" s="12"/>
    </row>
    <row r="366" spans="1:11" ht="14.4" customHeight="1">
      <c r="A366" s="23" t="s">
        <v>364</v>
      </c>
      <c r="B366" s="12">
        <v>361426</v>
      </c>
      <c r="C366" s="14" t="s">
        <v>383</v>
      </c>
      <c r="D366" s="23" t="s">
        <v>691</v>
      </c>
      <c r="E366" s="24" t="s">
        <v>708</v>
      </c>
      <c r="F366" s="3">
        <v>191832</v>
      </c>
      <c r="G366" s="3">
        <v>0</v>
      </c>
      <c r="H366" s="3">
        <f t="shared" si="10"/>
        <v>191832</v>
      </c>
      <c r="I366" s="1">
        <v>17760</v>
      </c>
      <c r="J366" s="1">
        <f t="shared" si="11"/>
        <v>209592</v>
      </c>
      <c r="K366" s="12"/>
    </row>
    <row r="367" spans="1:11" ht="14.4" customHeight="1">
      <c r="A367" s="23" t="s">
        <v>364</v>
      </c>
      <c r="B367" s="12">
        <v>361451</v>
      </c>
      <c r="C367" s="14" t="s">
        <v>384</v>
      </c>
      <c r="D367" s="23" t="s">
        <v>691</v>
      </c>
      <c r="E367" s="24" t="s">
        <v>708</v>
      </c>
      <c r="F367" s="3">
        <v>2423686</v>
      </c>
      <c r="G367" s="3">
        <v>0</v>
      </c>
      <c r="H367" s="3">
        <f t="shared" si="10"/>
        <v>2423686</v>
      </c>
      <c r="I367" s="1">
        <v>-23592</v>
      </c>
      <c r="J367" s="1">
        <f t="shared" si="11"/>
        <v>2400094</v>
      </c>
      <c r="K367" s="12"/>
    </row>
    <row r="368" spans="1:11" ht="14.4" customHeight="1">
      <c r="A368" s="23" t="s">
        <v>364</v>
      </c>
      <c r="B368" s="12">
        <v>361475</v>
      </c>
      <c r="C368" s="14" t="s">
        <v>385</v>
      </c>
      <c r="D368" s="23" t="s">
        <v>691</v>
      </c>
      <c r="E368" s="24" t="s">
        <v>708</v>
      </c>
      <c r="F368" s="3">
        <v>894783</v>
      </c>
      <c r="G368" s="3">
        <v>81785</v>
      </c>
      <c r="H368" s="3">
        <f t="shared" si="10"/>
        <v>976568</v>
      </c>
      <c r="I368" s="1">
        <v>139266</v>
      </c>
      <c r="J368" s="1">
        <f t="shared" si="11"/>
        <v>1115834</v>
      </c>
      <c r="K368" s="12"/>
    </row>
    <row r="369" spans="1:11" ht="14.4" customHeight="1">
      <c r="A369" s="23" t="s">
        <v>364</v>
      </c>
      <c r="B369" s="12">
        <v>361479</v>
      </c>
      <c r="C369" s="14" t="s">
        <v>386</v>
      </c>
      <c r="D369" s="23" t="s">
        <v>691</v>
      </c>
      <c r="E369" s="24" t="s">
        <v>708</v>
      </c>
      <c r="F369" s="3">
        <v>1334150</v>
      </c>
      <c r="G369" s="3">
        <v>0</v>
      </c>
      <c r="H369" s="3">
        <f t="shared" si="10"/>
        <v>1334150</v>
      </c>
      <c r="I369" s="1">
        <v>72408</v>
      </c>
      <c r="J369" s="1">
        <f t="shared" si="11"/>
        <v>1406558</v>
      </c>
      <c r="K369" s="12"/>
    </row>
    <row r="370" spans="1:11" ht="14.4" customHeight="1">
      <c r="A370" s="23" t="s">
        <v>364</v>
      </c>
      <c r="B370" s="12">
        <v>361485</v>
      </c>
      <c r="C370" s="14" t="s">
        <v>387</v>
      </c>
      <c r="D370" s="23" t="s">
        <v>691</v>
      </c>
      <c r="E370" s="24" t="s">
        <v>708</v>
      </c>
      <c r="F370" s="3">
        <v>355427</v>
      </c>
      <c r="G370" s="3">
        <v>96003</v>
      </c>
      <c r="H370" s="3">
        <f t="shared" si="10"/>
        <v>451430</v>
      </c>
      <c r="I370" s="1">
        <v>35244</v>
      </c>
      <c r="J370" s="1">
        <f t="shared" si="11"/>
        <v>486674</v>
      </c>
      <c r="K370" s="12"/>
    </row>
    <row r="371" spans="1:11" ht="14.4" customHeight="1">
      <c r="A371" s="23" t="s">
        <v>364</v>
      </c>
      <c r="B371" s="12">
        <v>361494</v>
      </c>
      <c r="C371" s="14" t="s">
        <v>388</v>
      </c>
      <c r="D371" s="23" t="s">
        <v>691</v>
      </c>
      <c r="E371" s="24" t="s">
        <v>708</v>
      </c>
      <c r="F371" s="3">
        <v>396788</v>
      </c>
      <c r="G371" s="3">
        <v>0</v>
      </c>
      <c r="H371" s="3">
        <f t="shared" si="10"/>
        <v>396788</v>
      </c>
      <c r="I371" s="1">
        <v>41586</v>
      </c>
      <c r="J371" s="1">
        <f t="shared" si="11"/>
        <v>438374</v>
      </c>
      <c r="K371" s="12"/>
    </row>
    <row r="372" spans="1:11" ht="14.4" customHeight="1">
      <c r="A372" s="23" t="s">
        <v>364</v>
      </c>
      <c r="B372" s="12">
        <v>361499</v>
      </c>
      <c r="C372" s="14" t="s">
        <v>389</v>
      </c>
      <c r="D372" s="23" t="s">
        <v>691</v>
      </c>
      <c r="E372" s="24" t="s">
        <v>708</v>
      </c>
      <c r="F372" s="3">
        <v>259304</v>
      </c>
      <c r="G372" s="3">
        <v>386850</v>
      </c>
      <c r="H372" s="3">
        <f t="shared" si="10"/>
        <v>646154</v>
      </c>
      <c r="I372" s="1">
        <v>87198</v>
      </c>
      <c r="J372" s="1">
        <f t="shared" si="11"/>
        <v>733352</v>
      </c>
      <c r="K372" s="12"/>
    </row>
    <row r="373" spans="1:11" ht="14.4" customHeight="1">
      <c r="A373" s="23" t="s">
        <v>364</v>
      </c>
      <c r="B373" s="12">
        <v>361501</v>
      </c>
      <c r="C373" s="14" t="s">
        <v>390</v>
      </c>
      <c r="D373" s="23" t="s">
        <v>691</v>
      </c>
      <c r="E373" s="24" t="s">
        <v>708</v>
      </c>
      <c r="F373" s="3">
        <v>1456934</v>
      </c>
      <c r="G373" s="3">
        <v>0</v>
      </c>
      <c r="H373" s="3">
        <f t="shared" si="10"/>
        <v>1456934</v>
      </c>
      <c r="I373" s="1">
        <v>-175788</v>
      </c>
      <c r="J373" s="1">
        <f t="shared" si="11"/>
        <v>1281146</v>
      </c>
      <c r="K373" s="12"/>
    </row>
    <row r="374" spans="1:11" ht="14.4" customHeight="1">
      <c r="A374" s="23" t="s">
        <v>364</v>
      </c>
      <c r="B374" s="12">
        <v>361510</v>
      </c>
      <c r="C374" s="14" t="s">
        <v>391</v>
      </c>
      <c r="D374" s="23" t="s">
        <v>691</v>
      </c>
      <c r="E374" s="24" t="s">
        <v>708</v>
      </c>
      <c r="F374" s="3">
        <v>438776</v>
      </c>
      <c r="G374" s="3">
        <v>429227</v>
      </c>
      <c r="H374" s="3">
        <f t="shared" si="10"/>
        <v>868003</v>
      </c>
      <c r="I374" s="1">
        <v>-5970</v>
      </c>
      <c r="J374" s="1">
        <f t="shared" si="11"/>
        <v>862033</v>
      </c>
      <c r="K374" s="12"/>
    </row>
    <row r="375" spans="1:11" ht="14.4" customHeight="1">
      <c r="A375" s="23" t="s">
        <v>364</v>
      </c>
      <c r="B375" s="12">
        <v>361512</v>
      </c>
      <c r="C375" s="14" t="s">
        <v>392</v>
      </c>
      <c r="D375" s="23" t="s">
        <v>691</v>
      </c>
      <c r="E375" s="24" t="s">
        <v>708</v>
      </c>
      <c r="F375" s="3">
        <v>46533</v>
      </c>
      <c r="G375" s="3">
        <v>31239</v>
      </c>
      <c r="H375" s="3">
        <f t="shared" si="10"/>
        <v>77772</v>
      </c>
      <c r="I375" s="1">
        <v>2454</v>
      </c>
      <c r="J375" s="1">
        <f t="shared" si="11"/>
        <v>80226</v>
      </c>
      <c r="K375" s="12"/>
    </row>
    <row r="376" spans="1:11" ht="14.4" customHeight="1">
      <c r="A376" s="23" t="s">
        <v>394</v>
      </c>
      <c r="B376" s="12">
        <v>371516</v>
      </c>
      <c r="C376" s="14" t="s">
        <v>395</v>
      </c>
      <c r="D376" s="23" t="s">
        <v>691</v>
      </c>
      <c r="E376" s="24" t="s">
        <v>708</v>
      </c>
      <c r="F376" s="3">
        <v>558050</v>
      </c>
      <c r="G376" s="3">
        <v>0</v>
      </c>
      <c r="H376" s="3">
        <f t="shared" si="10"/>
        <v>558050</v>
      </c>
      <c r="I376" s="1">
        <v>6894</v>
      </c>
      <c r="J376" s="1">
        <f t="shared" si="11"/>
        <v>564944</v>
      </c>
      <c r="K376" s="12"/>
    </row>
    <row r="377" spans="1:11" ht="14.4" customHeight="1">
      <c r="A377" s="23" t="s">
        <v>394</v>
      </c>
      <c r="B377" s="12">
        <v>371525</v>
      </c>
      <c r="C377" s="14" t="s">
        <v>396</v>
      </c>
      <c r="D377" s="23" t="s">
        <v>691</v>
      </c>
      <c r="E377" s="24" t="s">
        <v>708</v>
      </c>
      <c r="F377" s="3">
        <v>714892</v>
      </c>
      <c r="G377" s="3">
        <v>99474</v>
      </c>
      <c r="H377" s="3">
        <f t="shared" si="10"/>
        <v>814366</v>
      </c>
      <c r="I377" s="1">
        <v>19158</v>
      </c>
      <c r="J377" s="1">
        <f t="shared" si="11"/>
        <v>833524</v>
      </c>
      <c r="K377" s="12"/>
    </row>
    <row r="378" spans="1:11" ht="14.4" customHeight="1">
      <c r="A378" s="23" t="s">
        <v>394</v>
      </c>
      <c r="B378" s="12">
        <v>371526</v>
      </c>
      <c r="C378" s="14" t="s">
        <v>397</v>
      </c>
      <c r="D378" s="23" t="s">
        <v>691</v>
      </c>
      <c r="E378" s="24" t="s">
        <v>708</v>
      </c>
      <c r="F378" s="3">
        <v>523827</v>
      </c>
      <c r="G378" s="3">
        <v>0</v>
      </c>
      <c r="H378" s="3">
        <f t="shared" si="10"/>
        <v>523827</v>
      </c>
      <c r="I378" s="1">
        <v>67344</v>
      </c>
      <c r="J378" s="1">
        <f t="shared" si="11"/>
        <v>591171</v>
      </c>
      <c r="K378" s="12"/>
    </row>
    <row r="379" spans="1:11" ht="14.4" customHeight="1">
      <c r="A379" s="23" t="s">
        <v>394</v>
      </c>
      <c r="B379" s="12">
        <v>371531</v>
      </c>
      <c r="C379" s="14" t="s">
        <v>398</v>
      </c>
      <c r="D379" s="23" t="s">
        <v>691</v>
      </c>
      <c r="E379" s="24" t="s">
        <v>708</v>
      </c>
      <c r="F379" s="3">
        <v>277849</v>
      </c>
      <c r="G379" s="3">
        <v>0</v>
      </c>
      <c r="H379" s="3">
        <f t="shared" si="10"/>
        <v>277849</v>
      </c>
      <c r="I379" s="1">
        <v>360</v>
      </c>
      <c r="J379" s="1">
        <f t="shared" si="11"/>
        <v>278209</v>
      </c>
      <c r="K379" s="12"/>
    </row>
    <row r="380" spans="1:11" ht="14.4" customHeight="1">
      <c r="A380" s="23" t="s">
        <v>394</v>
      </c>
      <c r="B380" s="12">
        <v>371534</v>
      </c>
      <c r="C380" s="14" t="s">
        <v>399</v>
      </c>
      <c r="D380" s="23" t="s">
        <v>691</v>
      </c>
      <c r="E380" s="24" t="s">
        <v>708</v>
      </c>
      <c r="F380" s="3">
        <v>877138</v>
      </c>
      <c r="G380" s="3">
        <v>49616</v>
      </c>
      <c r="H380" s="3">
        <f t="shared" ref="H380:H442" si="12">F380+G380</f>
        <v>926754</v>
      </c>
      <c r="I380" s="1">
        <v>91374</v>
      </c>
      <c r="J380" s="1">
        <f t="shared" ref="J380:J442" si="13">H380+I380</f>
        <v>1018128</v>
      </c>
      <c r="K380" s="12"/>
    </row>
    <row r="381" spans="1:11" ht="14.4" customHeight="1">
      <c r="A381" s="23" t="s">
        <v>394</v>
      </c>
      <c r="B381" s="12">
        <v>371540</v>
      </c>
      <c r="C381" s="14" t="s">
        <v>400</v>
      </c>
      <c r="D381" s="23" t="s">
        <v>691</v>
      </c>
      <c r="E381" s="24" t="s">
        <v>708</v>
      </c>
      <c r="F381" s="3">
        <v>611306</v>
      </c>
      <c r="G381" s="3">
        <v>45715</v>
      </c>
      <c r="H381" s="3">
        <f t="shared" si="12"/>
        <v>657021</v>
      </c>
      <c r="I381" s="1">
        <v>58590</v>
      </c>
      <c r="J381" s="1">
        <f t="shared" si="13"/>
        <v>715611</v>
      </c>
      <c r="K381" s="12"/>
    </row>
    <row r="382" spans="1:11" ht="14.4" customHeight="1">
      <c r="A382" s="23" t="s">
        <v>394</v>
      </c>
      <c r="B382" s="12">
        <v>371553</v>
      </c>
      <c r="C382" s="14" t="s">
        <v>401</v>
      </c>
      <c r="D382" s="23" t="s">
        <v>691</v>
      </c>
      <c r="E382" s="24" t="s">
        <v>708</v>
      </c>
      <c r="F382" s="3">
        <v>1360761</v>
      </c>
      <c r="G382" s="3">
        <v>0</v>
      </c>
      <c r="H382" s="3">
        <f t="shared" si="12"/>
        <v>1360761</v>
      </c>
      <c r="I382" s="1">
        <v>137130</v>
      </c>
      <c r="J382" s="1">
        <f t="shared" si="13"/>
        <v>1497891</v>
      </c>
      <c r="K382" s="12"/>
    </row>
    <row r="383" spans="1:11" ht="14.4" customHeight="1">
      <c r="A383" s="23" t="s">
        <v>394</v>
      </c>
      <c r="B383" s="12">
        <v>371555</v>
      </c>
      <c r="C383" s="14" t="s">
        <v>402</v>
      </c>
      <c r="D383" s="23" t="s">
        <v>691</v>
      </c>
      <c r="E383" s="24" t="s">
        <v>708</v>
      </c>
      <c r="F383" s="3">
        <v>1187850</v>
      </c>
      <c r="G383" s="3">
        <v>0</v>
      </c>
      <c r="H383" s="3">
        <f t="shared" si="12"/>
        <v>1187850</v>
      </c>
      <c r="I383" s="1">
        <v>62646</v>
      </c>
      <c r="J383" s="1">
        <f t="shared" si="13"/>
        <v>1250496</v>
      </c>
      <c r="K383" s="12"/>
    </row>
    <row r="384" spans="1:11" ht="14.4" customHeight="1">
      <c r="A384" s="23" t="s">
        <v>394</v>
      </c>
      <c r="B384" s="12">
        <v>371556</v>
      </c>
      <c r="C384" s="14" t="s">
        <v>403</v>
      </c>
      <c r="D384" s="23" t="s">
        <v>691</v>
      </c>
      <c r="E384" s="24" t="s">
        <v>708</v>
      </c>
      <c r="F384" s="3">
        <v>518857</v>
      </c>
      <c r="G384" s="3">
        <v>213436</v>
      </c>
      <c r="H384" s="3">
        <f t="shared" si="12"/>
        <v>732293</v>
      </c>
      <c r="I384" s="1">
        <v>63798</v>
      </c>
      <c r="J384" s="1">
        <f t="shared" si="13"/>
        <v>796091</v>
      </c>
      <c r="K384" s="12"/>
    </row>
    <row r="385" spans="1:11" ht="14.4" customHeight="1">
      <c r="A385" s="23" t="s">
        <v>394</v>
      </c>
      <c r="B385" s="12">
        <v>371557</v>
      </c>
      <c r="C385" s="14" t="s">
        <v>404</v>
      </c>
      <c r="D385" s="23" t="s">
        <v>691</v>
      </c>
      <c r="E385" s="24" t="s">
        <v>708</v>
      </c>
      <c r="F385" s="3">
        <v>266835.03783569811</v>
      </c>
      <c r="G385" s="3">
        <v>12155.234829174315</v>
      </c>
      <c r="H385" s="3">
        <f t="shared" si="12"/>
        <v>278990.27266487241</v>
      </c>
      <c r="I385" s="1">
        <v>22350</v>
      </c>
      <c r="J385" s="1">
        <f t="shared" si="13"/>
        <v>301340.27266487241</v>
      </c>
      <c r="K385" s="12"/>
    </row>
    <row r="386" spans="1:11" ht="14.4" customHeight="1">
      <c r="A386" s="23" t="s">
        <v>394</v>
      </c>
      <c r="B386" s="12">
        <v>371558</v>
      </c>
      <c r="C386" s="14" t="s">
        <v>405</v>
      </c>
      <c r="D386" s="23" t="s">
        <v>691</v>
      </c>
      <c r="E386" s="24" t="s">
        <v>708</v>
      </c>
      <c r="F386" s="3">
        <v>574518</v>
      </c>
      <c r="G386" s="3">
        <v>0</v>
      </c>
      <c r="H386" s="3">
        <f t="shared" si="12"/>
        <v>574518</v>
      </c>
      <c r="I386" s="1">
        <v>53244</v>
      </c>
      <c r="J386" s="1">
        <f t="shared" si="13"/>
        <v>627762</v>
      </c>
      <c r="K386" s="12"/>
    </row>
    <row r="387" spans="1:11" ht="14.4" customHeight="1">
      <c r="A387" s="23" t="s">
        <v>394</v>
      </c>
      <c r="B387" s="12">
        <v>371559</v>
      </c>
      <c r="C387" s="14" t="s">
        <v>406</v>
      </c>
      <c r="D387" s="23" t="s">
        <v>691</v>
      </c>
      <c r="E387" s="24" t="s">
        <v>708</v>
      </c>
      <c r="F387" s="3">
        <v>292859</v>
      </c>
      <c r="G387" s="3">
        <v>958</v>
      </c>
      <c r="H387" s="3">
        <f t="shared" si="12"/>
        <v>293817</v>
      </c>
      <c r="I387" s="1">
        <v>7698</v>
      </c>
      <c r="J387" s="1">
        <f t="shared" si="13"/>
        <v>301515</v>
      </c>
      <c r="K387" s="12"/>
    </row>
    <row r="388" spans="1:11" ht="14.4" customHeight="1">
      <c r="A388" s="23" t="s">
        <v>394</v>
      </c>
      <c r="B388" s="12">
        <v>371561</v>
      </c>
      <c r="C388" s="14" t="s">
        <v>407</v>
      </c>
      <c r="D388" s="23" t="s">
        <v>691</v>
      </c>
      <c r="E388" s="24" t="s">
        <v>708</v>
      </c>
      <c r="F388" s="3">
        <v>156683</v>
      </c>
      <c r="G388" s="3">
        <v>49608</v>
      </c>
      <c r="H388" s="3">
        <f t="shared" si="12"/>
        <v>206291</v>
      </c>
      <c r="I388" s="1">
        <v>7062</v>
      </c>
      <c r="J388" s="1">
        <f t="shared" si="13"/>
        <v>213353</v>
      </c>
      <c r="K388" s="12"/>
    </row>
    <row r="389" spans="1:11" ht="14.4" customHeight="1">
      <c r="A389" s="23" t="s">
        <v>394</v>
      </c>
      <c r="B389" s="12">
        <v>371567</v>
      </c>
      <c r="C389" s="14" t="s">
        <v>408</v>
      </c>
      <c r="D389" s="23" t="s">
        <v>691</v>
      </c>
      <c r="E389" s="24" t="s">
        <v>708</v>
      </c>
      <c r="F389" s="3">
        <v>509862.81083981349</v>
      </c>
      <c r="G389" s="3">
        <v>0</v>
      </c>
      <c r="H389" s="3">
        <f t="shared" si="12"/>
        <v>509862.81083981349</v>
      </c>
      <c r="I389" s="1">
        <v>16824</v>
      </c>
      <c r="J389" s="1">
        <f t="shared" si="13"/>
        <v>526686.81083981344</v>
      </c>
      <c r="K389" s="12"/>
    </row>
    <row r="390" spans="1:11" ht="14.4" customHeight="1">
      <c r="A390" s="23" t="s">
        <v>394</v>
      </c>
      <c r="B390" s="12">
        <v>371576</v>
      </c>
      <c r="C390" s="14" t="s">
        <v>409</v>
      </c>
      <c r="D390" s="23" t="s">
        <v>691</v>
      </c>
      <c r="E390" s="24" t="s">
        <v>708</v>
      </c>
      <c r="F390" s="3">
        <v>2314411</v>
      </c>
      <c r="G390" s="3">
        <v>0</v>
      </c>
      <c r="H390" s="3">
        <f t="shared" si="12"/>
        <v>2314411</v>
      </c>
      <c r="I390" s="1">
        <v>75714</v>
      </c>
      <c r="J390" s="1">
        <f t="shared" si="13"/>
        <v>2390125</v>
      </c>
      <c r="K390" s="12"/>
    </row>
    <row r="391" spans="1:11" ht="14.4" customHeight="1">
      <c r="A391" s="23" t="s">
        <v>394</v>
      </c>
      <c r="B391" s="12">
        <v>371582</v>
      </c>
      <c r="C391" s="14" t="s">
        <v>410</v>
      </c>
      <c r="D391" s="23" t="s">
        <v>691</v>
      </c>
      <c r="E391" s="24" t="s">
        <v>708</v>
      </c>
      <c r="F391" s="3">
        <v>444740</v>
      </c>
      <c r="G391" s="3">
        <v>34813</v>
      </c>
      <c r="H391" s="3">
        <f t="shared" si="12"/>
        <v>479553</v>
      </c>
      <c r="I391" s="1">
        <v>-4920</v>
      </c>
      <c r="J391" s="1">
        <f t="shared" si="13"/>
        <v>474633</v>
      </c>
      <c r="K391" s="12"/>
    </row>
    <row r="392" spans="1:11" ht="14.4" customHeight="1">
      <c r="A392" s="23" t="s">
        <v>394</v>
      </c>
      <c r="B392" s="12">
        <v>371590</v>
      </c>
      <c r="C392" s="14" t="s">
        <v>411</v>
      </c>
      <c r="D392" s="23" t="s">
        <v>691</v>
      </c>
      <c r="E392" s="24" t="s">
        <v>708</v>
      </c>
      <c r="F392" s="3">
        <v>28893</v>
      </c>
      <c r="G392" s="3">
        <v>0</v>
      </c>
      <c r="H392" s="3">
        <f t="shared" si="12"/>
        <v>28893</v>
      </c>
      <c r="I392" s="1">
        <v>486</v>
      </c>
      <c r="J392" s="1">
        <f t="shared" si="13"/>
        <v>29379</v>
      </c>
      <c r="K392" s="12"/>
    </row>
    <row r="393" spans="1:11" ht="14.4" customHeight="1">
      <c r="A393" s="23" t="s">
        <v>394</v>
      </c>
      <c r="B393" s="12">
        <v>371591</v>
      </c>
      <c r="C393" s="14" t="s">
        <v>412</v>
      </c>
      <c r="D393" s="23" t="s">
        <v>691</v>
      </c>
      <c r="E393" s="24" t="s">
        <v>708</v>
      </c>
      <c r="F393" s="3">
        <v>856788</v>
      </c>
      <c r="G393" s="3">
        <v>49463</v>
      </c>
      <c r="H393" s="3">
        <f t="shared" si="12"/>
        <v>906251</v>
      </c>
      <c r="I393" s="1">
        <v>28788</v>
      </c>
      <c r="J393" s="1">
        <f t="shared" si="13"/>
        <v>935039</v>
      </c>
      <c r="K393" s="12"/>
    </row>
    <row r="394" spans="1:11" ht="14.4" customHeight="1">
      <c r="A394" s="23" t="s">
        <v>394</v>
      </c>
      <c r="B394" s="12">
        <v>371592</v>
      </c>
      <c r="C394" s="14" t="s">
        <v>413</v>
      </c>
      <c r="D394" s="23" t="s">
        <v>691</v>
      </c>
      <c r="E394" s="24" t="s">
        <v>708</v>
      </c>
      <c r="F394" s="3">
        <v>441702</v>
      </c>
      <c r="G394" s="3">
        <v>410119</v>
      </c>
      <c r="H394" s="3">
        <f t="shared" si="12"/>
        <v>851821</v>
      </c>
      <c r="I394" s="1">
        <v>-7866</v>
      </c>
      <c r="J394" s="1">
        <f t="shared" si="13"/>
        <v>843955</v>
      </c>
      <c r="K394" s="12"/>
    </row>
    <row r="395" spans="1:11" ht="14.4" customHeight="1">
      <c r="A395" s="23" t="s">
        <v>394</v>
      </c>
      <c r="B395" s="12">
        <v>371597</v>
      </c>
      <c r="C395" s="14" t="s">
        <v>414</v>
      </c>
      <c r="D395" s="23" t="s">
        <v>691</v>
      </c>
      <c r="E395" s="24" t="s">
        <v>708</v>
      </c>
      <c r="F395" s="3">
        <v>329210</v>
      </c>
      <c r="G395" s="3">
        <v>262</v>
      </c>
      <c r="H395" s="3">
        <f t="shared" si="12"/>
        <v>329472</v>
      </c>
      <c r="I395" s="1">
        <v>-9582</v>
      </c>
      <c r="J395" s="1">
        <f t="shared" si="13"/>
        <v>319890</v>
      </c>
      <c r="K395" s="12"/>
    </row>
    <row r="396" spans="1:11" ht="14.4" customHeight="1">
      <c r="A396" s="23" t="s">
        <v>394</v>
      </c>
      <c r="B396" s="12">
        <v>372455</v>
      </c>
      <c r="C396" s="14" t="s">
        <v>415</v>
      </c>
      <c r="D396" s="23" t="s">
        <v>691</v>
      </c>
      <c r="E396" s="24" t="s">
        <v>708</v>
      </c>
      <c r="F396" s="3">
        <v>526391</v>
      </c>
      <c r="G396" s="3">
        <v>0</v>
      </c>
      <c r="H396" s="3">
        <f t="shared" si="12"/>
        <v>526391</v>
      </c>
      <c r="I396" s="1">
        <v>-62160</v>
      </c>
      <c r="J396" s="1">
        <f t="shared" si="13"/>
        <v>464231</v>
      </c>
      <c r="K396" s="12"/>
    </row>
    <row r="397" spans="1:11" ht="14.4" customHeight="1">
      <c r="A397" s="23" t="s">
        <v>416</v>
      </c>
      <c r="B397" s="12">
        <v>381447</v>
      </c>
      <c r="C397" s="14" t="s">
        <v>417</v>
      </c>
      <c r="D397" s="23" t="s">
        <v>691</v>
      </c>
      <c r="E397" s="24" t="s">
        <v>708</v>
      </c>
      <c r="F397" s="3">
        <v>2764030</v>
      </c>
      <c r="G397" s="3">
        <v>852582</v>
      </c>
      <c r="H397" s="3">
        <f t="shared" si="12"/>
        <v>3616612</v>
      </c>
      <c r="I397" s="1">
        <v>117972</v>
      </c>
      <c r="J397" s="1">
        <f t="shared" si="13"/>
        <v>3734584</v>
      </c>
      <c r="K397" s="12"/>
    </row>
    <row r="398" spans="1:11" ht="14.4" customHeight="1">
      <c r="A398" s="23" t="s">
        <v>416</v>
      </c>
      <c r="B398" s="12">
        <v>381509</v>
      </c>
      <c r="C398" s="14" t="s">
        <v>392</v>
      </c>
      <c r="D398" s="23" t="s">
        <v>691</v>
      </c>
      <c r="E398" s="24" t="s">
        <v>708</v>
      </c>
      <c r="F398" s="3">
        <v>95228</v>
      </c>
      <c r="G398" s="3">
        <v>31275</v>
      </c>
      <c r="H398" s="3">
        <f t="shared" si="12"/>
        <v>126503</v>
      </c>
      <c r="I398" s="1">
        <v>5898</v>
      </c>
      <c r="J398" s="1">
        <f t="shared" si="13"/>
        <v>132401</v>
      </c>
      <c r="K398" s="12"/>
    </row>
    <row r="399" spans="1:11" ht="14.4" customHeight="1">
      <c r="A399" s="23" t="s">
        <v>416</v>
      </c>
      <c r="B399" s="12">
        <v>381604</v>
      </c>
      <c r="C399" s="14" t="s">
        <v>418</v>
      </c>
      <c r="D399" s="23" t="s">
        <v>691</v>
      </c>
      <c r="E399" s="24" t="s">
        <v>708</v>
      </c>
      <c r="F399" s="3">
        <v>1969798</v>
      </c>
      <c r="G399" s="3">
        <v>907123</v>
      </c>
      <c r="H399" s="3">
        <f t="shared" si="12"/>
        <v>2876921</v>
      </c>
      <c r="I399" s="1">
        <v>340728</v>
      </c>
      <c r="J399" s="1">
        <f t="shared" si="13"/>
        <v>3217649</v>
      </c>
      <c r="K399" s="12"/>
    </row>
    <row r="400" spans="1:11" ht="14.4" customHeight="1">
      <c r="A400" s="23" t="s">
        <v>416</v>
      </c>
      <c r="B400" s="12">
        <v>381607</v>
      </c>
      <c r="C400" s="14" t="s">
        <v>419</v>
      </c>
      <c r="D400" s="23" t="s">
        <v>691</v>
      </c>
      <c r="E400" s="24" t="s">
        <v>708</v>
      </c>
      <c r="F400" s="3">
        <v>3732733</v>
      </c>
      <c r="G400" s="3">
        <v>3993569</v>
      </c>
      <c r="H400" s="3">
        <f t="shared" si="12"/>
        <v>7726302</v>
      </c>
      <c r="I400" s="1">
        <v>860016</v>
      </c>
      <c r="J400" s="1">
        <f t="shared" si="13"/>
        <v>8586318</v>
      </c>
      <c r="K400" s="12"/>
    </row>
    <row r="401" spans="1:11" ht="14.4" customHeight="1">
      <c r="A401" s="23" t="s">
        <v>416</v>
      </c>
      <c r="B401" s="12">
        <v>381610</v>
      </c>
      <c r="C401" s="14" t="s">
        <v>420</v>
      </c>
      <c r="D401" s="23" t="s">
        <v>691</v>
      </c>
      <c r="E401" s="24" t="s">
        <v>708</v>
      </c>
      <c r="F401" s="3">
        <v>1344192</v>
      </c>
      <c r="G401" s="3">
        <v>918038</v>
      </c>
      <c r="H401" s="3">
        <f t="shared" si="12"/>
        <v>2262230</v>
      </c>
      <c r="I401" s="1">
        <v>83346</v>
      </c>
      <c r="J401" s="1">
        <f t="shared" si="13"/>
        <v>2345576</v>
      </c>
      <c r="K401" s="12"/>
    </row>
    <row r="402" spans="1:11" ht="14.4" customHeight="1">
      <c r="A402" s="23" t="s">
        <v>416</v>
      </c>
      <c r="B402" s="12">
        <v>381611</v>
      </c>
      <c r="C402" s="14" t="s">
        <v>421</v>
      </c>
      <c r="D402" s="23" t="s">
        <v>691</v>
      </c>
      <c r="E402" s="24" t="s">
        <v>708</v>
      </c>
      <c r="F402" s="3">
        <v>2253453</v>
      </c>
      <c r="G402" s="3">
        <v>1254131</v>
      </c>
      <c r="H402" s="3">
        <f t="shared" si="12"/>
        <v>3507584</v>
      </c>
      <c r="I402" s="1">
        <v>255834</v>
      </c>
      <c r="J402" s="1">
        <f t="shared" si="13"/>
        <v>3763418</v>
      </c>
      <c r="K402" s="12"/>
    </row>
    <row r="403" spans="1:11" ht="14.4" customHeight="1">
      <c r="A403" s="23" t="s">
        <v>416</v>
      </c>
      <c r="B403" s="12">
        <v>381614</v>
      </c>
      <c r="C403" s="14" t="s">
        <v>422</v>
      </c>
      <c r="D403" s="23" t="s">
        <v>691</v>
      </c>
      <c r="E403" s="24" t="s">
        <v>708</v>
      </c>
      <c r="F403" s="3">
        <v>513764</v>
      </c>
      <c r="G403" s="3">
        <v>52636</v>
      </c>
      <c r="H403" s="3">
        <f t="shared" si="12"/>
        <v>566400</v>
      </c>
      <c r="I403" s="1">
        <v>18612</v>
      </c>
      <c r="J403" s="1">
        <f t="shared" si="13"/>
        <v>585012</v>
      </c>
      <c r="K403" s="12"/>
    </row>
    <row r="404" spans="1:11" ht="14.4" customHeight="1">
      <c r="A404" s="23" t="s">
        <v>416</v>
      </c>
      <c r="B404" s="12">
        <v>381615</v>
      </c>
      <c r="C404" s="14" t="s">
        <v>423</v>
      </c>
      <c r="D404" s="23" t="s">
        <v>691</v>
      </c>
      <c r="E404" s="24" t="s">
        <v>708</v>
      </c>
      <c r="F404" s="3">
        <v>414632</v>
      </c>
      <c r="G404" s="3">
        <v>59193</v>
      </c>
      <c r="H404" s="3">
        <f t="shared" si="12"/>
        <v>473825</v>
      </c>
      <c r="I404" s="1">
        <v>22920</v>
      </c>
      <c r="J404" s="1">
        <f t="shared" si="13"/>
        <v>496745</v>
      </c>
      <c r="K404" s="12"/>
    </row>
    <row r="405" spans="1:11" ht="14.4" customHeight="1">
      <c r="A405" s="23" t="s">
        <v>416</v>
      </c>
      <c r="B405" s="12">
        <v>381617</v>
      </c>
      <c r="C405" s="14" t="s">
        <v>424</v>
      </c>
      <c r="D405" s="23" t="s">
        <v>691</v>
      </c>
      <c r="E405" s="24" t="s">
        <v>708</v>
      </c>
      <c r="F405" s="3">
        <v>1151851</v>
      </c>
      <c r="G405" s="3">
        <v>0</v>
      </c>
      <c r="H405" s="3">
        <f t="shared" si="12"/>
        <v>1151851</v>
      </c>
      <c r="I405" s="1">
        <v>376992</v>
      </c>
      <c r="J405" s="1">
        <f t="shared" si="13"/>
        <v>1528843</v>
      </c>
      <c r="K405" s="12"/>
    </row>
    <row r="406" spans="1:11" ht="14.4" customHeight="1">
      <c r="A406" s="23" t="s">
        <v>416</v>
      </c>
      <c r="B406" s="12">
        <v>381622</v>
      </c>
      <c r="C406" s="14" t="s">
        <v>425</v>
      </c>
      <c r="D406" s="23" t="s">
        <v>691</v>
      </c>
      <c r="E406" s="24" t="s">
        <v>708</v>
      </c>
      <c r="F406" s="3">
        <v>223536</v>
      </c>
      <c r="G406" s="3">
        <v>39611</v>
      </c>
      <c r="H406" s="3">
        <f t="shared" si="12"/>
        <v>263147</v>
      </c>
      <c r="I406" s="1">
        <v>12174</v>
      </c>
      <c r="J406" s="1">
        <f t="shared" si="13"/>
        <v>275321</v>
      </c>
      <c r="K406" s="12"/>
    </row>
    <row r="407" spans="1:11" ht="14.4" customHeight="1">
      <c r="A407" s="23" t="s">
        <v>416</v>
      </c>
      <c r="B407" s="12">
        <v>381625</v>
      </c>
      <c r="C407" s="14" t="s">
        <v>426</v>
      </c>
      <c r="D407" s="23" t="s">
        <v>691</v>
      </c>
      <c r="E407" s="24" t="s">
        <v>708</v>
      </c>
      <c r="F407" s="3">
        <v>2090163</v>
      </c>
      <c r="G407" s="3">
        <v>2338888</v>
      </c>
      <c r="H407" s="3">
        <f t="shared" si="12"/>
        <v>4429051</v>
      </c>
      <c r="I407" s="1">
        <v>79230</v>
      </c>
      <c r="J407" s="1">
        <f t="shared" si="13"/>
        <v>4508281</v>
      </c>
      <c r="K407" s="12"/>
    </row>
    <row r="408" spans="1:11" ht="14.4" customHeight="1">
      <c r="A408" s="23" t="s">
        <v>416</v>
      </c>
      <c r="B408" s="12">
        <v>381630</v>
      </c>
      <c r="C408" s="14" t="s">
        <v>427</v>
      </c>
      <c r="D408" s="23" t="s">
        <v>691</v>
      </c>
      <c r="E408" s="24" t="s">
        <v>708</v>
      </c>
      <c r="F408" s="3">
        <v>2511878</v>
      </c>
      <c r="G408" s="3">
        <v>591472</v>
      </c>
      <c r="H408" s="3">
        <f t="shared" si="12"/>
        <v>3103350</v>
      </c>
      <c r="I408" s="1">
        <v>150468</v>
      </c>
      <c r="J408" s="1">
        <f t="shared" si="13"/>
        <v>3253818</v>
      </c>
      <c r="K408" s="12"/>
    </row>
    <row r="409" spans="1:11" ht="14.4" customHeight="1">
      <c r="A409" s="23" t="s">
        <v>416</v>
      </c>
      <c r="B409" s="12">
        <v>381631</v>
      </c>
      <c r="C409" s="14" t="s">
        <v>428</v>
      </c>
      <c r="D409" s="23" t="s">
        <v>691</v>
      </c>
      <c r="E409" s="24" t="s">
        <v>708</v>
      </c>
      <c r="F409" s="3">
        <v>1215263</v>
      </c>
      <c r="G409" s="3">
        <v>435160</v>
      </c>
      <c r="H409" s="3">
        <f t="shared" si="12"/>
        <v>1650423</v>
      </c>
      <c r="I409" s="1">
        <v>146274</v>
      </c>
      <c r="J409" s="1">
        <f t="shared" si="13"/>
        <v>1796697</v>
      </c>
      <c r="K409" s="12"/>
    </row>
    <row r="410" spans="1:11" ht="14.4" customHeight="1">
      <c r="A410" s="23" t="s">
        <v>416</v>
      </c>
      <c r="B410" s="12">
        <v>381632</v>
      </c>
      <c r="C410" s="14" t="s">
        <v>429</v>
      </c>
      <c r="D410" s="23" t="s">
        <v>691</v>
      </c>
      <c r="E410" s="24" t="s">
        <v>708</v>
      </c>
      <c r="F410" s="3">
        <v>4168061</v>
      </c>
      <c r="G410" s="3">
        <v>6892593</v>
      </c>
      <c r="H410" s="3">
        <f t="shared" si="12"/>
        <v>11060654</v>
      </c>
      <c r="I410" s="1">
        <v>555828</v>
      </c>
      <c r="J410" s="1">
        <f t="shared" si="13"/>
        <v>11616482</v>
      </c>
      <c r="K410" s="12"/>
    </row>
    <row r="411" spans="1:11" ht="14.4" customHeight="1">
      <c r="A411" s="23" t="s">
        <v>416</v>
      </c>
      <c r="B411" s="12">
        <v>381636</v>
      </c>
      <c r="C411" s="14" t="s">
        <v>430</v>
      </c>
      <c r="D411" s="23" t="s">
        <v>691</v>
      </c>
      <c r="E411" s="24" t="s">
        <v>708</v>
      </c>
      <c r="F411" s="3">
        <v>2301100</v>
      </c>
      <c r="G411" s="3">
        <v>1043442</v>
      </c>
      <c r="H411" s="3">
        <f t="shared" si="12"/>
        <v>3344542</v>
      </c>
      <c r="I411" s="1">
        <v>528864</v>
      </c>
      <c r="J411" s="1">
        <f t="shared" si="13"/>
        <v>3873406</v>
      </c>
      <c r="K411" s="12"/>
    </row>
    <row r="412" spans="1:11" ht="14.4" customHeight="1">
      <c r="A412" s="23" t="s">
        <v>416</v>
      </c>
      <c r="B412" s="12">
        <v>381637</v>
      </c>
      <c r="C412" s="14" t="s">
        <v>431</v>
      </c>
      <c r="D412" s="23" t="s">
        <v>691</v>
      </c>
      <c r="E412" s="24" t="s">
        <v>708</v>
      </c>
      <c r="F412" s="3">
        <v>3572340</v>
      </c>
      <c r="G412" s="3">
        <v>2967113</v>
      </c>
      <c r="H412" s="3">
        <f t="shared" si="12"/>
        <v>6539453</v>
      </c>
      <c r="I412" s="1">
        <v>266610</v>
      </c>
      <c r="J412" s="1">
        <f t="shared" si="13"/>
        <v>6806063</v>
      </c>
      <c r="K412" s="12"/>
    </row>
    <row r="413" spans="1:11" ht="14.4" customHeight="1">
      <c r="A413" s="23" t="s">
        <v>416</v>
      </c>
      <c r="B413" s="12">
        <v>381638</v>
      </c>
      <c r="C413" s="14" t="s">
        <v>432</v>
      </c>
      <c r="D413" s="23" t="s">
        <v>691</v>
      </c>
      <c r="E413" s="24" t="s">
        <v>708</v>
      </c>
      <c r="F413" s="3">
        <v>276859</v>
      </c>
      <c r="G413" s="3">
        <v>0</v>
      </c>
      <c r="H413" s="3">
        <f t="shared" si="12"/>
        <v>276859</v>
      </c>
      <c r="I413" s="1">
        <v>-25734</v>
      </c>
      <c r="J413" s="1">
        <f t="shared" si="13"/>
        <v>251125</v>
      </c>
      <c r="K413" s="12"/>
    </row>
    <row r="414" spans="1:11" ht="14.4" customHeight="1">
      <c r="A414" s="23" t="s">
        <v>416</v>
      </c>
      <c r="B414" s="12">
        <v>382247</v>
      </c>
      <c r="C414" s="14" t="s">
        <v>433</v>
      </c>
      <c r="D414" s="23" t="s">
        <v>691</v>
      </c>
      <c r="E414" s="24" t="s">
        <v>708</v>
      </c>
      <c r="F414" s="3">
        <v>1771403</v>
      </c>
      <c r="G414" s="3">
        <v>46141</v>
      </c>
      <c r="H414" s="3">
        <f t="shared" si="12"/>
        <v>1817544</v>
      </c>
      <c r="I414" s="1">
        <v>-60204</v>
      </c>
      <c r="J414" s="1">
        <f t="shared" si="13"/>
        <v>1757340</v>
      </c>
      <c r="K414" s="12"/>
    </row>
    <row r="415" spans="1:11" ht="14.4" customHeight="1">
      <c r="A415" s="23" t="s">
        <v>416</v>
      </c>
      <c r="B415" s="12">
        <v>383303</v>
      </c>
      <c r="C415" s="14" t="s">
        <v>434</v>
      </c>
      <c r="D415" s="23" t="s">
        <v>691</v>
      </c>
      <c r="E415" s="24" t="s">
        <v>708</v>
      </c>
      <c r="F415" s="3">
        <v>5678299</v>
      </c>
      <c r="G415" s="3">
        <v>8865188</v>
      </c>
      <c r="H415" s="3">
        <f t="shared" si="12"/>
        <v>14543487</v>
      </c>
      <c r="I415" s="1">
        <v>433596</v>
      </c>
      <c r="J415" s="1">
        <f t="shared" si="13"/>
        <v>14977083</v>
      </c>
      <c r="K415" s="12"/>
    </row>
    <row r="416" spans="1:11" ht="14.4" customHeight="1">
      <c r="A416" s="23" t="s">
        <v>435</v>
      </c>
      <c r="B416" s="12">
        <v>391405</v>
      </c>
      <c r="C416" s="14" t="s">
        <v>436</v>
      </c>
      <c r="D416" s="23" t="s">
        <v>691</v>
      </c>
      <c r="E416" s="24" t="s">
        <v>708</v>
      </c>
      <c r="F416" s="3">
        <v>107577</v>
      </c>
      <c r="G416" s="3">
        <v>50724</v>
      </c>
      <c r="H416" s="3">
        <f t="shared" si="12"/>
        <v>158301</v>
      </c>
      <c r="I416" s="1">
        <v>-14574</v>
      </c>
      <c r="J416" s="1">
        <f t="shared" si="13"/>
        <v>143727</v>
      </c>
      <c r="K416" s="12"/>
    </row>
    <row r="417" spans="1:11" ht="14.4" customHeight="1">
      <c r="A417" s="23" t="s">
        <v>435</v>
      </c>
      <c r="B417" s="12">
        <v>391640</v>
      </c>
      <c r="C417" s="14" t="s">
        <v>437</v>
      </c>
      <c r="D417" s="23" t="s">
        <v>691</v>
      </c>
      <c r="E417" s="24" t="s">
        <v>708</v>
      </c>
      <c r="F417" s="3">
        <v>354770</v>
      </c>
      <c r="G417" s="3">
        <v>40750</v>
      </c>
      <c r="H417" s="3">
        <f t="shared" si="12"/>
        <v>395520</v>
      </c>
      <c r="I417" s="1">
        <v>16434</v>
      </c>
      <c r="J417" s="1">
        <f t="shared" si="13"/>
        <v>411954</v>
      </c>
      <c r="K417" s="12"/>
    </row>
    <row r="418" spans="1:11" ht="14.4" customHeight="1">
      <c r="A418" s="23" t="s">
        <v>435</v>
      </c>
      <c r="B418" s="12">
        <v>391642</v>
      </c>
      <c r="C418" s="14" t="s">
        <v>438</v>
      </c>
      <c r="D418" s="23" t="s">
        <v>691</v>
      </c>
      <c r="E418" s="24" t="s">
        <v>708</v>
      </c>
      <c r="F418" s="3">
        <v>663777</v>
      </c>
      <c r="G418" s="3">
        <v>181101</v>
      </c>
      <c r="H418" s="3">
        <f t="shared" si="12"/>
        <v>844878</v>
      </c>
      <c r="I418" s="1">
        <v>-48834</v>
      </c>
      <c r="J418" s="1">
        <f t="shared" si="13"/>
        <v>796044</v>
      </c>
      <c r="K418" s="12"/>
    </row>
    <row r="419" spans="1:11" ht="14.4" customHeight="1">
      <c r="A419" s="23" t="s">
        <v>435</v>
      </c>
      <c r="B419" s="12">
        <v>391647</v>
      </c>
      <c r="C419" s="14" t="s">
        <v>439</v>
      </c>
      <c r="D419" s="23" t="s">
        <v>691</v>
      </c>
      <c r="E419" s="24" t="s">
        <v>708</v>
      </c>
      <c r="F419" s="3">
        <v>1520898</v>
      </c>
      <c r="G419" s="3">
        <v>331123</v>
      </c>
      <c r="H419" s="3">
        <f t="shared" si="12"/>
        <v>1852021</v>
      </c>
      <c r="I419" s="1">
        <v>27990</v>
      </c>
      <c r="J419" s="1">
        <f t="shared" si="13"/>
        <v>1880011</v>
      </c>
      <c r="K419" s="12"/>
    </row>
    <row r="420" spans="1:11" ht="14.4" customHeight="1">
      <c r="A420" s="23" t="s">
        <v>435</v>
      </c>
      <c r="B420" s="12">
        <v>391649</v>
      </c>
      <c r="C420" s="14" t="s">
        <v>440</v>
      </c>
      <c r="D420" s="23" t="s">
        <v>691</v>
      </c>
      <c r="E420" s="24" t="s">
        <v>708</v>
      </c>
      <c r="F420" s="3">
        <v>189318</v>
      </c>
      <c r="G420" s="3">
        <v>169150</v>
      </c>
      <c r="H420" s="3">
        <f t="shared" si="12"/>
        <v>358468</v>
      </c>
      <c r="I420" s="1">
        <v>9408</v>
      </c>
      <c r="J420" s="1">
        <f t="shared" si="13"/>
        <v>367876</v>
      </c>
      <c r="K420" s="12"/>
    </row>
    <row r="421" spans="1:11" ht="14.4" customHeight="1">
      <c r="A421" s="23" t="s">
        <v>435</v>
      </c>
      <c r="B421" s="12">
        <v>391650</v>
      </c>
      <c r="C421" s="14" t="s">
        <v>441</v>
      </c>
      <c r="D421" s="23" t="s">
        <v>691</v>
      </c>
      <c r="E421" s="24" t="s">
        <v>708</v>
      </c>
      <c r="F421" s="3">
        <v>1559276</v>
      </c>
      <c r="G421" s="3">
        <v>0</v>
      </c>
      <c r="H421" s="3">
        <f t="shared" si="12"/>
        <v>1559276</v>
      </c>
      <c r="I421" s="1">
        <v>89394</v>
      </c>
      <c r="J421" s="1">
        <f t="shared" si="13"/>
        <v>1648670</v>
      </c>
      <c r="K421" s="12"/>
    </row>
    <row r="422" spans="1:11" ht="14.4" customHeight="1">
      <c r="A422" s="23" t="s">
        <v>435</v>
      </c>
      <c r="B422" s="12">
        <v>391653</v>
      </c>
      <c r="C422" s="14" t="s">
        <v>442</v>
      </c>
      <c r="D422" s="23" t="s">
        <v>691</v>
      </c>
      <c r="E422" s="24" t="s">
        <v>708</v>
      </c>
      <c r="F422" s="3">
        <v>84522</v>
      </c>
      <c r="G422" s="3">
        <v>8755</v>
      </c>
      <c r="H422" s="3">
        <f t="shared" si="12"/>
        <v>93277</v>
      </c>
      <c r="I422" s="1">
        <v>5394</v>
      </c>
      <c r="J422" s="1">
        <f t="shared" si="13"/>
        <v>98671</v>
      </c>
      <c r="K422" s="12"/>
    </row>
    <row r="423" spans="1:11" ht="14.4" customHeight="1">
      <c r="A423" s="23" t="s">
        <v>435</v>
      </c>
      <c r="B423" s="12">
        <v>391654</v>
      </c>
      <c r="C423" s="14" t="s">
        <v>393</v>
      </c>
      <c r="D423" s="23" t="s">
        <v>691</v>
      </c>
      <c r="E423" s="24" t="s">
        <v>708</v>
      </c>
      <c r="F423" s="3">
        <v>2972944</v>
      </c>
      <c r="G423" s="3">
        <v>1988129</v>
      </c>
      <c r="H423" s="3">
        <f t="shared" si="12"/>
        <v>4961073</v>
      </c>
      <c r="I423" s="1">
        <v>225006</v>
      </c>
      <c r="J423" s="1">
        <f t="shared" si="13"/>
        <v>5186079</v>
      </c>
      <c r="K423" s="12"/>
    </row>
    <row r="424" spans="1:11" ht="14.4" customHeight="1">
      <c r="A424" s="23" t="s">
        <v>435</v>
      </c>
      <c r="B424" s="12">
        <v>391657</v>
      </c>
      <c r="C424" s="14" t="s">
        <v>443</v>
      </c>
      <c r="D424" s="23" t="s">
        <v>691</v>
      </c>
      <c r="E424" s="24" t="s">
        <v>708</v>
      </c>
      <c r="F424" s="3">
        <v>811049</v>
      </c>
      <c r="G424" s="3">
        <v>417409</v>
      </c>
      <c r="H424" s="3">
        <f t="shared" si="12"/>
        <v>1228458</v>
      </c>
      <c r="I424" s="1">
        <v>-28296</v>
      </c>
      <c r="J424" s="1">
        <f t="shared" si="13"/>
        <v>1200162</v>
      </c>
      <c r="K424" s="12"/>
    </row>
    <row r="425" spans="1:11" ht="14.4" customHeight="1">
      <c r="A425" s="23" t="s">
        <v>435</v>
      </c>
      <c r="B425" s="12">
        <v>391659</v>
      </c>
      <c r="C425" s="14" t="s">
        <v>444</v>
      </c>
      <c r="D425" s="23" t="s">
        <v>691</v>
      </c>
      <c r="E425" s="24" t="s">
        <v>708</v>
      </c>
      <c r="F425" s="3">
        <v>6578073</v>
      </c>
      <c r="G425" s="3">
        <v>728226</v>
      </c>
      <c r="H425" s="3">
        <f t="shared" si="12"/>
        <v>7306299</v>
      </c>
      <c r="I425" s="1">
        <v>358428</v>
      </c>
      <c r="J425" s="1">
        <f t="shared" si="13"/>
        <v>7664727</v>
      </c>
      <c r="K425" s="12"/>
    </row>
    <row r="426" spans="1:11" ht="14.4" customHeight="1">
      <c r="A426" s="23" t="s">
        <v>435</v>
      </c>
      <c r="B426" s="12">
        <v>391666</v>
      </c>
      <c r="C426" s="14" t="s">
        <v>445</v>
      </c>
      <c r="D426" s="23" t="s">
        <v>691</v>
      </c>
      <c r="E426" s="24" t="s">
        <v>708</v>
      </c>
      <c r="F426" s="3">
        <v>161770</v>
      </c>
      <c r="G426" s="3">
        <v>0</v>
      </c>
      <c r="H426" s="3">
        <f t="shared" si="12"/>
        <v>161770</v>
      </c>
      <c r="I426" s="1">
        <v>5418</v>
      </c>
      <c r="J426" s="1">
        <f t="shared" si="13"/>
        <v>167188</v>
      </c>
      <c r="K426" s="12"/>
    </row>
    <row r="427" spans="1:11" ht="14.4" customHeight="1">
      <c r="A427" s="23" t="s">
        <v>435</v>
      </c>
      <c r="B427" s="12">
        <v>391667</v>
      </c>
      <c r="C427" s="14" t="s">
        <v>446</v>
      </c>
      <c r="D427" s="23" t="s">
        <v>691</v>
      </c>
      <c r="E427" s="24" t="s">
        <v>708</v>
      </c>
      <c r="F427" s="3">
        <v>140823</v>
      </c>
      <c r="G427" s="3">
        <v>13439</v>
      </c>
      <c r="H427" s="3">
        <f t="shared" si="12"/>
        <v>154262</v>
      </c>
      <c r="I427" s="1">
        <v>10986</v>
      </c>
      <c r="J427" s="1">
        <f t="shared" si="13"/>
        <v>165248</v>
      </c>
      <c r="K427" s="12"/>
    </row>
    <row r="428" spans="1:11" ht="14.4" customHeight="1">
      <c r="A428" s="23" t="s">
        <v>435</v>
      </c>
      <c r="B428" s="12">
        <v>391668</v>
      </c>
      <c r="C428" s="14" t="s">
        <v>447</v>
      </c>
      <c r="D428" s="23" t="s">
        <v>691</v>
      </c>
      <c r="E428" s="24" t="s">
        <v>708</v>
      </c>
      <c r="F428" s="3">
        <v>477528.17111086106</v>
      </c>
      <c r="G428" s="3">
        <v>574896.38754383894</v>
      </c>
      <c r="H428" s="3">
        <f t="shared" si="12"/>
        <v>1052424.5586546999</v>
      </c>
      <c r="I428" s="1">
        <v>-31332</v>
      </c>
      <c r="J428" s="1">
        <f t="shared" si="13"/>
        <v>1021092.5586546999</v>
      </c>
      <c r="K428" s="12"/>
    </row>
    <row r="429" spans="1:11" ht="14.4" customHeight="1">
      <c r="A429" s="23" t="s">
        <v>435</v>
      </c>
      <c r="B429" s="12">
        <v>391669</v>
      </c>
      <c r="C429" s="14" t="s">
        <v>448</v>
      </c>
      <c r="D429" s="23" t="s">
        <v>691</v>
      </c>
      <c r="E429" s="24" t="s">
        <v>708</v>
      </c>
      <c r="F429" s="3">
        <v>489606</v>
      </c>
      <c r="G429" s="3">
        <v>159957</v>
      </c>
      <c r="H429" s="3">
        <f t="shared" si="12"/>
        <v>649563</v>
      </c>
      <c r="I429" s="1">
        <v>-10662</v>
      </c>
      <c r="J429" s="1">
        <f t="shared" si="13"/>
        <v>638901</v>
      </c>
      <c r="K429" s="12"/>
    </row>
    <row r="430" spans="1:11" ht="14.4" customHeight="1">
      <c r="A430" s="23" t="s">
        <v>435</v>
      </c>
      <c r="B430" s="12">
        <v>391670</v>
      </c>
      <c r="C430" s="14" t="s">
        <v>449</v>
      </c>
      <c r="D430" s="23" t="s">
        <v>691</v>
      </c>
      <c r="E430" s="24" t="s">
        <v>708</v>
      </c>
      <c r="F430" s="3">
        <v>1111846</v>
      </c>
      <c r="G430" s="3">
        <v>1190673</v>
      </c>
      <c r="H430" s="3">
        <f t="shared" si="12"/>
        <v>2302519</v>
      </c>
      <c r="I430" s="1">
        <v>52992</v>
      </c>
      <c r="J430" s="1">
        <f t="shared" si="13"/>
        <v>2355511</v>
      </c>
      <c r="K430" s="12"/>
    </row>
    <row r="431" spans="1:11" ht="14.4" customHeight="1">
      <c r="A431" s="23" t="s">
        <v>435</v>
      </c>
      <c r="B431" s="12">
        <v>391671</v>
      </c>
      <c r="C431" s="14" t="s">
        <v>450</v>
      </c>
      <c r="D431" s="23" t="s">
        <v>691</v>
      </c>
      <c r="E431" s="24" t="s">
        <v>708</v>
      </c>
      <c r="F431" s="3">
        <v>425719</v>
      </c>
      <c r="G431" s="3">
        <v>209200</v>
      </c>
      <c r="H431" s="3">
        <f t="shared" si="12"/>
        <v>634919</v>
      </c>
      <c r="I431" s="1">
        <v>20826</v>
      </c>
      <c r="J431" s="1">
        <f t="shared" si="13"/>
        <v>655745</v>
      </c>
      <c r="K431" s="12"/>
    </row>
    <row r="432" spans="1:11" ht="14.4" customHeight="1">
      <c r="A432" s="23" t="s">
        <v>435</v>
      </c>
      <c r="B432" s="12">
        <v>391674</v>
      </c>
      <c r="C432" s="14" t="s">
        <v>451</v>
      </c>
      <c r="D432" s="23" t="s">
        <v>691</v>
      </c>
      <c r="E432" s="24" t="s">
        <v>708</v>
      </c>
      <c r="F432" s="3">
        <v>758266</v>
      </c>
      <c r="G432" s="3">
        <v>280680</v>
      </c>
      <c r="H432" s="3">
        <f t="shared" si="12"/>
        <v>1038946</v>
      </c>
      <c r="I432" s="1">
        <v>87960</v>
      </c>
      <c r="J432" s="1">
        <f t="shared" si="13"/>
        <v>1126906</v>
      </c>
      <c r="K432" s="12"/>
    </row>
    <row r="433" spans="1:11" ht="14.4" customHeight="1">
      <c r="A433" s="23" t="s">
        <v>435</v>
      </c>
      <c r="B433" s="12">
        <v>391676</v>
      </c>
      <c r="C433" s="14" t="s">
        <v>452</v>
      </c>
      <c r="D433" s="23" t="s">
        <v>691</v>
      </c>
      <c r="E433" s="24" t="s">
        <v>708</v>
      </c>
      <c r="F433" s="3">
        <v>1043750</v>
      </c>
      <c r="G433" s="3">
        <v>1741458</v>
      </c>
      <c r="H433" s="3">
        <f t="shared" si="12"/>
        <v>2785208</v>
      </c>
      <c r="I433" s="1">
        <v>195522</v>
      </c>
      <c r="J433" s="1">
        <f t="shared" si="13"/>
        <v>2980730</v>
      </c>
      <c r="K433" s="12"/>
    </row>
    <row r="434" spans="1:11" ht="14.4" customHeight="1">
      <c r="A434" s="23" t="s">
        <v>435</v>
      </c>
      <c r="B434" s="12">
        <v>391677</v>
      </c>
      <c r="C434" s="14" t="s">
        <v>453</v>
      </c>
      <c r="D434" s="23" t="s">
        <v>691</v>
      </c>
      <c r="E434" s="24" t="s">
        <v>708</v>
      </c>
      <c r="F434" s="3">
        <v>1054072</v>
      </c>
      <c r="G434" s="3">
        <v>84602</v>
      </c>
      <c r="H434" s="3">
        <f t="shared" si="12"/>
        <v>1138674</v>
      </c>
      <c r="I434" s="1">
        <v>62886</v>
      </c>
      <c r="J434" s="1">
        <f t="shared" si="13"/>
        <v>1201560</v>
      </c>
      <c r="K434" s="12"/>
    </row>
    <row r="435" spans="1:11" ht="14.4" customHeight="1">
      <c r="A435" s="23" t="s">
        <v>435</v>
      </c>
      <c r="B435" s="12">
        <v>391679</v>
      </c>
      <c r="C435" s="14" t="s">
        <v>454</v>
      </c>
      <c r="D435" s="23" t="s">
        <v>691</v>
      </c>
      <c r="E435" s="24" t="s">
        <v>708</v>
      </c>
      <c r="F435" s="3">
        <v>202216</v>
      </c>
      <c r="G435" s="3">
        <v>125398</v>
      </c>
      <c r="H435" s="3">
        <f t="shared" si="12"/>
        <v>327614</v>
      </c>
      <c r="I435" s="1">
        <v>-51912</v>
      </c>
      <c r="J435" s="1">
        <f t="shared" si="13"/>
        <v>275702</v>
      </c>
      <c r="K435" s="12"/>
    </row>
    <row r="436" spans="1:11" ht="14.4" customHeight="1">
      <c r="A436" s="23" t="s">
        <v>435</v>
      </c>
      <c r="B436" s="12">
        <v>391680</v>
      </c>
      <c r="C436" s="14" t="s">
        <v>455</v>
      </c>
      <c r="D436" s="23" t="s">
        <v>691</v>
      </c>
      <c r="E436" s="24" t="s">
        <v>708</v>
      </c>
      <c r="F436" s="3">
        <v>3064676</v>
      </c>
      <c r="G436" s="3">
        <v>1826039</v>
      </c>
      <c r="H436" s="3">
        <f t="shared" si="12"/>
        <v>4890715</v>
      </c>
      <c r="I436" s="1">
        <v>162792</v>
      </c>
      <c r="J436" s="1">
        <f t="shared" si="13"/>
        <v>5053507</v>
      </c>
      <c r="K436" s="12"/>
    </row>
    <row r="437" spans="1:11" ht="14.4" customHeight="1">
      <c r="A437" s="23" t="s">
        <v>435</v>
      </c>
      <c r="B437" s="12">
        <v>391682</v>
      </c>
      <c r="C437" s="14" t="s">
        <v>456</v>
      </c>
      <c r="D437" s="23" t="s">
        <v>691</v>
      </c>
      <c r="E437" s="24" t="s">
        <v>708</v>
      </c>
      <c r="F437" s="3">
        <v>138782</v>
      </c>
      <c r="G437" s="3">
        <v>34616</v>
      </c>
      <c r="H437" s="3">
        <f t="shared" si="12"/>
        <v>173398</v>
      </c>
      <c r="I437" s="1">
        <v>13782</v>
      </c>
      <c r="J437" s="1">
        <f t="shared" si="13"/>
        <v>187180</v>
      </c>
      <c r="K437" s="12"/>
    </row>
    <row r="438" spans="1:11" ht="14.4" customHeight="1">
      <c r="A438" s="23" t="s">
        <v>435</v>
      </c>
      <c r="B438" s="12">
        <v>391684</v>
      </c>
      <c r="C438" s="14" t="s">
        <v>457</v>
      </c>
      <c r="D438" s="23" t="s">
        <v>691</v>
      </c>
      <c r="E438" s="24" t="s">
        <v>708</v>
      </c>
      <c r="F438" s="3">
        <v>633709</v>
      </c>
      <c r="G438" s="3">
        <v>31282</v>
      </c>
      <c r="H438" s="3">
        <f t="shared" si="12"/>
        <v>664991</v>
      </c>
      <c r="I438" s="1">
        <v>23862</v>
      </c>
      <c r="J438" s="1">
        <f t="shared" si="13"/>
        <v>688853</v>
      </c>
      <c r="K438" s="12"/>
    </row>
    <row r="439" spans="1:11" ht="14.4" customHeight="1">
      <c r="A439" s="23" t="s">
        <v>435</v>
      </c>
      <c r="B439" s="12">
        <v>391685</v>
      </c>
      <c r="C439" s="14" t="s">
        <v>458</v>
      </c>
      <c r="D439" s="23" t="s">
        <v>691</v>
      </c>
      <c r="E439" s="24" t="s">
        <v>708</v>
      </c>
      <c r="F439" s="3">
        <v>622859</v>
      </c>
      <c r="G439" s="3">
        <v>3004878</v>
      </c>
      <c r="H439" s="3">
        <f t="shared" si="12"/>
        <v>3627737</v>
      </c>
      <c r="I439" s="1">
        <v>175722</v>
      </c>
      <c r="J439" s="1">
        <f t="shared" si="13"/>
        <v>3803459</v>
      </c>
      <c r="K439" s="12"/>
    </row>
    <row r="440" spans="1:11" ht="14.4" customHeight="1">
      <c r="A440" s="23" t="s">
        <v>435</v>
      </c>
      <c r="B440" s="12">
        <v>391686</v>
      </c>
      <c r="C440" s="14" t="s">
        <v>459</v>
      </c>
      <c r="D440" s="23" t="s">
        <v>691</v>
      </c>
      <c r="E440" s="24" t="s">
        <v>708</v>
      </c>
      <c r="F440" s="3">
        <v>5300443</v>
      </c>
      <c r="G440" s="3">
        <v>472307</v>
      </c>
      <c r="H440" s="3">
        <f t="shared" si="12"/>
        <v>5772750</v>
      </c>
      <c r="I440" s="1">
        <v>-38628</v>
      </c>
      <c r="J440" s="1">
        <f t="shared" si="13"/>
        <v>5734122</v>
      </c>
      <c r="K440" s="12"/>
    </row>
    <row r="441" spans="1:11" ht="14.4" customHeight="1">
      <c r="A441" s="23" t="s">
        <v>435</v>
      </c>
      <c r="B441" s="12">
        <v>391688</v>
      </c>
      <c r="C441" s="14" t="s">
        <v>460</v>
      </c>
      <c r="D441" s="23" t="s">
        <v>691</v>
      </c>
      <c r="E441" s="24" t="s">
        <v>708</v>
      </c>
      <c r="F441" s="3">
        <v>226857</v>
      </c>
      <c r="G441" s="3">
        <v>10455</v>
      </c>
      <c r="H441" s="3">
        <f t="shared" si="12"/>
        <v>237312</v>
      </c>
      <c r="I441" s="1">
        <v>40494</v>
      </c>
      <c r="J441" s="1">
        <f t="shared" si="13"/>
        <v>277806</v>
      </c>
      <c r="K441" s="12"/>
    </row>
    <row r="442" spans="1:11" ht="14.4" customHeight="1">
      <c r="A442" s="23" t="s">
        <v>435</v>
      </c>
      <c r="B442" s="12">
        <v>391689</v>
      </c>
      <c r="C442" s="14" t="s">
        <v>461</v>
      </c>
      <c r="D442" s="23" t="s">
        <v>691</v>
      </c>
      <c r="E442" s="24" t="s">
        <v>708</v>
      </c>
      <c r="F442" s="3">
        <v>1504839</v>
      </c>
      <c r="G442" s="3">
        <v>275451</v>
      </c>
      <c r="H442" s="3">
        <f t="shared" si="12"/>
        <v>1780290</v>
      </c>
      <c r="I442" s="1">
        <v>52644</v>
      </c>
      <c r="J442" s="1">
        <f t="shared" si="13"/>
        <v>1832934</v>
      </c>
      <c r="K442" s="12"/>
    </row>
    <row r="443" spans="1:11" ht="14.4" customHeight="1">
      <c r="A443" s="23" t="s">
        <v>462</v>
      </c>
      <c r="B443" s="12">
        <v>401697</v>
      </c>
      <c r="C443" s="14" t="s">
        <v>463</v>
      </c>
      <c r="D443" s="23" t="s">
        <v>691</v>
      </c>
      <c r="E443" s="24" t="s">
        <v>708</v>
      </c>
      <c r="F443" s="3">
        <v>1285007</v>
      </c>
      <c r="G443" s="3">
        <v>0</v>
      </c>
      <c r="H443" s="3">
        <f t="shared" ref="H443:H506" si="14">F443+G443</f>
        <v>1285007</v>
      </c>
      <c r="I443" s="1">
        <v>185964</v>
      </c>
      <c r="J443" s="1">
        <f t="shared" ref="J443:J506" si="15">H443+I443</f>
        <v>1470971</v>
      </c>
      <c r="K443" s="12"/>
    </row>
    <row r="444" spans="1:11" ht="14.4" customHeight="1">
      <c r="A444" s="23" t="s">
        <v>462</v>
      </c>
      <c r="B444" s="12">
        <v>401698</v>
      </c>
      <c r="C444" s="14" t="s">
        <v>464</v>
      </c>
      <c r="D444" s="23" t="s">
        <v>691</v>
      </c>
      <c r="E444" s="24" t="s">
        <v>708</v>
      </c>
      <c r="F444" s="3">
        <v>176320</v>
      </c>
      <c r="G444" s="3">
        <v>0</v>
      </c>
      <c r="H444" s="3">
        <f t="shared" si="14"/>
        <v>176320</v>
      </c>
      <c r="I444" s="1">
        <v>37230</v>
      </c>
      <c r="J444" s="1">
        <f t="shared" si="15"/>
        <v>213550</v>
      </c>
      <c r="K444" s="12"/>
    </row>
    <row r="445" spans="1:11" ht="14.4" customHeight="1">
      <c r="A445" s="23" t="s">
        <v>462</v>
      </c>
      <c r="B445" s="12">
        <v>401699</v>
      </c>
      <c r="C445" s="14" t="s">
        <v>465</v>
      </c>
      <c r="D445" s="23" t="s">
        <v>691</v>
      </c>
      <c r="E445" s="24" t="s">
        <v>708</v>
      </c>
      <c r="F445" s="3">
        <v>143248</v>
      </c>
      <c r="G445" s="3">
        <v>0</v>
      </c>
      <c r="H445" s="3">
        <f t="shared" si="14"/>
        <v>143248</v>
      </c>
      <c r="I445" s="1">
        <v>22326</v>
      </c>
      <c r="J445" s="1">
        <f t="shared" si="15"/>
        <v>165574</v>
      </c>
      <c r="K445" s="12"/>
    </row>
    <row r="446" spans="1:11" ht="14.4" customHeight="1">
      <c r="A446" s="23" t="s">
        <v>462</v>
      </c>
      <c r="B446" s="12">
        <v>401702</v>
      </c>
      <c r="C446" s="14" t="s">
        <v>466</v>
      </c>
      <c r="D446" s="23" t="s">
        <v>691</v>
      </c>
      <c r="E446" s="24" t="s">
        <v>708</v>
      </c>
      <c r="F446" s="3">
        <v>939763</v>
      </c>
      <c r="G446" s="3">
        <v>0</v>
      </c>
      <c r="H446" s="3">
        <f t="shared" si="14"/>
        <v>939763</v>
      </c>
      <c r="I446" s="1">
        <v>98958</v>
      </c>
      <c r="J446" s="1">
        <f t="shared" si="15"/>
        <v>1038721</v>
      </c>
      <c r="K446" s="12"/>
    </row>
    <row r="447" spans="1:11" ht="14.4" customHeight="1">
      <c r="A447" s="23" t="s">
        <v>462</v>
      </c>
      <c r="B447" s="12">
        <v>401704</v>
      </c>
      <c r="C447" s="14" t="s">
        <v>467</v>
      </c>
      <c r="D447" s="23" t="s">
        <v>691</v>
      </c>
      <c r="E447" s="24" t="s">
        <v>708</v>
      </c>
      <c r="F447" s="3">
        <v>472306</v>
      </c>
      <c r="G447" s="3">
        <v>18146</v>
      </c>
      <c r="H447" s="3">
        <f t="shared" si="14"/>
        <v>490452</v>
      </c>
      <c r="I447" s="1">
        <v>-12840</v>
      </c>
      <c r="J447" s="1">
        <f t="shared" si="15"/>
        <v>477612</v>
      </c>
      <c r="K447" s="12"/>
    </row>
    <row r="448" spans="1:11" ht="14.4" customHeight="1">
      <c r="A448" s="23" t="s">
        <v>462</v>
      </c>
      <c r="B448" s="12">
        <v>401709</v>
      </c>
      <c r="C448" s="14" t="s">
        <v>468</v>
      </c>
      <c r="D448" s="23" t="s">
        <v>691</v>
      </c>
      <c r="E448" s="24" t="s">
        <v>708</v>
      </c>
      <c r="F448" s="3">
        <v>1226299</v>
      </c>
      <c r="G448" s="3">
        <v>0</v>
      </c>
      <c r="H448" s="3">
        <f t="shared" si="14"/>
        <v>1226299</v>
      </c>
      <c r="I448" s="1">
        <v>110538</v>
      </c>
      <c r="J448" s="1">
        <f t="shared" si="15"/>
        <v>1336837</v>
      </c>
      <c r="K448" s="12"/>
    </row>
    <row r="449" spans="1:11" ht="14.4" customHeight="1">
      <c r="A449" s="23" t="s">
        <v>462</v>
      </c>
      <c r="B449" s="12">
        <v>401710</v>
      </c>
      <c r="C449" s="14" t="s">
        <v>469</v>
      </c>
      <c r="D449" s="23" t="s">
        <v>691</v>
      </c>
      <c r="E449" s="24" t="s">
        <v>708</v>
      </c>
      <c r="F449" s="3">
        <v>194026</v>
      </c>
      <c r="G449" s="3">
        <v>0</v>
      </c>
      <c r="H449" s="3">
        <f t="shared" si="14"/>
        <v>194026</v>
      </c>
      <c r="I449" s="1">
        <v>5010</v>
      </c>
      <c r="J449" s="1">
        <f t="shared" si="15"/>
        <v>199036</v>
      </c>
      <c r="K449" s="12"/>
    </row>
    <row r="450" spans="1:11" ht="14.4" customHeight="1">
      <c r="A450" s="23" t="s">
        <v>462</v>
      </c>
      <c r="B450" s="12">
        <v>401713</v>
      </c>
      <c r="C450" s="14" t="s">
        <v>470</v>
      </c>
      <c r="D450" s="23" t="s">
        <v>691</v>
      </c>
      <c r="E450" s="24" t="s">
        <v>708</v>
      </c>
      <c r="F450" s="3">
        <v>1708545</v>
      </c>
      <c r="G450" s="3">
        <v>0</v>
      </c>
      <c r="H450" s="3">
        <f t="shared" si="14"/>
        <v>1708545</v>
      </c>
      <c r="I450" s="1">
        <v>-142308</v>
      </c>
      <c r="J450" s="1">
        <f t="shared" si="15"/>
        <v>1566237</v>
      </c>
      <c r="K450" s="12"/>
    </row>
    <row r="451" spans="1:11" ht="14.4" customHeight="1">
      <c r="A451" s="23" t="s">
        <v>462</v>
      </c>
      <c r="B451" s="12">
        <v>401718</v>
      </c>
      <c r="C451" s="14" t="s">
        <v>471</v>
      </c>
      <c r="D451" s="23" t="s">
        <v>691</v>
      </c>
      <c r="E451" s="24" t="s">
        <v>708</v>
      </c>
      <c r="F451" s="3">
        <v>1412730</v>
      </c>
      <c r="G451" s="3">
        <v>382222</v>
      </c>
      <c r="H451" s="3">
        <f t="shared" si="14"/>
        <v>1794952</v>
      </c>
      <c r="I451" s="1">
        <v>131718</v>
      </c>
      <c r="J451" s="1">
        <f t="shared" si="15"/>
        <v>1926670</v>
      </c>
      <c r="K451" s="12"/>
    </row>
    <row r="452" spans="1:11" ht="14.4" customHeight="1">
      <c r="A452" s="23" t="s">
        <v>462</v>
      </c>
      <c r="B452" s="12">
        <v>401721</v>
      </c>
      <c r="C452" s="14" t="s">
        <v>472</v>
      </c>
      <c r="D452" s="23" t="s">
        <v>691</v>
      </c>
      <c r="E452" s="24" t="s">
        <v>708</v>
      </c>
      <c r="F452" s="3">
        <v>515767.06208356598</v>
      </c>
      <c r="G452" s="3">
        <v>0</v>
      </c>
      <c r="H452" s="3">
        <f t="shared" si="14"/>
        <v>515767.06208356598</v>
      </c>
      <c r="I452" s="1">
        <v>-62791</v>
      </c>
      <c r="J452" s="1">
        <f t="shared" si="15"/>
        <v>452976.06208356598</v>
      </c>
      <c r="K452" s="12"/>
    </row>
    <row r="453" spans="1:11" ht="14.4" customHeight="1">
      <c r="A453" s="23" t="s">
        <v>462</v>
      </c>
      <c r="B453" s="12">
        <v>401724</v>
      </c>
      <c r="C453" s="14" t="s">
        <v>473</v>
      </c>
      <c r="D453" s="23" t="s">
        <v>691</v>
      </c>
      <c r="E453" s="24" t="s">
        <v>708</v>
      </c>
      <c r="F453" s="3">
        <v>2964352</v>
      </c>
      <c r="G453" s="3">
        <v>694426</v>
      </c>
      <c r="H453" s="3">
        <f t="shared" si="14"/>
        <v>3658778</v>
      </c>
      <c r="I453" s="1">
        <v>122670</v>
      </c>
      <c r="J453" s="1">
        <f t="shared" si="15"/>
        <v>3781448</v>
      </c>
      <c r="K453" s="12"/>
    </row>
    <row r="454" spans="1:11" ht="14.4" customHeight="1">
      <c r="A454" s="23" t="s">
        <v>462</v>
      </c>
      <c r="B454" s="12">
        <v>401734</v>
      </c>
      <c r="C454" s="14" t="s">
        <v>474</v>
      </c>
      <c r="D454" s="23" t="s">
        <v>691</v>
      </c>
      <c r="E454" s="24" t="s">
        <v>708</v>
      </c>
      <c r="F454" s="3">
        <v>2540600</v>
      </c>
      <c r="G454" s="3">
        <v>227768</v>
      </c>
      <c r="H454" s="3">
        <f t="shared" si="14"/>
        <v>2768368</v>
      </c>
      <c r="I454" s="1">
        <v>24366</v>
      </c>
      <c r="J454" s="1">
        <f t="shared" si="15"/>
        <v>2792734</v>
      </c>
      <c r="K454" s="12"/>
    </row>
    <row r="455" spans="1:11" ht="14.4" customHeight="1">
      <c r="A455" s="23" t="s">
        <v>475</v>
      </c>
      <c r="B455" s="12">
        <v>411746</v>
      </c>
      <c r="C455" s="14" t="s">
        <v>476</v>
      </c>
      <c r="D455" s="23" t="s">
        <v>691</v>
      </c>
      <c r="E455" s="24" t="s">
        <v>708</v>
      </c>
      <c r="F455" s="3">
        <v>2309834</v>
      </c>
      <c r="G455" s="3">
        <v>0</v>
      </c>
      <c r="H455" s="3">
        <f t="shared" si="14"/>
        <v>2309834</v>
      </c>
      <c r="I455" s="1">
        <v>60834</v>
      </c>
      <c r="J455" s="1">
        <f t="shared" si="15"/>
        <v>2370668</v>
      </c>
      <c r="K455" s="12"/>
    </row>
    <row r="456" spans="1:11" ht="14.4" customHeight="1">
      <c r="A456" s="23" t="s">
        <v>475</v>
      </c>
      <c r="B456" s="12">
        <v>411756</v>
      </c>
      <c r="C456" s="14" t="s">
        <v>477</v>
      </c>
      <c r="D456" s="23" t="s">
        <v>691</v>
      </c>
      <c r="E456" s="24" t="s">
        <v>708</v>
      </c>
      <c r="F456" s="3">
        <v>266972</v>
      </c>
      <c r="G456" s="3">
        <v>125707</v>
      </c>
      <c r="H456" s="3">
        <f t="shared" si="14"/>
        <v>392679</v>
      </c>
      <c r="I456" s="1">
        <v>-68292</v>
      </c>
      <c r="J456" s="1">
        <f t="shared" si="15"/>
        <v>324387</v>
      </c>
      <c r="K456" s="12"/>
    </row>
    <row r="457" spans="1:11" ht="14.4" customHeight="1">
      <c r="A457" s="23" t="s">
        <v>475</v>
      </c>
      <c r="B457" s="12">
        <v>411758</v>
      </c>
      <c r="C457" s="14" t="s">
        <v>478</v>
      </c>
      <c r="D457" s="23" t="s">
        <v>691</v>
      </c>
      <c r="E457" s="24" t="s">
        <v>708</v>
      </c>
      <c r="F457" s="3">
        <v>1110456</v>
      </c>
      <c r="G457" s="3">
        <v>0</v>
      </c>
      <c r="H457" s="3">
        <f t="shared" si="14"/>
        <v>1110456</v>
      </c>
      <c r="I457" s="1">
        <v>130380</v>
      </c>
      <c r="J457" s="1">
        <f t="shared" si="15"/>
        <v>1240836</v>
      </c>
      <c r="K457" s="12"/>
    </row>
    <row r="458" spans="1:11" ht="14.4" customHeight="1">
      <c r="A458" s="23" t="s">
        <v>475</v>
      </c>
      <c r="B458" s="12">
        <v>411761</v>
      </c>
      <c r="C458" s="14" t="s">
        <v>479</v>
      </c>
      <c r="D458" s="23" t="s">
        <v>691</v>
      </c>
      <c r="E458" s="24" t="s">
        <v>708</v>
      </c>
      <c r="F458" s="3">
        <v>798967.87229714321</v>
      </c>
      <c r="G458" s="3">
        <v>0</v>
      </c>
      <c r="H458" s="3">
        <f t="shared" si="14"/>
        <v>798967.87229714321</v>
      </c>
      <c r="I458" s="1">
        <v>106119</v>
      </c>
      <c r="J458" s="1">
        <f t="shared" si="15"/>
        <v>905086.87229714321</v>
      </c>
      <c r="K458" s="12"/>
    </row>
    <row r="459" spans="1:11" ht="14.4" customHeight="1">
      <c r="A459" s="23" t="s">
        <v>475</v>
      </c>
      <c r="B459" s="12">
        <v>411764</v>
      </c>
      <c r="C459" s="14" t="s">
        <v>480</v>
      </c>
      <c r="D459" s="23" t="s">
        <v>691</v>
      </c>
      <c r="E459" s="24" t="s">
        <v>708</v>
      </c>
      <c r="F459" s="3">
        <v>639961</v>
      </c>
      <c r="G459" s="3">
        <v>0</v>
      </c>
      <c r="H459" s="3">
        <f t="shared" si="14"/>
        <v>639961</v>
      </c>
      <c r="I459" s="1">
        <v>105198</v>
      </c>
      <c r="J459" s="1">
        <f t="shared" si="15"/>
        <v>745159</v>
      </c>
      <c r="K459" s="12"/>
    </row>
    <row r="460" spans="1:11" ht="14.4" customHeight="1">
      <c r="A460" s="23" t="s">
        <v>475</v>
      </c>
      <c r="B460" s="12">
        <v>411777</v>
      </c>
      <c r="C460" s="14" t="s">
        <v>481</v>
      </c>
      <c r="D460" s="23" t="s">
        <v>691</v>
      </c>
      <c r="E460" s="24" t="s">
        <v>708</v>
      </c>
      <c r="F460" s="3">
        <v>1979789</v>
      </c>
      <c r="G460" s="3">
        <v>0</v>
      </c>
      <c r="H460" s="3">
        <f t="shared" si="14"/>
        <v>1979789</v>
      </c>
      <c r="I460" s="1">
        <v>71634</v>
      </c>
      <c r="J460" s="1">
        <f t="shared" si="15"/>
        <v>2051423</v>
      </c>
      <c r="K460" s="12"/>
    </row>
    <row r="461" spans="1:11" ht="14.4" customHeight="1">
      <c r="A461" s="23" t="s">
        <v>475</v>
      </c>
      <c r="B461" s="12">
        <v>411778</v>
      </c>
      <c r="C461" s="14" t="s">
        <v>482</v>
      </c>
      <c r="D461" s="23" t="s">
        <v>691</v>
      </c>
      <c r="E461" s="24" t="s">
        <v>708</v>
      </c>
      <c r="F461" s="3">
        <v>278083.9044550563</v>
      </c>
      <c r="G461" s="3">
        <v>205200.0362195943</v>
      </c>
      <c r="H461" s="3">
        <f t="shared" si="14"/>
        <v>483283.9406746506</v>
      </c>
      <c r="I461" s="1">
        <v>149046</v>
      </c>
      <c r="J461" s="1">
        <f t="shared" si="15"/>
        <v>632329.9406746506</v>
      </c>
      <c r="K461" s="12"/>
    </row>
    <row r="462" spans="1:11" ht="14.4" customHeight="1">
      <c r="A462" s="23" t="s">
        <v>475</v>
      </c>
      <c r="B462" s="12">
        <v>411781</v>
      </c>
      <c r="C462" s="14" t="s">
        <v>483</v>
      </c>
      <c r="D462" s="23" t="s">
        <v>691</v>
      </c>
      <c r="E462" s="24" t="s">
        <v>708</v>
      </c>
      <c r="F462" s="3">
        <v>280710</v>
      </c>
      <c r="G462" s="3">
        <v>170781</v>
      </c>
      <c r="H462" s="3">
        <f t="shared" si="14"/>
        <v>451491</v>
      </c>
      <c r="I462" s="1">
        <v>15006</v>
      </c>
      <c r="J462" s="1">
        <f t="shared" si="15"/>
        <v>466497</v>
      </c>
      <c r="K462" s="12"/>
    </row>
    <row r="463" spans="1:11" ht="14.4" customHeight="1">
      <c r="A463" s="23" t="s">
        <v>475</v>
      </c>
      <c r="B463" s="12">
        <v>411782</v>
      </c>
      <c r="C463" s="14" t="s">
        <v>102</v>
      </c>
      <c r="D463" s="23" t="s">
        <v>691</v>
      </c>
      <c r="E463" s="24" t="s">
        <v>708</v>
      </c>
      <c r="F463" s="3">
        <v>1284497</v>
      </c>
      <c r="G463" s="3">
        <v>0</v>
      </c>
      <c r="H463" s="3">
        <f t="shared" si="14"/>
        <v>1284497</v>
      </c>
      <c r="I463" s="1">
        <v>107970</v>
      </c>
      <c r="J463" s="1">
        <f t="shared" si="15"/>
        <v>1392467</v>
      </c>
      <c r="K463" s="12"/>
    </row>
    <row r="464" spans="1:11" ht="14.4" customHeight="1">
      <c r="A464" s="23" t="s">
        <v>475</v>
      </c>
      <c r="B464" s="12">
        <v>411788</v>
      </c>
      <c r="C464" s="14" t="s">
        <v>484</v>
      </c>
      <c r="D464" s="23" t="s">
        <v>691</v>
      </c>
      <c r="E464" s="24" t="s">
        <v>708</v>
      </c>
      <c r="F464" s="3">
        <v>1485850</v>
      </c>
      <c r="G464" s="3">
        <v>0</v>
      </c>
      <c r="H464" s="3">
        <f t="shared" si="14"/>
        <v>1485850</v>
      </c>
      <c r="I464" s="1">
        <v>-42792</v>
      </c>
      <c r="J464" s="1">
        <f t="shared" si="15"/>
        <v>1443058</v>
      </c>
      <c r="K464" s="12"/>
    </row>
    <row r="465" spans="1:11" ht="14.4" customHeight="1">
      <c r="A465" s="23" t="s">
        <v>475</v>
      </c>
      <c r="B465" s="12">
        <v>411791</v>
      </c>
      <c r="C465" s="14" t="s">
        <v>485</v>
      </c>
      <c r="D465" s="23" t="s">
        <v>691</v>
      </c>
      <c r="E465" s="24" t="s">
        <v>708</v>
      </c>
      <c r="F465" s="3">
        <v>179267</v>
      </c>
      <c r="G465" s="3">
        <v>0</v>
      </c>
      <c r="H465" s="3">
        <f t="shared" si="14"/>
        <v>179267</v>
      </c>
      <c r="I465" s="1">
        <v>13007</v>
      </c>
      <c r="J465" s="1">
        <f t="shared" si="15"/>
        <v>192274</v>
      </c>
      <c r="K465" s="12"/>
    </row>
    <row r="466" spans="1:11" ht="14.4" customHeight="1">
      <c r="A466" s="23" t="s">
        <v>475</v>
      </c>
      <c r="B466" s="12">
        <v>411801</v>
      </c>
      <c r="C466" s="14" t="s">
        <v>486</v>
      </c>
      <c r="D466" s="23" t="s">
        <v>691</v>
      </c>
      <c r="E466" s="24" t="s">
        <v>708</v>
      </c>
      <c r="F466" s="3">
        <v>286094</v>
      </c>
      <c r="G466" s="3">
        <v>0</v>
      </c>
      <c r="H466" s="3">
        <f t="shared" si="14"/>
        <v>286094</v>
      </c>
      <c r="I466" s="1">
        <v>7998</v>
      </c>
      <c r="J466" s="1">
        <f t="shared" si="15"/>
        <v>294092</v>
      </c>
      <c r="K466" s="12"/>
    </row>
    <row r="467" spans="1:11" ht="14.4" customHeight="1">
      <c r="A467" s="23" t="s">
        <v>475</v>
      </c>
      <c r="B467" s="12">
        <v>411807</v>
      </c>
      <c r="C467" s="14" t="s">
        <v>487</v>
      </c>
      <c r="D467" s="23" t="s">
        <v>691</v>
      </c>
      <c r="E467" s="24" t="s">
        <v>708</v>
      </c>
      <c r="F467" s="3">
        <v>310464</v>
      </c>
      <c r="G467" s="3">
        <v>23109</v>
      </c>
      <c r="H467" s="3">
        <f t="shared" si="14"/>
        <v>333573</v>
      </c>
      <c r="I467" s="1">
        <v>117960</v>
      </c>
      <c r="J467" s="1">
        <f t="shared" si="15"/>
        <v>451533</v>
      </c>
      <c r="K467" s="12"/>
    </row>
    <row r="468" spans="1:11" ht="14.4" customHeight="1">
      <c r="A468" s="23" t="s">
        <v>475</v>
      </c>
      <c r="B468" s="12">
        <v>411809</v>
      </c>
      <c r="C468" s="14" t="s">
        <v>325</v>
      </c>
      <c r="D468" s="23" t="s">
        <v>691</v>
      </c>
      <c r="E468" s="24" t="s">
        <v>708</v>
      </c>
      <c r="F468" s="3">
        <v>313101</v>
      </c>
      <c r="G468" s="3">
        <v>0</v>
      </c>
      <c r="H468" s="3">
        <f t="shared" si="14"/>
        <v>313101</v>
      </c>
      <c r="I468" s="1">
        <v>60618</v>
      </c>
      <c r="J468" s="1">
        <f t="shared" si="15"/>
        <v>373719</v>
      </c>
      <c r="K468" s="12"/>
    </row>
    <row r="469" spans="1:11" ht="14.4" customHeight="1">
      <c r="A469" s="23" t="s">
        <v>475</v>
      </c>
      <c r="B469" s="12">
        <v>411814</v>
      </c>
      <c r="C469" s="14" t="s">
        <v>488</v>
      </c>
      <c r="D469" s="23" t="s">
        <v>691</v>
      </c>
      <c r="E469" s="24" t="s">
        <v>708</v>
      </c>
      <c r="F469" s="3">
        <v>750584</v>
      </c>
      <c r="G469" s="3">
        <v>6935</v>
      </c>
      <c r="H469" s="3">
        <f t="shared" si="14"/>
        <v>757519</v>
      </c>
      <c r="I469" s="1">
        <v>105078</v>
      </c>
      <c r="J469" s="1">
        <f t="shared" si="15"/>
        <v>862597</v>
      </c>
      <c r="K469" s="12"/>
    </row>
    <row r="470" spans="1:11" ht="14.4" customHeight="1">
      <c r="A470" s="23" t="s">
        <v>475</v>
      </c>
      <c r="B470" s="12">
        <v>411817</v>
      </c>
      <c r="C470" s="14" t="s">
        <v>489</v>
      </c>
      <c r="D470" s="23" t="s">
        <v>691</v>
      </c>
      <c r="E470" s="24" t="s">
        <v>708</v>
      </c>
      <c r="F470" s="3">
        <v>2076125</v>
      </c>
      <c r="G470" s="3">
        <v>1105964</v>
      </c>
      <c r="H470" s="3">
        <f t="shared" si="14"/>
        <v>3182089</v>
      </c>
      <c r="I470" s="1">
        <v>-44760</v>
      </c>
      <c r="J470" s="1">
        <f t="shared" si="15"/>
        <v>3137329</v>
      </c>
      <c r="K470" s="12"/>
    </row>
    <row r="471" spans="1:11" ht="14.4" customHeight="1">
      <c r="A471" s="23" t="s">
        <v>475</v>
      </c>
      <c r="B471" s="12">
        <v>411818</v>
      </c>
      <c r="C471" s="14" t="s">
        <v>490</v>
      </c>
      <c r="D471" s="23" t="s">
        <v>691</v>
      </c>
      <c r="E471" s="24" t="s">
        <v>708</v>
      </c>
      <c r="F471" s="3">
        <v>3521754</v>
      </c>
      <c r="G471" s="3">
        <v>0</v>
      </c>
      <c r="H471" s="3">
        <f t="shared" si="14"/>
        <v>3521754</v>
      </c>
      <c r="I471" s="1">
        <v>513168</v>
      </c>
      <c r="J471" s="1">
        <f t="shared" si="15"/>
        <v>4034922</v>
      </c>
      <c r="K471" s="12"/>
    </row>
    <row r="472" spans="1:11" ht="14.4" customHeight="1">
      <c r="A472" s="23" t="s">
        <v>475</v>
      </c>
      <c r="B472" s="12">
        <v>411820</v>
      </c>
      <c r="C472" s="14" t="s">
        <v>491</v>
      </c>
      <c r="D472" s="23" t="s">
        <v>691</v>
      </c>
      <c r="E472" s="24" t="s">
        <v>708</v>
      </c>
      <c r="F472" s="3">
        <v>1079756</v>
      </c>
      <c r="G472" s="3">
        <v>21330</v>
      </c>
      <c r="H472" s="3">
        <f t="shared" si="14"/>
        <v>1101086</v>
      </c>
      <c r="I472" s="1">
        <v>84192</v>
      </c>
      <c r="J472" s="1">
        <f t="shared" si="15"/>
        <v>1185278</v>
      </c>
      <c r="K472" s="12"/>
    </row>
    <row r="473" spans="1:11" ht="14.4" customHeight="1">
      <c r="A473" s="23" t="s">
        <v>475</v>
      </c>
      <c r="B473" s="12">
        <v>411826</v>
      </c>
      <c r="C473" s="14" t="s">
        <v>492</v>
      </c>
      <c r="D473" s="23" t="s">
        <v>691</v>
      </c>
      <c r="E473" s="24" t="s">
        <v>708</v>
      </c>
      <c r="F473" s="3">
        <v>3227062</v>
      </c>
      <c r="G473" s="3">
        <v>6908512</v>
      </c>
      <c r="H473" s="3">
        <f t="shared" si="14"/>
        <v>10135574</v>
      </c>
      <c r="I473" s="1">
        <v>-1509528</v>
      </c>
      <c r="J473" s="1">
        <f t="shared" si="15"/>
        <v>8626046</v>
      </c>
      <c r="K473" s="12"/>
    </row>
    <row r="474" spans="1:11" ht="14.4" customHeight="1">
      <c r="A474" s="23" t="s">
        <v>475</v>
      </c>
      <c r="B474" s="12">
        <v>411827</v>
      </c>
      <c r="C474" s="14" t="s">
        <v>493</v>
      </c>
      <c r="D474" s="23" t="s">
        <v>691</v>
      </c>
      <c r="E474" s="24" t="s">
        <v>708</v>
      </c>
      <c r="F474" s="3">
        <v>1857220</v>
      </c>
      <c r="G474" s="3">
        <v>0</v>
      </c>
      <c r="H474" s="3">
        <f t="shared" si="14"/>
        <v>1857220</v>
      </c>
      <c r="I474" s="1">
        <v>74034</v>
      </c>
      <c r="J474" s="1">
        <f t="shared" si="15"/>
        <v>1931254</v>
      </c>
      <c r="K474" s="12"/>
    </row>
    <row r="475" spans="1:11" ht="14.4" customHeight="1">
      <c r="A475" s="23" t="s">
        <v>475</v>
      </c>
      <c r="B475" s="12">
        <v>411831</v>
      </c>
      <c r="C475" s="14" t="s">
        <v>494</v>
      </c>
      <c r="D475" s="23" t="s">
        <v>691</v>
      </c>
      <c r="E475" s="24" t="s">
        <v>708</v>
      </c>
      <c r="F475" s="3">
        <v>1043352</v>
      </c>
      <c r="G475" s="3">
        <v>0</v>
      </c>
      <c r="H475" s="3">
        <f t="shared" si="14"/>
        <v>1043352</v>
      </c>
      <c r="I475" s="1">
        <v>114672</v>
      </c>
      <c r="J475" s="1">
        <f t="shared" si="15"/>
        <v>1158024</v>
      </c>
      <c r="K475" s="12"/>
    </row>
    <row r="476" spans="1:11" ht="14.4" customHeight="1">
      <c r="A476" s="23" t="s">
        <v>475</v>
      </c>
      <c r="B476" s="12">
        <v>411833</v>
      </c>
      <c r="C476" s="14" t="s">
        <v>495</v>
      </c>
      <c r="D476" s="23" t="s">
        <v>691</v>
      </c>
      <c r="E476" s="24" t="s">
        <v>708</v>
      </c>
      <c r="F476" s="3">
        <v>1170708</v>
      </c>
      <c r="G476" s="3">
        <v>407420</v>
      </c>
      <c r="H476" s="3">
        <f t="shared" si="14"/>
        <v>1578128</v>
      </c>
      <c r="I476" s="1">
        <v>-54630</v>
      </c>
      <c r="J476" s="1">
        <f t="shared" si="15"/>
        <v>1523498</v>
      </c>
      <c r="K476" s="12"/>
    </row>
    <row r="477" spans="1:11" ht="14.4" customHeight="1">
      <c r="A477" s="23" t="s">
        <v>475</v>
      </c>
      <c r="B477" s="12">
        <v>411839</v>
      </c>
      <c r="C477" s="14" t="s">
        <v>496</v>
      </c>
      <c r="D477" s="23" t="s">
        <v>691</v>
      </c>
      <c r="E477" s="24" t="s">
        <v>708</v>
      </c>
      <c r="F477" s="3">
        <v>2231627</v>
      </c>
      <c r="G477" s="3">
        <v>0</v>
      </c>
      <c r="H477" s="3">
        <f t="shared" si="14"/>
        <v>2231627</v>
      </c>
      <c r="I477" s="1">
        <v>140770</v>
      </c>
      <c r="J477" s="1">
        <f t="shared" si="15"/>
        <v>2372397</v>
      </c>
      <c r="K477" s="12"/>
    </row>
    <row r="478" spans="1:11" ht="14.4" customHeight="1">
      <c r="A478" s="23" t="s">
        <v>475</v>
      </c>
      <c r="B478" s="12">
        <v>411840</v>
      </c>
      <c r="C478" s="14" t="s">
        <v>497</v>
      </c>
      <c r="D478" s="23" t="s">
        <v>691</v>
      </c>
      <c r="E478" s="24" t="s">
        <v>708</v>
      </c>
      <c r="F478" s="3">
        <v>2200108</v>
      </c>
      <c r="G478" s="3">
        <v>3005193</v>
      </c>
      <c r="H478" s="3">
        <f t="shared" si="14"/>
        <v>5205301</v>
      </c>
      <c r="I478" s="1">
        <v>494610</v>
      </c>
      <c r="J478" s="1">
        <f t="shared" si="15"/>
        <v>5699911</v>
      </c>
      <c r="K478" s="12"/>
    </row>
    <row r="479" spans="1:11" ht="14.4" customHeight="1">
      <c r="A479" s="23" t="s">
        <v>475</v>
      </c>
      <c r="B479" s="12">
        <v>411841</v>
      </c>
      <c r="C479" s="14" t="s">
        <v>498</v>
      </c>
      <c r="D479" s="23" t="s">
        <v>691</v>
      </c>
      <c r="E479" s="24" t="s">
        <v>708</v>
      </c>
      <c r="F479" s="3">
        <v>2154969</v>
      </c>
      <c r="G479" s="3">
        <v>0</v>
      </c>
      <c r="H479" s="3">
        <f t="shared" si="14"/>
        <v>2154969</v>
      </c>
      <c r="I479" s="1">
        <v>196098</v>
      </c>
      <c r="J479" s="1">
        <f t="shared" si="15"/>
        <v>2351067</v>
      </c>
      <c r="K479" s="12"/>
    </row>
    <row r="480" spans="1:11" ht="14.4" customHeight="1">
      <c r="A480" s="23" t="s">
        <v>475</v>
      </c>
      <c r="B480" s="12">
        <v>411845</v>
      </c>
      <c r="C480" s="14" t="s">
        <v>499</v>
      </c>
      <c r="D480" s="23" t="s">
        <v>691</v>
      </c>
      <c r="E480" s="24" t="s">
        <v>708</v>
      </c>
      <c r="F480" s="3">
        <v>1445159</v>
      </c>
      <c r="G480" s="3">
        <v>2934437</v>
      </c>
      <c r="H480" s="3">
        <f t="shared" si="14"/>
        <v>4379596</v>
      </c>
      <c r="I480" s="1">
        <v>526698</v>
      </c>
      <c r="J480" s="1">
        <f t="shared" si="15"/>
        <v>4906294</v>
      </c>
      <c r="K480" s="12"/>
    </row>
    <row r="481" spans="1:11" ht="14.4" customHeight="1">
      <c r="A481" s="23" t="s">
        <v>475</v>
      </c>
      <c r="B481" s="12">
        <v>411847</v>
      </c>
      <c r="C481" s="14" t="s">
        <v>500</v>
      </c>
      <c r="D481" s="23" t="s">
        <v>691</v>
      </c>
      <c r="E481" s="24" t="s">
        <v>708</v>
      </c>
      <c r="F481" s="3">
        <v>1287898</v>
      </c>
      <c r="G481" s="3">
        <v>610606</v>
      </c>
      <c r="H481" s="3">
        <f t="shared" si="14"/>
        <v>1898504</v>
      </c>
      <c r="I481" s="1">
        <v>-31512</v>
      </c>
      <c r="J481" s="1">
        <f t="shared" si="15"/>
        <v>1866992</v>
      </c>
      <c r="K481" s="12"/>
    </row>
    <row r="482" spans="1:11" ht="14.4" customHeight="1">
      <c r="A482" s="23" t="s">
        <v>475</v>
      </c>
      <c r="B482" s="12">
        <v>411849</v>
      </c>
      <c r="C482" s="14" t="s">
        <v>501</v>
      </c>
      <c r="D482" s="23" t="s">
        <v>691</v>
      </c>
      <c r="E482" s="24" t="s">
        <v>708</v>
      </c>
      <c r="F482" s="3">
        <v>1037999.6861550573</v>
      </c>
      <c r="G482" s="3">
        <v>921853.88457994</v>
      </c>
      <c r="H482" s="3">
        <f t="shared" si="14"/>
        <v>1959853.5707349973</v>
      </c>
      <c r="I482" s="1">
        <v>128628</v>
      </c>
      <c r="J482" s="1">
        <f t="shared" si="15"/>
        <v>2088481.5707349973</v>
      </c>
      <c r="K482" s="12"/>
    </row>
    <row r="483" spans="1:11" ht="14.4" customHeight="1">
      <c r="A483" s="23" t="s">
        <v>503</v>
      </c>
      <c r="B483" s="12">
        <v>420463</v>
      </c>
      <c r="C483" s="14" t="s">
        <v>504</v>
      </c>
      <c r="D483" s="23" t="s">
        <v>691</v>
      </c>
      <c r="E483" s="24" t="s">
        <v>708</v>
      </c>
      <c r="F483" s="3">
        <v>599099</v>
      </c>
      <c r="G483" s="3">
        <v>289758</v>
      </c>
      <c r="H483" s="3">
        <f t="shared" si="14"/>
        <v>888857</v>
      </c>
      <c r="I483" s="1">
        <v>93828</v>
      </c>
      <c r="J483" s="1">
        <f t="shared" si="15"/>
        <v>982685</v>
      </c>
      <c r="K483" s="12"/>
    </row>
    <row r="484" spans="1:11" ht="14.4" customHeight="1">
      <c r="A484" s="23" t="s">
        <v>503</v>
      </c>
      <c r="B484" s="12">
        <v>421206</v>
      </c>
      <c r="C484" s="14" t="s">
        <v>505</v>
      </c>
      <c r="D484" s="23" t="s">
        <v>691</v>
      </c>
      <c r="E484" s="24" t="s">
        <v>708</v>
      </c>
      <c r="F484" s="3">
        <v>522763</v>
      </c>
      <c r="G484" s="3">
        <v>72554</v>
      </c>
      <c r="H484" s="3">
        <f t="shared" si="14"/>
        <v>595317</v>
      </c>
      <c r="I484" s="1">
        <v>82206</v>
      </c>
      <c r="J484" s="1">
        <f t="shared" si="15"/>
        <v>677523</v>
      </c>
      <c r="K484" s="12"/>
    </row>
    <row r="485" spans="1:11" ht="14.4" customHeight="1">
      <c r="A485" s="23" t="s">
        <v>503</v>
      </c>
      <c r="B485" s="12">
        <v>421759</v>
      </c>
      <c r="C485" s="14" t="s">
        <v>506</v>
      </c>
      <c r="D485" s="23" t="s">
        <v>691</v>
      </c>
      <c r="E485" s="24" t="s">
        <v>708</v>
      </c>
      <c r="F485" s="3">
        <v>709285</v>
      </c>
      <c r="G485" s="3">
        <v>0</v>
      </c>
      <c r="H485" s="3">
        <f t="shared" si="14"/>
        <v>709285</v>
      </c>
      <c r="I485" s="1">
        <v>83766</v>
      </c>
      <c r="J485" s="1">
        <f t="shared" si="15"/>
        <v>793051</v>
      </c>
      <c r="K485" s="12"/>
    </row>
    <row r="486" spans="1:11" ht="14.4" customHeight="1">
      <c r="A486" s="23" t="s">
        <v>503</v>
      </c>
      <c r="B486" s="12">
        <v>421807</v>
      </c>
      <c r="C486" s="14" t="s">
        <v>507</v>
      </c>
      <c r="D486" s="23" t="s">
        <v>691</v>
      </c>
      <c r="E486" s="24" t="s">
        <v>708</v>
      </c>
      <c r="F486" s="3">
        <v>49923</v>
      </c>
      <c r="G486" s="3">
        <v>465</v>
      </c>
      <c r="H486" s="3">
        <f t="shared" si="14"/>
        <v>50388</v>
      </c>
      <c r="I486" s="1">
        <v>18192</v>
      </c>
      <c r="J486" s="1">
        <f t="shared" si="15"/>
        <v>68580</v>
      </c>
      <c r="K486" s="12"/>
    </row>
    <row r="487" spans="1:11" ht="14.4" customHeight="1">
      <c r="A487" s="23" t="s">
        <v>503</v>
      </c>
      <c r="B487" s="12">
        <v>421860</v>
      </c>
      <c r="C487" s="14" t="s">
        <v>508</v>
      </c>
      <c r="D487" s="23" t="s">
        <v>691</v>
      </c>
      <c r="E487" s="24" t="s">
        <v>708</v>
      </c>
      <c r="F487" s="3">
        <v>168195</v>
      </c>
      <c r="G487" s="3">
        <v>20422</v>
      </c>
      <c r="H487" s="3">
        <f t="shared" si="14"/>
        <v>188617</v>
      </c>
      <c r="I487" s="1">
        <v>6486</v>
      </c>
      <c r="J487" s="1">
        <f t="shared" si="15"/>
        <v>195103</v>
      </c>
      <c r="K487" s="12"/>
    </row>
    <row r="488" spans="1:11" ht="14.4" customHeight="1">
      <c r="A488" s="23" t="s">
        <v>503</v>
      </c>
      <c r="B488" s="12">
        <v>421864</v>
      </c>
      <c r="C488" s="14" t="s">
        <v>509</v>
      </c>
      <c r="D488" s="23" t="s">
        <v>691</v>
      </c>
      <c r="E488" s="24" t="s">
        <v>708</v>
      </c>
      <c r="F488" s="3">
        <v>2570327</v>
      </c>
      <c r="G488" s="3">
        <v>0</v>
      </c>
      <c r="H488" s="3">
        <f t="shared" si="14"/>
        <v>2570327</v>
      </c>
      <c r="I488" s="1">
        <v>148146</v>
      </c>
      <c r="J488" s="1">
        <f t="shared" si="15"/>
        <v>2718473</v>
      </c>
      <c r="K488" s="12"/>
    </row>
    <row r="489" spans="1:11" ht="14.4" customHeight="1">
      <c r="A489" s="23" t="s">
        <v>503</v>
      </c>
      <c r="B489" s="12">
        <v>421865</v>
      </c>
      <c r="C489" s="14" t="s">
        <v>510</v>
      </c>
      <c r="D489" s="23" t="s">
        <v>691</v>
      </c>
      <c r="E489" s="24" t="s">
        <v>708</v>
      </c>
      <c r="F489" s="3">
        <v>826443</v>
      </c>
      <c r="G489" s="3">
        <v>0</v>
      </c>
      <c r="H489" s="3">
        <f t="shared" si="14"/>
        <v>826443</v>
      </c>
      <c r="I489" s="1">
        <v>62604</v>
      </c>
      <c r="J489" s="1">
        <f t="shared" si="15"/>
        <v>889047</v>
      </c>
      <c r="K489" s="12"/>
    </row>
    <row r="490" spans="1:11" ht="14.4" customHeight="1">
      <c r="A490" s="23" t="s">
        <v>503</v>
      </c>
      <c r="B490" s="12">
        <v>421866</v>
      </c>
      <c r="C490" s="14" t="s">
        <v>511</v>
      </c>
      <c r="D490" s="23" t="s">
        <v>691</v>
      </c>
      <c r="E490" s="24" t="s">
        <v>708</v>
      </c>
      <c r="F490" s="3">
        <v>388456</v>
      </c>
      <c r="G490" s="3">
        <v>0</v>
      </c>
      <c r="H490" s="3">
        <f t="shared" si="14"/>
        <v>388456</v>
      </c>
      <c r="I490" s="1">
        <v>-78540</v>
      </c>
      <c r="J490" s="1">
        <f t="shared" si="15"/>
        <v>309916</v>
      </c>
      <c r="K490" s="12"/>
    </row>
    <row r="491" spans="1:11" ht="14.4" customHeight="1">
      <c r="A491" s="23" t="s">
        <v>503</v>
      </c>
      <c r="B491" s="12">
        <v>421876</v>
      </c>
      <c r="C491" s="14" t="s">
        <v>512</v>
      </c>
      <c r="D491" s="23" t="s">
        <v>691</v>
      </c>
      <c r="E491" s="24" t="s">
        <v>708</v>
      </c>
      <c r="F491" s="3">
        <v>95912.073409940742</v>
      </c>
      <c r="G491" s="3">
        <v>0</v>
      </c>
      <c r="H491" s="3">
        <f t="shared" si="14"/>
        <v>95912.073409940742</v>
      </c>
      <c r="I491" s="1">
        <v>-1438</v>
      </c>
      <c r="J491" s="1">
        <f t="shared" si="15"/>
        <v>94474.073409940742</v>
      </c>
      <c r="K491" s="12"/>
    </row>
    <row r="492" spans="1:11" ht="14.4" customHeight="1">
      <c r="A492" s="23" t="s">
        <v>503</v>
      </c>
      <c r="B492" s="12">
        <v>421882</v>
      </c>
      <c r="C492" s="14" t="s">
        <v>513</v>
      </c>
      <c r="D492" s="23" t="s">
        <v>691</v>
      </c>
      <c r="E492" s="24" t="s">
        <v>708</v>
      </c>
      <c r="F492" s="3">
        <v>1882121</v>
      </c>
      <c r="G492" s="3">
        <v>0</v>
      </c>
      <c r="H492" s="3">
        <f t="shared" si="14"/>
        <v>1882121</v>
      </c>
      <c r="I492" s="1">
        <v>130500</v>
      </c>
      <c r="J492" s="1">
        <f t="shared" si="15"/>
        <v>2012621</v>
      </c>
      <c r="K492" s="12"/>
    </row>
    <row r="493" spans="1:11" ht="14.4" customHeight="1">
      <c r="A493" s="23" t="s">
        <v>503</v>
      </c>
      <c r="B493" s="12">
        <v>421886</v>
      </c>
      <c r="C493" s="14" t="s">
        <v>514</v>
      </c>
      <c r="D493" s="23" t="s">
        <v>691</v>
      </c>
      <c r="E493" s="24" t="s">
        <v>708</v>
      </c>
      <c r="F493" s="3">
        <v>363455</v>
      </c>
      <c r="G493" s="3">
        <v>0</v>
      </c>
      <c r="H493" s="3">
        <f t="shared" si="14"/>
        <v>363455</v>
      </c>
      <c r="I493" s="1">
        <v>-32418</v>
      </c>
      <c r="J493" s="1">
        <f t="shared" si="15"/>
        <v>331037</v>
      </c>
      <c r="K493" s="12"/>
    </row>
    <row r="494" spans="1:11" ht="14.4" customHeight="1">
      <c r="A494" s="23" t="s">
        <v>503</v>
      </c>
      <c r="B494" s="12">
        <v>421887</v>
      </c>
      <c r="C494" s="14" t="s">
        <v>515</v>
      </c>
      <c r="D494" s="23" t="s">
        <v>691</v>
      </c>
      <c r="E494" s="24" t="s">
        <v>708</v>
      </c>
      <c r="F494" s="3">
        <v>761924</v>
      </c>
      <c r="G494" s="3">
        <v>1374266</v>
      </c>
      <c r="H494" s="3">
        <f t="shared" si="14"/>
        <v>2136190</v>
      </c>
      <c r="I494" s="1">
        <v>238254</v>
      </c>
      <c r="J494" s="1">
        <f t="shared" si="15"/>
        <v>2374444</v>
      </c>
      <c r="K494" s="12"/>
    </row>
    <row r="495" spans="1:11" ht="14.4" customHeight="1">
      <c r="A495" s="23" t="s">
        <v>503</v>
      </c>
      <c r="B495" s="12">
        <v>421890</v>
      </c>
      <c r="C495" s="14" t="s">
        <v>516</v>
      </c>
      <c r="D495" s="23" t="s">
        <v>691</v>
      </c>
      <c r="E495" s="24" t="s">
        <v>708</v>
      </c>
      <c r="F495" s="3">
        <v>1011633</v>
      </c>
      <c r="G495" s="3">
        <v>615012</v>
      </c>
      <c r="H495" s="3">
        <f t="shared" si="14"/>
        <v>1626645</v>
      </c>
      <c r="I495" s="1">
        <v>-6228</v>
      </c>
      <c r="J495" s="1">
        <f t="shared" si="15"/>
        <v>1620417</v>
      </c>
      <c r="K495" s="12"/>
    </row>
    <row r="496" spans="1:11" ht="14.4" customHeight="1">
      <c r="A496" s="23" t="s">
        <v>503</v>
      </c>
      <c r="B496" s="12">
        <v>421893</v>
      </c>
      <c r="C496" s="14" t="s">
        <v>517</v>
      </c>
      <c r="D496" s="23" t="s">
        <v>691</v>
      </c>
      <c r="E496" s="24" t="s">
        <v>708</v>
      </c>
      <c r="F496" s="3">
        <v>78799</v>
      </c>
      <c r="G496" s="3">
        <v>0</v>
      </c>
      <c r="H496" s="3">
        <f t="shared" si="14"/>
        <v>78799</v>
      </c>
      <c r="I496" s="1">
        <v>3654</v>
      </c>
      <c r="J496" s="1">
        <f t="shared" si="15"/>
        <v>82453</v>
      </c>
      <c r="K496" s="12"/>
    </row>
    <row r="497" spans="1:11" ht="14.4" customHeight="1">
      <c r="A497" s="23" t="s">
        <v>503</v>
      </c>
      <c r="B497" s="12">
        <v>421901</v>
      </c>
      <c r="C497" s="14" t="s">
        <v>518</v>
      </c>
      <c r="D497" s="23" t="s">
        <v>691</v>
      </c>
      <c r="E497" s="24" t="s">
        <v>708</v>
      </c>
      <c r="F497" s="3">
        <v>1468661</v>
      </c>
      <c r="G497" s="3">
        <v>0</v>
      </c>
      <c r="H497" s="3">
        <f t="shared" si="14"/>
        <v>1468661</v>
      </c>
      <c r="I497" s="1">
        <v>112326</v>
      </c>
      <c r="J497" s="1">
        <f t="shared" si="15"/>
        <v>1580987</v>
      </c>
      <c r="K497" s="12"/>
    </row>
    <row r="498" spans="1:11" ht="14.4" customHeight="1">
      <c r="A498" s="23" t="s">
        <v>503</v>
      </c>
      <c r="B498" s="12">
        <v>421912</v>
      </c>
      <c r="C498" s="14" t="s">
        <v>519</v>
      </c>
      <c r="D498" s="23" t="s">
        <v>691</v>
      </c>
      <c r="E498" s="24" t="s">
        <v>708</v>
      </c>
      <c r="F498" s="3">
        <v>1445645</v>
      </c>
      <c r="G498" s="3">
        <v>0</v>
      </c>
      <c r="H498" s="3">
        <f t="shared" si="14"/>
        <v>1445645</v>
      </c>
      <c r="I498" s="1">
        <v>-1452</v>
      </c>
      <c r="J498" s="1">
        <f t="shared" si="15"/>
        <v>1444193</v>
      </c>
      <c r="K498" s="12"/>
    </row>
    <row r="499" spans="1:11" ht="14.4" customHeight="1">
      <c r="A499" s="23" t="s">
        <v>503</v>
      </c>
      <c r="B499" s="12">
        <v>421920</v>
      </c>
      <c r="C499" s="14" t="s">
        <v>520</v>
      </c>
      <c r="D499" s="23" t="s">
        <v>691</v>
      </c>
      <c r="E499" s="24" t="s">
        <v>708</v>
      </c>
      <c r="F499" s="3">
        <v>462114</v>
      </c>
      <c r="G499" s="3">
        <v>0</v>
      </c>
      <c r="H499" s="3">
        <f t="shared" si="14"/>
        <v>462114</v>
      </c>
      <c r="I499" s="1">
        <v>33654</v>
      </c>
      <c r="J499" s="1">
        <f t="shared" si="15"/>
        <v>495768</v>
      </c>
      <c r="K499" s="12"/>
    </row>
    <row r="500" spans="1:11" ht="14.4" customHeight="1">
      <c r="A500" s="23" t="s">
        <v>503</v>
      </c>
      <c r="B500" s="12">
        <v>421931</v>
      </c>
      <c r="C500" s="14" t="s">
        <v>521</v>
      </c>
      <c r="D500" s="23" t="s">
        <v>691</v>
      </c>
      <c r="E500" s="24" t="s">
        <v>708</v>
      </c>
      <c r="F500" s="3">
        <v>2097546</v>
      </c>
      <c r="G500" s="3">
        <v>1293892</v>
      </c>
      <c r="H500" s="3">
        <f t="shared" si="14"/>
        <v>3391438</v>
      </c>
      <c r="I500" s="1">
        <v>222810</v>
      </c>
      <c r="J500" s="1">
        <f t="shared" si="15"/>
        <v>3614248</v>
      </c>
      <c r="K500" s="12"/>
    </row>
    <row r="501" spans="1:11" ht="14.4" customHeight="1">
      <c r="A501" s="23" t="s">
        <v>503</v>
      </c>
      <c r="B501" s="12">
        <v>421935</v>
      </c>
      <c r="C501" s="14" t="s">
        <v>522</v>
      </c>
      <c r="D501" s="23" t="s">
        <v>691</v>
      </c>
      <c r="E501" s="24" t="s">
        <v>708</v>
      </c>
      <c r="F501" s="3">
        <v>109514</v>
      </c>
      <c r="G501" s="3">
        <v>0</v>
      </c>
      <c r="H501" s="3">
        <f t="shared" si="14"/>
        <v>109514</v>
      </c>
      <c r="I501" s="1">
        <v>92250</v>
      </c>
      <c r="J501" s="1">
        <f t="shared" si="15"/>
        <v>201764</v>
      </c>
      <c r="K501" s="12"/>
    </row>
    <row r="502" spans="1:11" ht="14.4" customHeight="1">
      <c r="A502" s="23" t="s">
        <v>503</v>
      </c>
      <c r="B502" s="12">
        <v>421942</v>
      </c>
      <c r="C502" s="14" t="s">
        <v>523</v>
      </c>
      <c r="D502" s="23" t="s">
        <v>691</v>
      </c>
      <c r="E502" s="24" t="s">
        <v>708</v>
      </c>
      <c r="F502" s="3">
        <v>395148</v>
      </c>
      <c r="G502" s="3">
        <v>1348</v>
      </c>
      <c r="H502" s="3">
        <f t="shared" si="14"/>
        <v>396496</v>
      </c>
      <c r="I502" s="1">
        <v>18396</v>
      </c>
      <c r="J502" s="1">
        <f t="shared" si="15"/>
        <v>414892</v>
      </c>
      <c r="K502" s="12"/>
    </row>
    <row r="503" spans="1:11" ht="14.4" customHeight="1">
      <c r="A503" s="23" t="s">
        <v>503</v>
      </c>
      <c r="B503" s="12">
        <v>421945</v>
      </c>
      <c r="C503" s="14" t="s">
        <v>524</v>
      </c>
      <c r="D503" s="23" t="s">
        <v>691</v>
      </c>
      <c r="E503" s="24" t="s">
        <v>708</v>
      </c>
      <c r="F503" s="3">
        <v>455682</v>
      </c>
      <c r="G503" s="3">
        <v>0</v>
      </c>
      <c r="H503" s="3">
        <f t="shared" si="14"/>
        <v>455682</v>
      </c>
      <c r="I503" s="1">
        <v>-71406</v>
      </c>
      <c r="J503" s="1">
        <f t="shared" si="15"/>
        <v>384276</v>
      </c>
      <c r="K503" s="12"/>
    </row>
    <row r="504" spans="1:11" ht="14.4" customHeight="1">
      <c r="A504" s="23" t="s">
        <v>503</v>
      </c>
      <c r="B504" s="12">
        <v>421949</v>
      </c>
      <c r="C504" s="14" t="s">
        <v>525</v>
      </c>
      <c r="D504" s="23" t="s">
        <v>691</v>
      </c>
      <c r="E504" s="24" t="s">
        <v>708</v>
      </c>
      <c r="F504" s="3">
        <v>1397131</v>
      </c>
      <c r="G504" s="3">
        <v>268580</v>
      </c>
      <c r="H504" s="3">
        <f t="shared" si="14"/>
        <v>1665711</v>
      </c>
      <c r="I504" s="1">
        <v>-121068</v>
      </c>
      <c r="J504" s="1">
        <f t="shared" si="15"/>
        <v>1544643</v>
      </c>
      <c r="K504" s="12"/>
    </row>
    <row r="505" spans="1:11" ht="14.4" customHeight="1">
      <c r="A505" s="23" t="s">
        <v>526</v>
      </c>
      <c r="B505" s="12">
        <v>431704</v>
      </c>
      <c r="C505" s="14" t="s">
        <v>527</v>
      </c>
      <c r="D505" s="23" t="s">
        <v>691</v>
      </c>
      <c r="E505" s="24" t="s">
        <v>708</v>
      </c>
      <c r="F505" s="3">
        <v>452238</v>
      </c>
      <c r="G505" s="3">
        <v>0</v>
      </c>
      <c r="H505" s="3">
        <f t="shared" si="14"/>
        <v>452238</v>
      </c>
      <c r="I505" s="1">
        <v>34608</v>
      </c>
      <c r="J505" s="1">
        <f t="shared" si="15"/>
        <v>486846</v>
      </c>
      <c r="K505" s="12"/>
    </row>
    <row r="506" spans="1:11" ht="14.4" customHeight="1">
      <c r="A506" s="23" t="s">
        <v>526</v>
      </c>
      <c r="B506" s="12">
        <v>431788</v>
      </c>
      <c r="C506" s="14" t="s">
        <v>528</v>
      </c>
      <c r="D506" s="23" t="s">
        <v>691</v>
      </c>
      <c r="E506" s="24" t="s">
        <v>708</v>
      </c>
      <c r="F506" s="3">
        <v>802063</v>
      </c>
      <c r="G506" s="3">
        <v>0</v>
      </c>
      <c r="H506" s="3">
        <f t="shared" si="14"/>
        <v>802063</v>
      </c>
      <c r="I506" s="1">
        <v>-75239</v>
      </c>
      <c r="J506" s="1">
        <f t="shared" si="15"/>
        <v>726824</v>
      </c>
      <c r="K506" s="12"/>
    </row>
    <row r="507" spans="1:11" ht="14.4" customHeight="1">
      <c r="A507" s="23" t="s">
        <v>526</v>
      </c>
      <c r="B507" s="12">
        <v>431831</v>
      </c>
      <c r="C507" s="14" t="s">
        <v>529</v>
      </c>
      <c r="D507" s="23" t="s">
        <v>691</v>
      </c>
      <c r="E507" s="24" t="s">
        <v>708</v>
      </c>
      <c r="F507" s="3">
        <v>296110.9769395194</v>
      </c>
      <c r="G507" s="3">
        <v>0</v>
      </c>
      <c r="H507" s="3">
        <f t="shared" ref="H507:H569" si="16">F507+G507</f>
        <v>296110.9769395194</v>
      </c>
      <c r="I507" s="1">
        <v>16151</v>
      </c>
      <c r="J507" s="1">
        <f t="shared" ref="J507:J569" si="17">H507+I507</f>
        <v>312261.9769395194</v>
      </c>
      <c r="K507" s="12"/>
    </row>
    <row r="508" spans="1:11" ht="14.4" customHeight="1">
      <c r="A508" s="23" t="s">
        <v>526</v>
      </c>
      <c r="B508" s="12">
        <v>431966</v>
      </c>
      <c r="C508" s="14" t="s">
        <v>530</v>
      </c>
      <c r="D508" s="23" t="s">
        <v>691</v>
      </c>
      <c r="E508" s="24" t="s">
        <v>708</v>
      </c>
      <c r="F508" s="3">
        <v>413458</v>
      </c>
      <c r="G508" s="3">
        <v>18029</v>
      </c>
      <c r="H508" s="3">
        <f t="shared" si="16"/>
        <v>431487</v>
      </c>
      <c r="I508" s="1">
        <v>-10500</v>
      </c>
      <c r="J508" s="1">
        <f t="shared" si="17"/>
        <v>420987</v>
      </c>
      <c r="K508" s="12"/>
    </row>
    <row r="509" spans="1:11" ht="14.4" customHeight="1">
      <c r="A509" s="23" t="s">
        <v>526</v>
      </c>
      <c r="B509" s="12">
        <v>431968</v>
      </c>
      <c r="C509" s="14" t="s">
        <v>531</v>
      </c>
      <c r="D509" s="23" t="s">
        <v>691</v>
      </c>
      <c r="E509" s="24" t="s">
        <v>708</v>
      </c>
      <c r="F509" s="3">
        <v>263540</v>
      </c>
      <c r="G509" s="3">
        <v>0</v>
      </c>
      <c r="H509" s="3">
        <f t="shared" si="16"/>
        <v>263540</v>
      </c>
      <c r="I509" s="1">
        <v>6870</v>
      </c>
      <c r="J509" s="1">
        <f t="shared" si="17"/>
        <v>270410</v>
      </c>
      <c r="K509" s="12"/>
    </row>
    <row r="510" spans="1:11" ht="14.4" customHeight="1">
      <c r="A510" s="23" t="s">
        <v>526</v>
      </c>
      <c r="B510" s="12">
        <v>431969</v>
      </c>
      <c r="C510" s="14" t="s">
        <v>532</v>
      </c>
      <c r="D510" s="23" t="s">
        <v>691</v>
      </c>
      <c r="E510" s="24" t="s">
        <v>708</v>
      </c>
      <c r="F510" s="3">
        <v>1524495</v>
      </c>
      <c r="G510" s="3">
        <v>0</v>
      </c>
      <c r="H510" s="3">
        <f t="shared" si="16"/>
        <v>1524495</v>
      </c>
      <c r="I510" s="1">
        <v>-174282</v>
      </c>
      <c r="J510" s="1">
        <f t="shared" si="17"/>
        <v>1350213</v>
      </c>
      <c r="K510" s="12"/>
    </row>
    <row r="511" spans="1:11" ht="14.4" customHeight="1">
      <c r="A511" s="23" t="s">
        <v>526</v>
      </c>
      <c r="B511" s="12">
        <v>431974</v>
      </c>
      <c r="C511" s="14" t="s">
        <v>533</v>
      </c>
      <c r="D511" s="23" t="s">
        <v>691</v>
      </c>
      <c r="E511" s="24" t="s">
        <v>708</v>
      </c>
      <c r="F511" s="3">
        <v>344696</v>
      </c>
      <c r="G511" s="3">
        <v>590346</v>
      </c>
      <c r="H511" s="3">
        <f t="shared" si="16"/>
        <v>935042</v>
      </c>
      <c r="I511" s="1">
        <v>10794</v>
      </c>
      <c r="J511" s="1">
        <f t="shared" si="17"/>
        <v>945836</v>
      </c>
      <c r="K511" s="12"/>
    </row>
    <row r="512" spans="1:11" ht="14.4" customHeight="1">
      <c r="A512" s="23" t="s">
        <v>526</v>
      </c>
      <c r="B512" s="12">
        <v>431977</v>
      </c>
      <c r="C512" s="14" t="s">
        <v>534</v>
      </c>
      <c r="D512" s="23" t="s">
        <v>691</v>
      </c>
      <c r="E512" s="24" t="s">
        <v>708</v>
      </c>
      <c r="F512" s="3">
        <v>1254907</v>
      </c>
      <c r="G512" s="3">
        <v>0</v>
      </c>
      <c r="H512" s="3">
        <f t="shared" si="16"/>
        <v>1254907</v>
      </c>
      <c r="I512" s="1">
        <v>134042</v>
      </c>
      <c r="J512" s="1">
        <f t="shared" si="17"/>
        <v>1388949</v>
      </c>
      <c r="K512" s="12"/>
    </row>
    <row r="513" spans="1:11" ht="14.4" customHeight="1">
      <c r="A513" s="23" t="s">
        <v>526</v>
      </c>
      <c r="B513" s="12">
        <v>431979</v>
      </c>
      <c r="C513" s="14" t="s">
        <v>535</v>
      </c>
      <c r="D513" s="23" t="s">
        <v>691</v>
      </c>
      <c r="E513" s="24" t="s">
        <v>708</v>
      </c>
      <c r="F513" s="3">
        <v>751787</v>
      </c>
      <c r="G513" s="3">
        <v>684451</v>
      </c>
      <c r="H513" s="3">
        <f t="shared" si="16"/>
        <v>1436238</v>
      </c>
      <c r="I513" s="1">
        <v>95400</v>
      </c>
      <c r="J513" s="1">
        <f t="shared" si="17"/>
        <v>1531638</v>
      </c>
      <c r="K513" s="12"/>
    </row>
    <row r="514" spans="1:11" ht="14.4" customHeight="1">
      <c r="A514" s="23" t="s">
        <v>526</v>
      </c>
      <c r="B514" s="12">
        <v>431980</v>
      </c>
      <c r="C514" s="14" t="s">
        <v>536</v>
      </c>
      <c r="D514" s="23" t="s">
        <v>691</v>
      </c>
      <c r="E514" s="24" t="s">
        <v>708</v>
      </c>
      <c r="F514" s="3">
        <v>3464098</v>
      </c>
      <c r="G514" s="3">
        <v>247815</v>
      </c>
      <c r="H514" s="3">
        <f t="shared" si="16"/>
        <v>3711913</v>
      </c>
      <c r="I514" s="1">
        <v>-238104</v>
      </c>
      <c r="J514" s="1">
        <f t="shared" si="17"/>
        <v>3473809</v>
      </c>
      <c r="K514" s="12"/>
    </row>
    <row r="515" spans="1:11" ht="14.4" customHeight="1">
      <c r="A515" s="23" t="s">
        <v>526</v>
      </c>
      <c r="B515" s="12">
        <v>431994</v>
      </c>
      <c r="C515" s="14" t="s">
        <v>537</v>
      </c>
      <c r="D515" s="23" t="s">
        <v>691</v>
      </c>
      <c r="E515" s="24" t="s">
        <v>708</v>
      </c>
      <c r="F515" s="3">
        <v>965670</v>
      </c>
      <c r="G515" s="3">
        <v>665388</v>
      </c>
      <c r="H515" s="3">
        <f t="shared" si="16"/>
        <v>1631058</v>
      </c>
      <c r="I515" s="1">
        <v>103212</v>
      </c>
      <c r="J515" s="1">
        <f t="shared" si="17"/>
        <v>1734270</v>
      </c>
      <c r="K515" s="12"/>
    </row>
    <row r="516" spans="1:11" ht="14.4" customHeight="1">
      <c r="A516" s="23" t="s">
        <v>526</v>
      </c>
      <c r="B516" s="12">
        <v>431995</v>
      </c>
      <c r="C516" s="14" t="s">
        <v>538</v>
      </c>
      <c r="D516" s="23" t="s">
        <v>691</v>
      </c>
      <c r="E516" s="24" t="s">
        <v>708</v>
      </c>
      <c r="F516" s="3">
        <v>908740</v>
      </c>
      <c r="G516" s="3">
        <v>11290</v>
      </c>
      <c r="H516" s="3">
        <f t="shared" si="16"/>
        <v>920030</v>
      </c>
      <c r="I516" s="1">
        <v>-74274</v>
      </c>
      <c r="J516" s="1">
        <f t="shared" si="17"/>
        <v>845756</v>
      </c>
      <c r="K516" s="12"/>
    </row>
    <row r="517" spans="1:11" ht="14.4" customHeight="1">
      <c r="A517" s="23" t="s">
        <v>526</v>
      </c>
      <c r="B517" s="12">
        <v>432008</v>
      </c>
      <c r="C517" s="14" t="s">
        <v>539</v>
      </c>
      <c r="D517" s="23" t="s">
        <v>691</v>
      </c>
      <c r="E517" s="24" t="s">
        <v>708</v>
      </c>
      <c r="F517" s="3">
        <v>446982</v>
      </c>
      <c r="G517" s="3">
        <v>0</v>
      </c>
      <c r="H517" s="3">
        <f t="shared" si="16"/>
        <v>446982</v>
      </c>
      <c r="I517" s="1">
        <v>-101640</v>
      </c>
      <c r="J517" s="1">
        <f t="shared" si="17"/>
        <v>345342</v>
      </c>
      <c r="K517" s="12"/>
    </row>
    <row r="518" spans="1:11" ht="14.4" customHeight="1">
      <c r="A518" s="23" t="s">
        <v>526</v>
      </c>
      <c r="B518" s="12">
        <v>432013</v>
      </c>
      <c r="C518" s="14" t="s">
        <v>540</v>
      </c>
      <c r="D518" s="23" t="s">
        <v>691</v>
      </c>
      <c r="E518" s="24" t="s">
        <v>708</v>
      </c>
      <c r="F518" s="3">
        <v>705513</v>
      </c>
      <c r="G518" s="3">
        <v>0</v>
      </c>
      <c r="H518" s="3">
        <f t="shared" si="16"/>
        <v>705513</v>
      </c>
      <c r="I518" s="1">
        <v>55644</v>
      </c>
      <c r="J518" s="1">
        <f t="shared" si="17"/>
        <v>761157</v>
      </c>
      <c r="K518" s="12"/>
    </row>
    <row r="519" spans="1:11" ht="14.4" customHeight="1">
      <c r="A519" s="23" t="s">
        <v>526</v>
      </c>
      <c r="B519" s="12">
        <v>432016</v>
      </c>
      <c r="C519" s="14" t="s">
        <v>541</v>
      </c>
      <c r="D519" s="23" t="s">
        <v>691</v>
      </c>
      <c r="E519" s="24" t="s">
        <v>708</v>
      </c>
      <c r="F519" s="3">
        <v>3616114</v>
      </c>
      <c r="G519" s="3">
        <v>4350584</v>
      </c>
      <c r="H519" s="3">
        <f t="shared" si="16"/>
        <v>7966698</v>
      </c>
      <c r="I519" s="1">
        <v>-437700</v>
      </c>
      <c r="J519" s="1">
        <f t="shared" si="17"/>
        <v>7528998</v>
      </c>
      <c r="K519" s="12"/>
    </row>
    <row r="520" spans="1:11" ht="14.4" customHeight="1">
      <c r="A520" s="23" t="s">
        <v>526</v>
      </c>
      <c r="B520" s="12">
        <v>432017</v>
      </c>
      <c r="C520" s="14" t="s">
        <v>542</v>
      </c>
      <c r="D520" s="23" t="s">
        <v>691</v>
      </c>
      <c r="E520" s="24" t="s">
        <v>708</v>
      </c>
      <c r="F520" s="3">
        <v>1529987</v>
      </c>
      <c r="G520" s="3">
        <v>2373242</v>
      </c>
      <c r="H520" s="3">
        <f t="shared" si="16"/>
        <v>3903229</v>
      </c>
      <c r="I520" s="1">
        <v>-47952</v>
      </c>
      <c r="J520" s="1">
        <f t="shared" si="17"/>
        <v>3855277</v>
      </c>
      <c r="K520" s="12"/>
    </row>
    <row r="521" spans="1:11" ht="14.4" customHeight="1">
      <c r="A521" s="23" t="s">
        <v>526</v>
      </c>
      <c r="B521" s="12">
        <v>432023</v>
      </c>
      <c r="C521" s="14" t="s">
        <v>543</v>
      </c>
      <c r="D521" s="23" t="s">
        <v>691</v>
      </c>
      <c r="E521" s="24" t="s">
        <v>708</v>
      </c>
      <c r="F521" s="3">
        <v>490677</v>
      </c>
      <c r="G521" s="3">
        <v>0</v>
      </c>
      <c r="H521" s="3">
        <f t="shared" si="16"/>
        <v>490677</v>
      </c>
      <c r="I521" s="1">
        <v>120288</v>
      </c>
      <c r="J521" s="1">
        <f t="shared" si="17"/>
        <v>610965</v>
      </c>
      <c r="K521" s="12"/>
    </row>
    <row r="522" spans="1:11" ht="14.4" customHeight="1">
      <c r="A522" s="23" t="s">
        <v>526</v>
      </c>
      <c r="B522" s="12">
        <v>432029</v>
      </c>
      <c r="C522" s="14" t="s">
        <v>544</v>
      </c>
      <c r="D522" s="23" t="s">
        <v>691</v>
      </c>
      <c r="E522" s="24" t="s">
        <v>708</v>
      </c>
      <c r="F522" s="3">
        <v>48851.498141363183</v>
      </c>
      <c r="G522" s="3">
        <v>0</v>
      </c>
      <c r="H522" s="3">
        <f t="shared" si="16"/>
        <v>48851.498141363183</v>
      </c>
      <c r="I522" s="1">
        <v>5008</v>
      </c>
      <c r="J522" s="1">
        <f t="shared" si="17"/>
        <v>53859.498141363183</v>
      </c>
      <c r="K522" s="12"/>
    </row>
    <row r="523" spans="1:11" ht="14.4" customHeight="1">
      <c r="A523" s="23" t="s">
        <v>526</v>
      </c>
      <c r="B523" s="12">
        <v>432030</v>
      </c>
      <c r="C523" s="14" t="s">
        <v>502</v>
      </c>
      <c r="D523" s="23" t="s">
        <v>691</v>
      </c>
      <c r="E523" s="24" t="s">
        <v>708</v>
      </c>
      <c r="F523" s="3">
        <v>633015</v>
      </c>
      <c r="G523" s="3">
        <v>229843</v>
      </c>
      <c r="H523" s="3">
        <f t="shared" si="16"/>
        <v>862858</v>
      </c>
      <c r="I523" s="1">
        <v>119904</v>
      </c>
      <c r="J523" s="1">
        <f t="shared" si="17"/>
        <v>982762</v>
      </c>
      <c r="K523" s="12"/>
    </row>
    <row r="524" spans="1:11" ht="14.4" customHeight="1">
      <c r="A524" s="23" t="s">
        <v>526</v>
      </c>
      <c r="B524" s="12">
        <v>432034</v>
      </c>
      <c r="C524" s="14" t="s">
        <v>545</v>
      </c>
      <c r="D524" s="23" t="s">
        <v>691</v>
      </c>
      <c r="E524" s="24" t="s">
        <v>708</v>
      </c>
      <c r="F524" s="3">
        <v>211998</v>
      </c>
      <c r="G524" s="3">
        <v>0</v>
      </c>
      <c r="H524" s="3">
        <f t="shared" si="16"/>
        <v>211998</v>
      </c>
      <c r="I524" s="1">
        <v>55134</v>
      </c>
      <c r="J524" s="1">
        <f t="shared" si="17"/>
        <v>267132</v>
      </c>
      <c r="K524" s="12"/>
    </row>
    <row r="525" spans="1:11" ht="14.4" customHeight="1">
      <c r="A525" s="23" t="s">
        <v>526</v>
      </c>
      <c r="B525" s="12">
        <v>432141</v>
      </c>
      <c r="C525" s="14" t="s">
        <v>546</v>
      </c>
      <c r="D525" s="23" t="s">
        <v>691</v>
      </c>
      <c r="E525" s="24" t="s">
        <v>708</v>
      </c>
      <c r="F525" s="3">
        <v>107969.67630073326</v>
      </c>
      <c r="G525" s="3">
        <v>667952.55111106019</v>
      </c>
      <c r="H525" s="3">
        <f t="shared" si="16"/>
        <v>775922.22741179343</v>
      </c>
      <c r="I525" s="1">
        <v>-50922</v>
      </c>
      <c r="J525" s="1">
        <f t="shared" si="17"/>
        <v>725000.22741179343</v>
      </c>
      <c r="K525" s="12"/>
    </row>
    <row r="526" spans="1:11" ht="14.4" customHeight="1">
      <c r="A526" s="23" t="s">
        <v>547</v>
      </c>
      <c r="B526" s="12">
        <v>440425</v>
      </c>
      <c r="C526" s="14" t="s">
        <v>548</v>
      </c>
      <c r="D526" s="23" t="s">
        <v>691</v>
      </c>
      <c r="E526" s="24" t="s">
        <v>708</v>
      </c>
      <c r="F526" s="3">
        <v>125821</v>
      </c>
      <c r="G526" s="3">
        <v>0</v>
      </c>
      <c r="H526" s="3">
        <f t="shared" si="16"/>
        <v>125821</v>
      </c>
      <c r="I526" s="1">
        <v>31530</v>
      </c>
      <c r="J526" s="1">
        <f t="shared" si="17"/>
        <v>157351</v>
      </c>
      <c r="K526" s="12"/>
    </row>
    <row r="527" spans="1:11" ht="14.4" customHeight="1">
      <c r="A527" s="23" t="s">
        <v>547</v>
      </c>
      <c r="B527" s="12">
        <v>442038</v>
      </c>
      <c r="C527" s="14" t="s">
        <v>549</v>
      </c>
      <c r="D527" s="23" t="s">
        <v>691</v>
      </c>
      <c r="E527" s="24" t="s">
        <v>708</v>
      </c>
      <c r="F527" s="3">
        <v>476049</v>
      </c>
      <c r="G527" s="3">
        <v>304433</v>
      </c>
      <c r="H527" s="3">
        <f t="shared" si="16"/>
        <v>780482</v>
      </c>
      <c r="I527" s="1">
        <v>31554</v>
      </c>
      <c r="J527" s="1">
        <f t="shared" si="17"/>
        <v>812036</v>
      </c>
      <c r="K527" s="12"/>
    </row>
    <row r="528" spans="1:11" ht="14.4" customHeight="1">
      <c r="A528" s="23" t="s">
        <v>547</v>
      </c>
      <c r="B528" s="12">
        <v>442039</v>
      </c>
      <c r="C528" s="14" t="s">
        <v>550</v>
      </c>
      <c r="D528" s="23" t="s">
        <v>691</v>
      </c>
      <c r="E528" s="24" t="s">
        <v>708</v>
      </c>
      <c r="F528" s="3">
        <v>3850200</v>
      </c>
      <c r="G528" s="3">
        <v>0</v>
      </c>
      <c r="H528" s="3">
        <f t="shared" si="16"/>
        <v>3850200</v>
      </c>
      <c r="I528" s="1">
        <v>-134646</v>
      </c>
      <c r="J528" s="1">
        <f t="shared" si="17"/>
        <v>3715554</v>
      </c>
      <c r="K528" s="12"/>
    </row>
    <row r="529" spans="1:11" ht="14.4" customHeight="1">
      <c r="A529" s="23" t="s">
        <v>547</v>
      </c>
      <c r="B529" s="12">
        <v>442040</v>
      </c>
      <c r="C529" s="14" t="s">
        <v>551</v>
      </c>
      <c r="D529" s="23" t="s">
        <v>691</v>
      </c>
      <c r="E529" s="24" t="s">
        <v>708</v>
      </c>
      <c r="F529" s="3">
        <v>1747961</v>
      </c>
      <c r="G529" s="3">
        <v>1192811</v>
      </c>
      <c r="H529" s="3">
        <f t="shared" si="16"/>
        <v>2940772</v>
      </c>
      <c r="I529" s="1">
        <v>409410</v>
      </c>
      <c r="J529" s="1">
        <f t="shared" si="17"/>
        <v>3350182</v>
      </c>
      <c r="K529" s="12"/>
    </row>
    <row r="530" spans="1:11" ht="14.4" customHeight="1">
      <c r="A530" s="23" t="s">
        <v>547</v>
      </c>
      <c r="B530" s="12">
        <v>442046</v>
      </c>
      <c r="C530" s="14" t="s">
        <v>552</v>
      </c>
      <c r="D530" s="23" t="s">
        <v>691</v>
      </c>
      <c r="E530" s="24" t="s">
        <v>708</v>
      </c>
      <c r="F530" s="3">
        <v>1925498</v>
      </c>
      <c r="G530" s="3">
        <v>0</v>
      </c>
      <c r="H530" s="3">
        <f t="shared" si="16"/>
        <v>1925498</v>
      </c>
      <c r="I530" s="1">
        <v>436926</v>
      </c>
      <c r="J530" s="1">
        <f t="shared" si="17"/>
        <v>2362424</v>
      </c>
      <c r="K530" s="12"/>
    </row>
    <row r="531" spans="1:11" ht="14.4" customHeight="1">
      <c r="A531" s="23" t="s">
        <v>547</v>
      </c>
      <c r="B531" s="12">
        <v>442057</v>
      </c>
      <c r="C531" s="14" t="s">
        <v>553</v>
      </c>
      <c r="D531" s="23" t="s">
        <v>691</v>
      </c>
      <c r="E531" s="24" t="s">
        <v>708</v>
      </c>
      <c r="F531" s="3">
        <v>1449861.0430125697</v>
      </c>
      <c r="G531" s="3">
        <v>479070.81540601316</v>
      </c>
      <c r="H531" s="3">
        <f t="shared" si="16"/>
        <v>1928931.8584185829</v>
      </c>
      <c r="I531" s="1">
        <v>131658</v>
      </c>
      <c r="J531" s="1">
        <f t="shared" si="17"/>
        <v>2060589.8584185829</v>
      </c>
      <c r="K531" s="12"/>
    </row>
    <row r="532" spans="1:11" ht="14.4" customHeight="1">
      <c r="A532" s="23" t="s">
        <v>547</v>
      </c>
      <c r="B532" s="12">
        <v>442061</v>
      </c>
      <c r="C532" s="14" t="s">
        <v>554</v>
      </c>
      <c r="D532" s="23" t="s">
        <v>691</v>
      </c>
      <c r="E532" s="24" t="s">
        <v>708</v>
      </c>
      <c r="F532" s="3">
        <v>1163440.7040243756</v>
      </c>
      <c r="G532" s="3">
        <v>752807.19974589942</v>
      </c>
      <c r="H532" s="3">
        <f t="shared" si="16"/>
        <v>1916247.9037702749</v>
      </c>
      <c r="I532" s="1">
        <v>172920</v>
      </c>
      <c r="J532" s="1">
        <f t="shared" si="17"/>
        <v>2089167.9037702749</v>
      </c>
      <c r="K532" s="12"/>
    </row>
    <row r="533" spans="1:11" ht="14.4" customHeight="1">
      <c r="A533" s="23" t="s">
        <v>547</v>
      </c>
      <c r="B533" s="12">
        <v>442065</v>
      </c>
      <c r="C533" s="14" t="s">
        <v>555</v>
      </c>
      <c r="D533" s="23" t="s">
        <v>691</v>
      </c>
      <c r="E533" s="24" t="s">
        <v>708</v>
      </c>
      <c r="F533" s="3">
        <v>248127</v>
      </c>
      <c r="G533" s="3">
        <v>0</v>
      </c>
      <c r="H533" s="3">
        <f t="shared" si="16"/>
        <v>248127</v>
      </c>
      <c r="I533" s="1">
        <v>44094</v>
      </c>
      <c r="J533" s="1">
        <f t="shared" si="17"/>
        <v>292221</v>
      </c>
      <c r="K533" s="12"/>
    </row>
    <row r="534" spans="1:11" ht="14.4" customHeight="1">
      <c r="A534" s="23" t="s">
        <v>547</v>
      </c>
      <c r="B534" s="12">
        <v>442066</v>
      </c>
      <c r="C534" s="14" t="s">
        <v>556</v>
      </c>
      <c r="D534" s="23" t="s">
        <v>691</v>
      </c>
      <c r="E534" s="24" t="s">
        <v>708</v>
      </c>
      <c r="F534" s="3">
        <v>676148.50684382278</v>
      </c>
      <c r="G534" s="3">
        <v>0</v>
      </c>
      <c r="H534" s="3">
        <f t="shared" si="16"/>
        <v>676148.50684382278</v>
      </c>
      <c r="I534" s="1">
        <v>-16417</v>
      </c>
      <c r="J534" s="1">
        <f t="shared" si="17"/>
        <v>659731.50684382278</v>
      </c>
      <c r="K534" s="12"/>
    </row>
    <row r="535" spans="1:11" ht="14.4" customHeight="1">
      <c r="A535" s="23" t="s">
        <v>547</v>
      </c>
      <c r="B535" s="12">
        <v>442068</v>
      </c>
      <c r="C535" s="14" t="s">
        <v>557</v>
      </c>
      <c r="D535" s="23" t="s">
        <v>691</v>
      </c>
      <c r="E535" s="24" t="s">
        <v>708</v>
      </c>
      <c r="F535" s="3">
        <v>6293521</v>
      </c>
      <c r="G535" s="3">
        <v>0</v>
      </c>
      <c r="H535" s="3">
        <f t="shared" si="16"/>
        <v>6293521</v>
      </c>
      <c r="I535" s="1">
        <v>192096</v>
      </c>
      <c r="J535" s="1">
        <f t="shared" si="17"/>
        <v>6485617</v>
      </c>
      <c r="K535" s="12"/>
    </row>
    <row r="536" spans="1:11" ht="14.4" customHeight="1">
      <c r="A536" s="23" t="s">
        <v>547</v>
      </c>
      <c r="B536" s="12">
        <v>442069</v>
      </c>
      <c r="C536" s="14" t="s">
        <v>558</v>
      </c>
      <c r="D536" s="23" t="s">
        <v>691</v>
      </c>
      <c r="E536" s="24" t="s">
        <v>708</v>
      </c>
      <c r="F536" s="3">
        <v>106319</v>
      </c>
      <c r="G536" s="3">
        <v>2591</v>
      </c>
      <c r="H536" s="3">
        <f t="shared" si="16"/>
        <v>108910</v>
      </c>
      <c r="I536" s="1">
        <v>-6828</v>
      </c>
      <c r="J536" s="1">
        <f t="shared" si="17"/>
        <v>102082</v>
      </c>
      <c r="K536" s="12"/>
    </row>
    <row r="537" spans="1:11" ht="14.4" customHeight="1">
      <c r="A537" s="23" t="s">
        <v>547</v>
      </c>
      <c r="B537" s="12">
        <v>442073</v>
      </c>
      <c r="C537" s="14" t="s">
        <v>559</v>
      </c>
      <c r="D537" s="23" t="s">
        <v>691</v>
      </c>
      <c r="E537" s="24" t="s">
        <v>708</v>
      </c>
      <c r="F537" s="3">
        <v>74157.517364172614</v>
      </c>
      <c r="G537" s="3">
        <v>0</v>
      </c>
      <c r="H537" s="3">
        <f t="shared" si="16"/>
        <v>74157.517364172614</v>
      </c>
      <c r="I537" s="1">
        <v>2126</v>
      </c>
      <c r="J537" s="1">
        <f t="shared" si="17"/>
        <v>76283.517364172614</v>
      </c>
      <c r="K537" s="12"/>
    </row>
    <row r="538" spans="1:11" ht="14.4" customHeight="1">
      <c r="A538" s="23" t="s">
        <v>547</v>
      </c>
      <c r="B538" s="12">
        <v>442076</v>
      </c>
      <c r="C538" s="14" t="s">
        <v>560</v>
      </c>
      <c r="D538" s="23" t="s">
        <v>691</v>
      </c>
      <c r="E538" s="24" t="s">
        <v>708</v>
      </c>
      <c r="F538" s="3">
        <v>820078</v>
      </c>
      <c r="G538" s="3">
        <v>628841</v>
      </c>
      <c r="H538" s="3">
        <f t="shared" si="16"/>
        <v>1448919</v>
      </c>
      <c r="I538" s="1">
        <v>95106</v>
      </c>
      <c r="J538" s="1">
        <f t="shared" si="17"/>
        <v>1544025</v>
      </c>
      <c r="K538" s="12"/>
    </row>
    <row r="539" spans="1:11" ht="14.4" customHeight="1">
      <c r="A539" s="23" t="s">
        <v>547</v>
      </c>
      <c r="B539" s="12">
        <v>442083</v>
      </c>
      <c r="C539" s="14" t="s">
        <v>561</v>
      </c>
      <c r="D539" s="23" t="s">
        <v>691</v>
      </c>
      <c r="E539" s="24" t="s">
        <v>708</v>
      </c>
      <c r="F539" s="3">
        <v>5414859</v>
      </c>
      <c r="G539" s="3">
        <v>5361546</v>
      </c>
      <c r="H539" s="3">
        <f t="shared" si="16"/>
        <v>10776405</v>
      </c>
      <c r="I539" s="1">
        <v>854616</v>
      </c>
      <c r="J539" s="1">
        <f t="shared" si="17"/>
        <v>11631021</v>
      </c>
      <c r="K539" s="12"/>
    </row>
    <row r="540" spans="1:11" ht="14.4" customHeight="1">
      <c r="A540" s="23" t="s">
        <v>547</v>
      </c>
      <c r="B540" s="12">
        <v>442086</v>
      </c>
      <c r="C540" s="14" t="s">
        <v>562</v>
      </c>
      <c r="D540" s="23" t="s">
        <v>691</v>
      </c>
      <c r="E540" s="24" t="s">
        <v>708</v>
      </c>
      <c r="F540" s="3">
        <v>4524841</v>
      </c>
      <c r="G540" s="3">
        <v>45713</v>
      </c>
      <c r="H540" s="3">
        <f t="shared" si="16"/>
        <v>4570554</v>
      </c>
      <c r="I540" s="1">
        <v>41874</v>
      </c>
      <c r="J540" s="1">
        <f t="shared" si="17"/>
        <v>4612428</v>
      </c>
      <c r="K540" s="12"/>
    </row>
    <row r="541" spans="1:11" ht="14.4" customHeight="1">
      <c r="A541" s="23" t="s">
        <v>547</v>
      </c>
      <c r="B541" s="12">
        <v>442090</v>
      </c>
      <c r="C541" s="14" t="s">
        <v>563</v>
      </c>
      <c r="D541" s="23" t="s">
        <v>691</v>
      </c>
      <c r="E541" s="24" t="s">
        <v>708</v>
      </c>
      <c r="F541" s="3">
        <v>1498888</v>
      </c>
      <c r="G541" s="3">
        <v>0</v>
      </c>
      <c r="H541" s="3">
        <f t="shared" si="16"/>
        <v>1498888</v>
      </c>
      <c r="I541" s="1">
        <v>11442</v>
      </c>
      <c r="J541" s="1">
        <f t="shared" si="17"/>
        <v>1510330</v>
      </c>
      <c r="K541" s="12"/>
    </row>
    <row r="542" spans="1:11" ht="14.4" customHeight="1">
      <c r="A542" s="23" t="s">
        <v>547</v>
      </c>
      <c r="B542" s="12">
        <v>442091</v>
      </c>
      <c r="C542" s="14" t="s">
        <v>564</v>
      </c>
      <c r="D542" s="23" t="s">
        <v>691</v>
      </c>
      <c r="E542" s="24" t="s">
        <v>708</v>
      </c>
      <c r="F542" s="3">
        <v>1286653</v>
      </c>
      <c r="G542" s="3">
        <v>1881816</v>
      </c>
      <c r="H542" s="3">
        <f t="shared" si="16"/>
        <v>3168469</v>
      </c>
      <c r="I542" s="1">
        <v>-956730</v>
      </c>
      <c r="J542" s="1">
        <f t="shared" si="17"/>
        <v>2211739</v>
      </c>
      <c r="K542" s="12"/>
    </row>
    <row r="543" spans="1:11" ht="14.4" customHeight="1">
      <c r="A543" s="23" t="s">
        <v>547</v>
      </c>
      <c r="B543" s="12">
        <v>442103</v>
      </c>
      <c r="C543" s="14" t="s">
        <v>565</v>
      </c>
      <c r="D543" s="23" t="s">
        <v>691</v>
      </c>
      <c r="E543" s="24" t="s">
        <v>708</v>
      </c>
      <c r="F543" s="3">
        <v>481970</v>
      </c>
      <c r="G543" s="3">
        <v>0</v>
      </c>
      <c r="H543" s="3">
        <f t="shared" si="16"/>
        <v>481970</v>
      </c>
      <c r="I543" s="1">
        <v>24096</v>
      </c>
      <c r="J543" s="1">
        <f t="shared" si="17"/>
        <v>506066</v>
      </c>
      <c r="K543" s="12"/>
    </row>
    <row r="544" spans="1:11" ht="14.4" customHeight="1">
      <c r="A544" s="23" t="s">
        <v>547</v>
      </c>
      <c r="B544" s="12">
        <v>442104</v>
      </c>
      <c r="C544" s="14" t="s">
        <v>566</v>
      </c>
      <c r="D544" s="23" t="s">
        <v>691</v>
      </c>
      <c r="E544" s="24" t="s">
        <v>708</v>
      </c>
      <c r="F544" s="3">
        <v>313088.5265271971</v>
      </c>
      <c r="G544" s="3">
        <v>416231.65237219888</v>
      </c>
      <c r="H544" s="3">
        <f t="shared" si="16"/>
        <v>729320.17889939598</v>
      </c>
      <c r="I544" s="1">
        <v>-53729</v>
      </c>
      <c r="J544" s="1">
        <f t="shared" si="17"/>
        <v>675591.17889939598</v>
      </c>
      <c r="K544" s="12"/>
    </row>
    <row r="545" spans="1:11" ht="14.4" customHeight="1">
      <c r="A545" s="23" t="s">
        <v>547</v>
      </c>
      <c r="B545" s="12">
        <v>442105</v>
      </c>
      <c r="C545" s="14" t="s">
        <v>567</v>
      </c>
      <c r="D545" s="23" t="s">
        <v>691</v>
      </c>
      <c r="E545" s="24" t="s">
        <v>708</v>
      </c>
      <c r="F545" s="3">
        <v>609950</v>
      </c>
      <c r="G545" s="3">
        <v>255632</v>
      </c>
      <c r="H545" s="3">
        <f t="shared" si="16"/>
        <v>865582</v>
      </c>
      <c r="I545" s="1">
        <v>-27840</v>
      </c>
      <c r="J545" s="1">
        <f t="shared" si="17"/>
        <v>837742</v>
      </c>
      <c r="K545" s="12"/>
    </row>
    <row r="546" spans="1:11" ht="14.4" customHeight="1">
      <c r="A546" s="23" t="s">
        <v>547</v>
      </c>
      <c r="B546" s="12">
        <v>442107</v>
      </c>
      <c r="C546" s="14" t="s">
        <v>568</v>
      </c>
      <c r="D546" s="23" t="s">
        <v>691</v>
      </c>
      <c r="E546" s="24" t="s">
        <v>708</v>
      </c>
      <c r="F546" s="3">
        <v>837108</v>
      </c>
      <c r="G546" s="3">
        <v>169485</v>
      </c>
      <c r="H546" s="3">
        <f t="shared" si="16"/>
        <v>1006593</v>
      </c>
      <c r="I546" s="1">
        <v>31626</v>
      </c>
      <c r="J546" s="1">
        <f t="shared" si="17"/>
        <v>1038219</v>
      </c>
      <c r="K546" s="12"/>
    </row>
    <row r="547" spans="1:11" ht="14.4" customHeight="1">
      <c r="A547" s="23" t="s">
        <v>547</v>
      </c>
      <c r="B547" s="12">
        <v>442116</v>
      </c>
      <c r="C547" s="14" t="s">
        <v>569</v>
      </c>
      <c r="D547" s="23" t="s">
        <v>691</v>
      </c>
      <c r="E547" s="24" t="s">
        <v>708</v>
      </c>
      <c r="F547" s="3">
        <v>1187985</v>
      </c>
      <c r="G547" s="3">
        <v>0</v>
      </c>
      <c r="H547" s="3">
        <f t="shared" si="16"/>
        <v>1187985</v>
      </c>
      <c r="I547" s="1">
        <v>101574</v>
      </c>
      <c r="J547" s="1">
        <f t="shared" si="17"/>
        <v>1289559</v>
      </c>
      <c r="K547" s="12"/>
    </row>
    <row r="548" spans="1:11" ht="14.4" customHeight="1">
      <c r="A548" s="23" t="s">
        <v>547</v>
      </c>
      <c r="B548" s="12">
        <v>442130</v>
      </c>
      <c r="C548" s="14" t="s">
        <v>570</v>
      </c>
      <c r="D548" s="23" t="s">
        <v>691</v>
      </c>
      <c r="E548" s="24" t="s">
        <v>708</v>
      </c>
      <c r="F548" s="3">
        <v>2417710</v>
      </c>
      <c r="G548" s="3">
        <v>870858</v>
      </c>
      <c r="H548" s="3">
        <f t="shared" si="16"/>
        <v>3288568</v>
      </c>
      <c r="I548" s="1">
        <v>278622</v>
      </c>
      <c r="J548" s="1">
        <f t="shared" si="17"/>
        <v>3567190</v>
      </c>
      <c r="K548" s="12"/>
    </row>
    <row r="549" spans="1:11" ht="14.4" customHeight="1">
      <c r="A549" s="23" t="s">
        <v>547</v>
      </c>
      <c r="B549" s="12">
        <v>442135</v>
      </c>
      <c r="C549" s="14" t="s">
        <v>571</v>
      </c>
      <c r="D549" s="23" t="s">
        <v>691</v>
      </c>
      <c r="E549" s="24" t="s">
        <v>708</v>
      </c>
      <c r="F549" s="3">
        <v>1694787</v>
      </c>
      <c r="G549" s="3">
        <v>540576</v>
      </c>
      <c r="H549" s="3">
        <f t="shared" si="16"/>
        <v>2235363</v>
      </c>
      <c r="I549" s="1">
        <v>154260</v>
      </c>
      <c r="J549" s="1">
        <f t="shared" si="17"/>
        <v>2389623</v>
      </c>
      <c r="K549" s="12"/>
    </row>
    <row r="550" spans="1:11" ht="14.4" customHeight="1">
      <c r="A550" s="23" t="s">
        <v>547</v>
      </c>
      <c r="B550" s="12">
        <v>442141</v>
      </c>
      <c r="C550" s="14" t="s">
        <v>546</v>
      </c>
      <c r="D550" s="23" t="s">
        <v>691</v>
      </c>
      <c r="E550" s="24" t="s">
        <v>708</v>
      </c>
      <c r="F550" s="3">
        <v>799075</v>
      </c>
      <c r="G550" s="3">
        <v>1401714</v>
      </c>
      <c r="H550" s="3">
        <f t="shared" si="16"/>
        <v>2200789</v>
      </c>
      <c r="I550" s="1">
        <v>-301746</v>
      </c>
      <c r="J550" s="1">
        <f t="shared" si="17"/>
        <v>1899043</v>
      </c>
      <c r="K550" s="12"/>
    </row>
    <row r="551" spans="1:11" ht="14.4" customHeight="1">
      <c r="A551" s="23" t="s">
        <v>547</v>
      </c>
      <c r="B551" s="12">
        <v>442143</v>
      </c>
      <c r="C551" s="14" t="s">
        <v>572</v>
      </c>
      <c r="D551" s="23" t="s">
        <v>691</v>
      </c>
      <c r="E551" s="24" t="s">
        <v>708</v>
      </c>
      <c r="F551" s="3">
        <v>1608274</v>
      </c>
      <c r="G551" s="3">
        <v>0</v>
      </c>
      <c r="H551" s="3">
        <f t="shared" si="16"/>
        <v>1608274</v>
      </c>
      <c r="I551" s="1">
        <v>7566</v>
      </c>
      <c r="J551" s="1">
        <f t="shared" si="17"/>
        <v>1615840</v>
      </c>
      <c r="K551" s="12"/>
    </row>
    <row r="552" spans="1:11" ht="14.4" customHeight="1">
      <c r="A552" s="23" t="s">
        <v>547</v>
      </c>
      <c r="B552" s="12">
        <v>442150</v>
      </c>
      <c r="C552" s="14" t="s">
        <v>573</v>
      </c>
      <c r="D552" s="23" t="s">
        <v>691</v>
      </c>
      <c r="E552" s="24" t="s">
        <v>708</v>
      </c>
      <c r="F552" s="3">
        <v>64136</v>
      </c>
      <c r="G552" s="3">
        <v>0</v>
      </c>
      <c r="H552" s="3">
        <f t="shared" si="16"/>
        <v>64136</v>
      </c>
      <c r="I552" s="1">
        <v>5814</v>
      </c>
      <c r="J552" s="1">
        <f t="shared" si="17"/>
        <v>69950</v>
      </c>
      <c r="K552" s="12"/>
    </row>
    <row r="553" spans="1:11" ht="14.4" customHeight="1">
      <c r="A553" s="23" t="s">
        <v>547</v>
      </c>
      <c r="B553" s="12">
        <v>442159</v>
      </c>
      <c r="C553" s="14" t="s">
        <v>574</v>
      </c>
      <c r="D553" s="23" t="s">
        <v>691</v>
      </c>
      <c r="E553" s="24" t="s">
        <v>708</v>
      </c>
      <c r="F553" s="3">
        <v>5110682.3898763824</v>
      </c>
      <c r="G553" s="3">
        <v>5533.3831125258603</v>
      </c>
      <c r="H553" s="3">
        <f t="shared" si="16"/>
        <v>5116215.772988908</v>
      </c>
      <c r="I553" s="1">
        <v>-5898</v>
      </c>
      <c r="J553" s="1">
        <f t="shared" si="17"/>
        <v>5110317.772988908</v>
      </c>
      <c r="K553" s="12"/>
    </row>
    <row r="554" spans="1:11" ht="14.4" customHeight="1">
      <c r="A554" s="23" t="s">
        <v>547</v>
      </c>
      <c r="B554" s="12">
        <v>442170</v>
      </c>
      <c r="C554" s="14" t="s">
        <v>575</v>
      </c>
      <c r="D554" s="23" t="s">
        <v>691</v>
      </c>
      <c r="E554" s="24" t="s">
        <v>708</v>
      </c>
      <c r="F554" s="3">
        <v>1125089</v>
      </c>
      <c r="G554" s="3">
        <v>0</v>
      </c>
      <c r="H554" s="3">
        <f t="shared" si="16"/>
        <v>1125089</v>
      </c>
      <c r="I554" s="1">
        <v>48193</v>
      </c>
      <c r="J554" s="1">
        <f t="shared" si="17"/>
        <v>1173282</v>
      </c>
      <c r="K554" s="12"/>
    </row>
    <row r="555" spans="1:11" ht="14.4" customHeight="1">
      <c r="A555" s="23" t="s">
        <v>576</v>
      </c>
      <c r="B555" s="12">
        <v>452169</v>
      </c>
      <c r="C555" s="14" t="s">
        <v>577</v>
      </c>
      <c r="D555" s="23" t="s">
        <v>691</v>
      </c>
      <c r="E555" s="24" t="s">
        <v>708</v>
      </c>
      <c r="F555" s="3">
        <v>1606380</v>
      </c>
      <c r="G555" s="3">
        <v>66417</v>
      </c>
      <c r="H555" s="3">
        <f t="shared" si="16"/>
        <v>1672797</v>
      </c>
      <c r="I555" s="1">
        <v>261468</v>
      </c>
      <c r="J555" s="1">
        <f t="shared" si="17"/>
        <v>1934265</v>
      </c>
      <c r="K555" s="12"/>
    </row>
    <row r="556" spans="1:11" ht="14.4" customHeight="1">
      <c r="A556" s="23" t="s">
        <v>576</v>
      </c>
      <c r="B556" s="12">
        <v>452173</v>
      </c>
      <c r="C556" s="14" t="s">
        <v>578</v>
      </c>
      <c r="D556" s="23" t="s">
        <v>691</v>
      </c>
      <c r="E556" s="24" t="s">
        <v>708</v>
      </c>
      <c r="F556" s="3">
        <v>1276358</v>
      </c>
      <c r="G556" s="3">
        <v>17520</v>
      </c>
      <c r="H556" s="3">
        <f t="shared" si="16"/>
        <v>1293878</v>
      </c>
      <c r="I556" s="1">
        <v>132258</v>
      </c>
      <c r="J556" s="1">
        <f t="shared" si="17"/>
        <v>1426136</v>
      </c>
      <c r="K556" s="12"/>
    </row>
    <row r="557" spans="1:11" ht="14.4" customHeight="1">
      <c r="A557" s="23" t="s">
        <v>576</v>
      </c>
      <c r="B557" s="12">
        <v>452176</v>
      </c>
      <c r="C557" s="14" t="s">
        <v>579</v>
      </c>
      <c r="D557" s="23" t="s">
        <v>691</v>
      </c>
      <c r="E557" s="24" t="s">
        <v>708</v>
      </c>
      <c r="F557" s="3">
        <v>2649537</v>
      </c>
      <c r="G557" s="3">
        <v>0</v>
      </c>
      <c r="H557" s="3">
        <f t="shared" si="16"/>
        <v>2649537</v>
      </c>
      <c r="I557" s="1">
        <v>-32970</v>
      </c>
      <c r="J557" s="1">
        <f t="shared" si="17"/>
        <v>2616567</v>
      </c>
      <c r="K557" s="12"/>
    </row>
    <row r="558" spans="1:11" ht="14.4" customHeight="1">
      <c r="A558" s="23" t="s">
        <v>576</v>
      </c>
      <c r="B558" s="12">
        <v>452179</v>
      </c>
      <c r="C558" s="14" t="s">
        <v>580</v>
      </c>
      <c r="D558" s="23" t="s">
        <v>691</v>
      </c>
      <c r="E558" s="24" t="s">
        <v>708</v>
      </c>
      <c r="F558" s="3">
        <v>3493461</v>
      </c>
      <c r="G558" s="3">
        <v>0</v>
      </c>
      <c r="H558" s="3">
        <f t="shared" si="16"/>
        <v>3493461</v>
      </c>
      <c r="I558" s="1">
        <v>196458</v>
      </c>
      <c r="J558" s="1">
        <f t="shared" si="17"/>
        <v>3689919</v>
      </c>
      <c r="K558" s="12"/>
    </row>
    <row r="559" spans="1:11" ht="14.4" customHeight="1">
      <c r="A559" s="23" t="s">
        <v>576</v>
      </c>
      <c r="B559" s="12">
        <v>452200</v>
      </c>
      <c r="C559" s="14" t="s">
        <v>581</v>
      </c>
      <c r="D559" s="23" t="s">
        <v>691</v>
      </c>
      <c r="E559" s="24" t="s">
        <v>708</v>
      </c>
      <c r="F559" s="3">
        <v>834196</v>
      </c>
      <c r="G559" s="3">
        <v>0</v>
      </c>
      <c r="H559" s="3">
        <f t="shared" si="16"/>
        <v>834196</v>
      </c>
      <c r="I559" s="1">
        <v>160386</v>
      </c>
      <c r="J559" s="1">
        <f t="shared" si="17"/>
        <v>994582</v>
      </c>
      <c r="K559" s="12"/>
    </row>
    <row r="560" spans="1:11" ht="14.4" customHeight="1">
      <c r="A560" s="23" t="s">
        <v>576</v>
      </c>
      <c r="B560" s="12">
        <v>452226</v>
      </c>
      <c r="C560" s="14" t="s">
        <v>582</v>
      </c>
      <c r="D560" s="23" t="s">
        <v>691</v>
      </c>
      <c r="E560" s="24" t="s">
        <v>708</v>
      </c>
      <c r="F560" s="3">
        <v>986197</v>
      </c>
      <c r="G560" s="3">
        <v>0</v>
      </c>
      <c r="H560" s="3">
        <f t="shared" si="16"/>
        <v>986197</v>
      </c>
      <c r="I560" s="1">
        <v>31902</v>
      </c>
      <c r="J560" s="1">
        <f t="shared" si="17"/>
        <v>1018099</v>
      </c>
      <c r="K560" s="12"/>
    </row>
    <row r="561" spans="1:11" ht="14.4" customHeight="1">
      <c r="A561" s="23" t="s">
        <v>576</v>
      </c>
      <c r="B561" s="12">
        <v>453334</v>
      </c>
      <c r="C561" s="14" t="s">
        <v>583</v>
      </c>
      <c r="D561" s="23" t="s">
        <v>691</v>
      </c>
      <c r="E561" s="24" t="s">
        <v>708</v>
      </c>
      <c r="F561" s="3">
        <v>2124330</v>
      </c>
      <c r="G561" s="3">
        <v>0</v>
      </c>
      <c r="H561" s="3">
        <f t="shared" si="16"/>
        <v>2124330</v>
      </c>
      <c r="I561" s="1">
        <v>133146</v>
      </c>
      <c r="J561" s="1">
        <f t="shared" si="17"/>
        <v>2257476</v>
      </c>
      <c r="K561" s="12"/>
    </row>
    <row r="562" spans="1:11" ht="14.4" customHeight="1">
      <c r="A562" s="23" t="s">
        <v>576</v>
      </c>
      <c r="B562" s="12">
        <v>457991</v>
      </c>
      <c r="C562" s="14" t="s">
        <v>584</v>
      </c>
      <c r="D562" s="23" t="s">
        <v>691</v>
      </c>
      <c r="E562" s="24" t="s">
        <v>708</v>
      </c>
      <c r="F562" s="3">
        <v>1135285</v>
      </c>
      <c r="G562" s="3">
        <v>157880</v>
      </c>
      <c r="H562" s="3">
        <f t="shared" si="16"/>
        <v>1293165</v>
      </c>
      <c r="I562" s="1">
        <v>177948</v>
      </c>
      <c r="J562" s="1">
        <f t="shared" si="17"/>
        <v>1471113</v>
      </c>
      <c r="K562" s="12"/>
    </row>
    <row r="563" spans="1:11" ht="14.4" customHeight="1">
      <c r="A563" s="23" t="s">
        <v>585</v>
      </c>
      <c r="B563" s="12">
        <v>462178</v>
      </c>
      <c r="C563" s="14" t="s">
        <v>586</v>
      </c>
      <c r="D563" s="23" t="s">
        <v>691</v>
      </c>
      <c r="E563" s="24" t="s">
        <v>708</v>
      </c>
      <c r="F563" s="3">
        <v>109885.59921512843</v>
      </c>
      <c r="G563" s="3">
        <v>0</v>
      </c>
      <c r="H563" s="3">
        <f t="shared" si="16"/>
        <v>109885.59921512843</v>
      </c>
      <c r="I563" s="1">
        <v>29610</v>
      </c>
      <c r="J563" s="1">
        <f t="shared" si="17"/>
        <v>139495.59921512843</v>
      </c>
      <c r="K563" s="12"/>
    </row>
    <row r="564" spans="1:11" ht="14.4" customHeight="1">
      <c r="A564" s="23" t="s">
        <v>585</v>
      </c>
      <c r="B564" s="12">
        <v>462182</v>
      </c>
      <c r="C564" s="14" t="s">
        <v>587</v>
      </c>
      <c r="D564" s="23" t="s">
        <v>691</v>
      </c>
      <c r="E564" s="24" t="s">
        <v>708</v>
      </c>
      <c r="F564" s="3">
        <v>639748</v>
      </c>
      <c r="G564" s="3">
        <v>0</v>
      </c>
      <c r="H564" s="3">
        <f t="shared" si="16"/>
        <v>639748</v>
      </c>
      <c r="I564" s="1">
        <v>49776</v>
      </c>
      <c r="J564" s="1">
        <f t="shared" si="17"/>
        <v>689524</v>
      </c>
      <c r="K564" s="12"/>
    </row>
    <row r="565" spans="1:11" ht="14.4" customHeight="1">
      <c r="A565" s="23" t="s">
        <v>585</v>
      </c>
      <c r="B565" s="12">
        <v>462186</v>
      </c>
      <c r="C565" s="14" t="s">
        <v>588</v>
      </c>
      <c r="D565" s="23" t="s">
        <v>691</v>
      </c>
      <c r="E565" s="24" t="s">
        <v>708</v>
      </c>
      <c r="F565" s="3">
        <v>1592567</v>
      </c>
      <c r="G565" s="3">
        <v>0</v>
      </c>
      <c r="H565" s="3">
        <f t="shared" si="16"/>
        <v>1592567</v>
      </c>
      <c r="I565" s="1">
        <v>143364</v>
      </c>
      <c r="J565" s="1">
        <f t="shared" si="17"/>
        <v>1735931</v>
      </c>
      <c r="K565" s="12"/>
    </row>
    <row r="566" spans="1:11" ht="14.4" customHeight="1">
      <c r="A566" s="23" t="s">
        <v>585</v>
      </c>
      <c r="B566" s="12">
        <v>462188</v>
      </c>
      <c r="C566" s="14" t="s">
        <v>589</v>
      </c>
      <c r="D566" s="23" t="s">
        <v>691</v>
      </c>
      <c r="E566" s="24" t="s">
        <v>708</v>
      </c>
      <c r="F566" s="3">
        <v>299891</v>
      </c>
      <c r="G566" s="3">
        <v>0</v>
      </c>
      <c r="H566" s="3">
        <f t="shared" si="16"/>
        <v>299891</v>
      </c>
      <c r="I566" s="1">
        <v>18474</v>
      </c>
      <c r="J566" s="1">
        <f t="shared" si="17"/>
        <v>318365</v>
      </c>
      <c r="K566" s="12"/>
    </row>
    <row r="567" spans="1:11" ht="14.4" customHeight="1">
      <c r="A567" s="23" t="s">
        <v>585</v>
      </c>
      <c r="B567" s="12">
        <v>462194</v>
      </c>
      <c r="C567" s="14" t="s">
        <v>590</v>
      </c>
      <c r="D567" s="23" t="s">
        <v>691</v>
      </c>
      <c r="E567" s="24" t="s">
        <v>708</v>
      </c>
      <c r="F567" s="3">
        <v>418944</v>
      </c>
      <c r="G567" s="3">
        <v>0</v>
      </c>
      <c r="H567" s="3">
        <f t="shared" si="16"/>
        <v>418944</v>
      </c>
      <c r="I567" s="1">
        <v>-1976</v>
      </c>
      <c r="J567" s="1">
        <f t="shared" si="17"/>
        <v>416968</v>
      </c>
      <c r="K567" s="12"/>
    </row>
    <row r="568" spans="1:11" ht="14.4" customHeight="1">
      <c r="A568" s="23" t="s">
        <v>585</v>
      </c>
      <c r="B568" s="12">
        <v>462195</v>
      </c>
      <c r="C568" s="14" t="s">
        <v>591</v>
      </c>
      <c r="D568" s="23" t="s">
        <v>691</v>
      </c>
      <c r="E568" s="24" t="s">
        <v>708</v>
      </c>
      <c r="F568" s="3">
        <v>159120.90936116589</v>
      </c>
      <c r="G568" s="3">
        <v>41635.7976375117</v>
      </c>
      <c r="H568" s="3">
        <f t="shared" si="16"/>
        <v>200756.70699867758</v>
      </c>
      <c r="I568" s="1">
        <v>-26835</v>
      </c>
      <c r="J568" s="1">
        <f t="shared" si="17"/>
        <v>173921.70699867758</v>
      </c>
      <c r="K568" s="12"/>
    </row>
    <row r="569" spans="1:11" ht="14.4" customHeight="1">
      <c r="A569" s="23" t="s">
        <v>585</v>
      </c>
      <c r="B569" s="12">
        <v>462196</v>
      </c>
      <c r="C569" s="14" t="s">
        <v>592</v>
      </c>
      <c r="D569" s="23" t="s">
        <v>691</v>
      </c>
      <c r="E569" s="24" t="s">
        <v>708</v>
      </c>
      <c r="F569" s="3">
        <v>51627</v>
      </c>
      <c r="G569" s="3">
        <v>0</v>
      </c>
      <c r="H569" s="3">
        <f t="shared" si="16"/>
        <v>51627</v>
      </c>
      <c r="I569" s="1">
        <v>1956</v>
      </c>
      <c r="J569" s="1">
        <f t="shared" si="17"/>
        <v>53583</v>
      </c>
      <c r="K569" s="12"/>
    </row>
    <row r="570" spans="1:11" ht="14.4" customHeight="1">
      <c r="A570" s="23" t="s">
        <v>585</v>
      </c>
      <c r="B570" s="12">
        <v>462197</v>
      </c>
      <c r="C570" s="14" t="s">
        <v>593</v>
      </c>
      <c r="D570" s="23" t="s">
        <v>691</v>
      </c>
      <c r="E570" s="24" t="s">
        <v>708</v>
      </c>
      <c r="F570" s="3">
        <v>630994</v>
      </c>
      <c r="G570" s="3">
        <v>372525</v>
      </c>
      <c r="H570" s="3">
        <f t="shared" ref="H570:H633" si="18">F570+G570</f>
        <v>1003519</v>
      </c>
      <c r="I570" s="1">
        <v>79542</v>
      </c>
      <c r="J570" s="1">
        <f t="shared" ref="J570:J633" si="19">H570+I570</f>
        <v>1083061</v>
      </c>
      <c r="K570" s="12"/>
    </row>
    <row r="571" spans="1:11" ht="14.4" customHeight="1">
      <c r="A571" s="23" t="s">
        <v>585</v>
      </c>
      <c r="B571" s="12">
        <v>462199</v>
      </c>
      <c r="C571" s="14" t="s">
        <v>594</v>
      </c>
      <c r="D571" s="23" t="s">
        <v>691</v>
      </c>
      <c r="E571" s="24" t="s">
        <v>708</v>
      </c>
      <c r="F571" s="3">
        <v>919158</v>
      </c>
      <c r="G571" s="3">
        <v>0</v>
      </c>
      <c r="H571" s="3">
        <f t="shared" si="18"/>
        <v>919158</v>
      </c>
      <c r="I571" s="1">
        <v>144840</v>
      </c>
      <c r="J571" s="1">
        <f t="shared" si="19"/>
        <v>1063998</v>
      </c>
      <c r="K571" s="12"/>
    </row>
    <row r="572" spans="1:11" ht="14.4" customHeight="1">
      <c r="A572" s="23" t="s">
        <v>585</v>
      </c>
      <c r="B572" s="12">
        <v>462202</v>
      </c>
      <c r="C572" s="14" t="s">
        <v>595</v>
      </c>
      <c r="D572" s="23" t="s">
        <v>691</v>
      </c>
      <c r="E572" s="24" t="s">
        <v>708</v>
      </c>
      <c r="F572" s="3">
        <v>165846</v>
      </c>
      <c r="G572" s="3">
        <v>0</v>
      </c>
      <c r="H572" s="3">
        <f t="shared" si="18"/>
        <v>165846</v>
      </c>
      <c r="I572" s="1">
        <v>13398</v>
      </c>
      <c r="J572" s="1">
        <f t="shared" si="19"/>
        <v>179244</v>
      </c>
      <c r="K572" s="12"/>
    </row>
    <row r="573" spans="1:11" ht="14.4" customHeight="1">
      <c r="A573" s="23" t="s">
        <v>585</v>
      </c>
      <c r="B573" s="12">
        <v>462203</v>
      </c>
      <c r="C573" s="14" t="s">
        <v>596</v>
      </c>
      <c r="D573" s="23" t="s">
        <v>691</v>
      </c>
      <c r="E573" s="24" t="s">
        <v>708</v>
      </c>
      <c r="F573" s="3">
        <v>678450</v>
      </c>
      <c r="G573" s="3">
        <v>57363</v>
      </c>
      <c r="H573" s="3">
        <f t="shared" si="18"/>
        <v>735813</v>
      </c>
      <c r="I573" s="1">
        <v>-197682</v>
      </c>
      <c r="J573" s="1">
        <f t="shared" si="19"/>
        <v>538131</v>
      </c>
      <c r="K573" s="12"/>
    </row>
    <row r="574" spans="1:11" ht="14.4" customHeight="1">
      <c r="A574" s="23" t="s">
        <v>585</v>
      </c>
      <c r="B574" s="12">
        <v>462206</v>
      </c>
      <c r="C574" s="14" t="s">
        <v>597</v>
      </c>
      <c r="D574" s="23" t="s">
        <v>691</v>
      </c>
      <c r="E574" s="24" t="s">
        <v>708</v>
      </c>
      <c r="F574" s="3">
        <v>31042</v>
      </c>
      <c r="G574" s="3">
        <v>0</v>
      </c>
      <c r="H574" s="3">
        <f t="shared" si="18"/>
        <v>31042</v>
      </c>
      <c r="I574" s="1">
        <v>-1680</v>
      </c>
      <c r="J574" s="1">
        <f t="shared" si="19"/>
        <v>29362</v>
      </c>
      <c r="K574" s="12"/>
    </row>
    <row r="575" spans="1:11" ht="14.4" customHeight="1">
      <c r="A575" s="23" t="s">
        <v>585</v>
      </c>
      <c r="B575" s="12">
        <v>462209</v>
      </c>
      <c r="C575" s="14" t="s">
        <v>598</v>
      </c>
      <c r="D575" s="23" t="s">
        <v>691</v>
      </c>
      <c r="E575" s="24" t="s">
        <v>708</v>
      </c>
      <c r="F575" s="3">
        <v>898196</v>
      </c>
      <c r="G575" s="3">
        <v>0</v>
      </c>
      <c r="H575" s="3">
        <f t="shared" si="18"/>
        <v>898196</v>
      </c>
      <c r="I575" s="1">
        <v>-11112</v>
      </c>
      <c r="J575" s="1">
        <f t="shared" si="19"/>
        <v>887084</v>
      </c>
      <c r="K575" s="12"/>
    </row>
    <row r="576" spans="1:11" ht="14.4" customHeight="1">
      <c r="A576" s="23" t="s">
        <v>585</v>
      </c>
      <c r="B576" s="12">
        <v>462210</v>
      </c>
      <c r="C576" s="14" t="s">
        <v>599</v>
      </c>
      <c r="D576" s="23" t="s">
        <v>691</v>
      </c>
      <c r="E576" s="24" t="s">
        <v>708</v>
      </c>
      <c r="F576" s="3">
        <v>54416</v>
      </c>
      <c r="G576" s="3">
        <v>0</v>
      </c>
      <c r="H576" s="3">
        <f t="shared" si="18"/>
        <v>54416</v>
      </c>
      <c r="I576" s="1">
        <v>-14628</v>
      </c>
      <c r="J576" s="1">
        <f t="shared" si="19"/>
        <v>39788</v>
      </c>
      <c r="K576" s="12"/>
    </row>
    <row r="577" spans="1:11" ht="14.4" customHeight="1">
      <c r="A577" s="23" t="s">
        <v>600</v>
      </c>
      <c r="B577" s="12">
        <v>472213</v>
      </c>
      <c r="C577" s="14" t="s">
        <v>601</v>
      </c>
      <c r="D577" s="23" t="s">
        <v>691</v>
      </c>
      <c r="E577" s="24" t="s">
        <v>708</v>
      </c>
      <c r="F577" s="3">
        <v>1528462</v>
      </c>
      <c r="G577" s="3">
        <v>2156971</v>
      </c>
      <c r="H577" s="3">
        <f t="shared" si="18"/>
        <v>3685433</v>
      </c>
      <c r="I577" s="1">
        <v>91614</v>
      </c>
      <c r="J577" s="1">
        <f t="shared" si="19"/>
        <v>3777047</v>
      </c>
      <c r="K577" s="12"/>
    </row>
    <row r="578" spans="1:11" ht="14.4" customHeight="1">
      <c r="A578" s="23" t="s">
        <v>600</v>
      </c>
      <c r="B578" s="12">
        <v>472218</v>
      </c>
      <c r="C578" s="14" t="s">
        <v>602</v>
      </c>
      <c r="D578" s="23" t="s">
        <v>691</v>
      </c>
      <c r="E578" s="24" t="s">
        <v>708</v>
      </c>
      <c r="F578" s="3">
        <v>893945</v>
      </c>
      <c r="G578" s="3">
        <v>315855</v>
      </c>
      <c r="H578" s="3">
        <f t="shared" si="18"/>
        <v>1209800</v>
      </c>
      <c r="I578" s="1">
        <v>110904</v>
      </c>
      <c r="J578" s="1">
        <f t="shared" si="19"/>
        <v>1320704</v>
      </c>
      <c r="K578" s="12"/>
    </row>
    <row r="579" spans="1:11" ht="14.4" customHeight="1">
      <c r="A579" s="23" t="s">
        <v>600</v>
      </c>
      <c r="B579" s="12">
        <v>472220</v>
      </c>
      <c r="C579" s="14" t="s">
        <v>603</v>
      </c>
      <c r="D579" s="23" t="s">
        <v>691</v>
      </c>
      <c r="E579" s="24" t="s">
        <v>708</v>
      </c>
      <c r="F579" s="3">
        <v>400574</v>
      </c>
      <c r="G579" s="3">
        <v>1945392</v>
      </c>
      <c r="H579" s="3">
        <f t="shared" si="18"/>
        <v>2345966</v>
      </c>
      <c r="I579" s="1">
        <v>20214</v>
      </c>
      <c r="J579" s="1">
        <f t="shared" si="19"/>
        <v>2366180</v>
      </c>
      <c r="K579" s="12"/>
    </row>
    <row r="580" spans="1:11" ht="14.4" customHeight="1">
      <c r="A580" s="23" t="s">
        <v>600</v>
      </c>
      <c r="B580" s="12">
        <v>472221</v>
      </c>
      <c r="C580" s="14" t="s">
        <v>172</v>
      </c>
      <c r="D580" s="23" t="s">
        <v>691</v>
      </c>
      <c r="E580" s="24" t="s">
        <v>708</v>
      </c>
      <c r="F580" s="3">
        <v>468352</v>
      </c>
      <c r="G580" s="3">
        <v>1611497</v>
      </c>
      <c r="H580" s="3">
        <f t="shared" si="18"/>
        <v>2079849</v>
      </c>
      <c r="I580" s="1">
        <v>145830</v>
      </c>
      <c r="J580" s="1">
        <f t="shared" si="19"/>
        <v>2225679</v>
      </c>
      <c r="K580" s="12"/>
    </row>
    <row r="581" spans="1:11" ht="14.4" customHeight="1">
      <c r="A581" s="23" t="s">
        <v>600</v>
      </c>
      <c r="B581" s="12">
        <v>472226</v>
      </c>
      <c r="C581" s="14" t="s">
        <v>604</v>
      </c>
      <c r="D581" s="23" t="s">
        <v>691</v>
      </c>
      <c r="E581" s="24" t="s">
        <v>708</v>
      </c>
      <c r="F581" s="3">
        <v>716953</v>
      </c>
      <c r="G581" s="3">
        <v>0</v>
      </c>
      <c r="H581" s="3">
        <f t="shared" si="18"/>
        <v>716953</v>
      </c>
      <c r="I581" s="1">
        <v>-66438</v>
      </c>
      <c r="J581" s="1">
        <f t="shared" si="19"/>
        <v>650515</v>
      </c>
      <c r="K581" s="12"/>
    </row>
    <row r="582" spans="1:11" ht="14.4" customHeight="1">
      <c r="A582" s="23" t="s">
        <v>600</v>
      </c>
      <c r="B582" s="12">
        <v>472232</v>
      </c>
      <c r="C582" s="14" t="s">
        <v>605</v>
      </c>
      <c r="D582" s="23" t="s">
        <v>691</v>
      </c>
      <c r="E582" s="24" t="s">
        <v>708</v>
      </c>
      <c r="F582" s="3">
        <v>522462</v>
      </c>
      <c r="G582" s="3">
        <v>890090</v>
      </c>
      <c r="H582" s="3">
        <f t="shared" si="18"/>
        <v>1412552</v>
      </c>
      <c r="I582" s="1">
        <v>79770</v>
      </c>
      <c r="J582" s="1">
        <f t="shared" si="19"/>
        <v>1492322</v>
      </c>
      <c r="K582" s="12"/>
    </row>
    <row r="583" spans="1:11" ht="14.4" customHeight="1">
      <c r="A583" s="23" t="s">
        <v>600</v>
      </c>
      <c r="B583" s="12">
        <v>472295</v>
      </c>
      <c r="C583" s="14" t="s">
        <v>606</v>
      </c>
      <c r="D583" s="23" t="s">
        <v>691</v>
      </c>
      <c r="E583" s="24" t="s">
        <v>708</v>
      </c>
      <c r="F583" s="3">
        <v>1588761</v>
      </c>
      <c r="G583" s="3">
        <v>0</v>
      </c>
      <c r="H583" s="3">
        <f t="shared" si="18"/>
        <v>1588761</v>
      </c>
      <c r="I583" s="1">
        <v>94302</v>
      </c>
      <c r="J583" s="1">
        <f t="shared" si="19"/>
        <v>1683063</v>
      </c>
      <c r="K583" s="12"/>
    </row>
    <row r="584" spans="1:11" ht="14.4" customHeight="1">
      <c r="A584" s="23" t="s">
        <v>607</v>
      </c>
      <c r="B584" s="12">
        <v>482242</v>
      </c>
      <c r="C584" s="14" t="s">
        <v>608</v>
      </c>
      <c r="D584" s="23" t="s">
        <v>691</v>
      </c>
      <c r="E584" s="24" t="s">
        <v>708</v>
      </c>
      <c r="F584" s="3">
        <v>1983074</v>
      </c>
      <c r="G584" s="3">
        <v>337183</v>
      </c>
      <c r="H584" s="3">
        <f t="shared" si="18"/>
        <v>2320257</v>
      </c>
      <c r="I584" s="1">
        <v>-6300</v>
      </c>
      <c r="J584" s="1">
        <f t="shared" si="19"/>
        <v>2313957</v>
      </c>
      <c r="K584" s="12"/>
    </row>
    <row r="585" spans="1:11" ht="14.4" customHeight="1">
      <c r="A585" s="23" t="s">
        <v>607</v>
      </c>
      <c r="B585" s="12">
        <v>482247</v>
      </c>
      <c r="C585" s="14" t="s">
        <v>609</v>
      </c>
      <c r="D585" s="23" t="s">
        <v>691</v>
      </c>
      <c r="E585" s="24" t="s">
        <v>708</v>
      </c>
      <c r="F585" s="3">
        <v>3727548</v>
      </c>
      <c r="G585" s="3">
        <v>281463</v>
      </c>
      <c r="H585" s="3">
        <f t="shared" si="18"/>
        <v>4009011</v>
      </c>
      <c r="I585" s="1">
        <v>451674</v>
      </c>
      <c r="J585" s="1">
        <f t="shared" si="19"/>
        <v>4460685</v>
      </c>
      <c r="K585" s="12"/>
    </row>
    <row r="586" spans="1:11" ht="14.4" customHeight="1">
      <c r="A586" s="23" t="s">
        <v>607</v>
      </c>
      <c r="B586" s="12">
        <v>482248</v>
      </c>
      <c r="C586" s="14" t="s">
        <v>610</v>
      </c>
      <c r="D586" s="23" t="s">
        <v>691</v>
      </c>
      <c r="E586" s="24" t="s">
        <v>708</v>
      </c>
      <c r="F586" s="3">
        <v>1045941</v>
      </c>
      <c r="G586" s="3">
        <v>0</v>
      </c>
      <c r="H586" s="3">
        <f t="shared" si="18"/>
        <v>1045941</v>
      </c>
      <c r="I586" s="1">
        <v>72798</v>
      </c>
      <c r="J586" s="1">
        <f t="shared" si="19"/>
        <v>1118739</v>
      </c>
      <c r="K586" s="12"/>
    </row>
    <row r="587" spans="1:11" ht="14.4" customHeight="1">
      <c r="A587" s="23" t="s">
        <v>607</v>
      </c>
      <c r="B587" s="12">
        <v>482250</v>
      </c>
      <c r="C587" s="14" t="s">
        <v>611</v>
      </c>
      <c r="D587" s="23" t="s">
        <v>691</v>
      </c>
      <c r="E587" s="24" t="s">
        <v>708</v>
      </c>
      <c r="F587" s="3">
        <v>1743370</v>
      </c>
      <c r="G587" s="3">
        <v>56183</v>
      </c>
      <c r="H587" s="3">
        <f t="shared" si="18"/>
        <v>1799553</v>
      </c>
      <c r="I587" s="1">
        <v>-34890</v>
      </c>
      <c r="J587" s="1">
        <f t="shared" si="19"/>
        <v>1764663</v>
      </c>
      <c r="K587" s="12"/>
    </row>
    <row r="588" spans="1:11" ht="14.4" customHeight="1">
      <c r="A588" s="23" t="s">
        <v>607</v>
      </c>
      <c r="B588" s="12">
        <v>482255</v>
      </c>
      <c r="C588" s="14" t="s">
        <v>612</v>
      </c>
      <c r="D588" s="23" t="s">
        <v>691</v>
      </c>
      <c r="E588" s="24" t="s">
        <v>708</v>
      </c>
      <c r="F588" s="3">
        <v>3325642</v>
      </c>
      <c r="G588" s="3">
        <v>18608241</v>
      </c>
      <c r="H588" s="3">
        <f t="shared" si="18"/>
        <v>21933883</v>
      </c>
      <c r="I588" s="1">
        <v>-1820112</v>
      </c>
      <c r="J588" s="1">
        <f t="shared" si="19"/>
        <v>20113771</v>
      </c>
      <c r="K588" s="12"/>
    </row>
    <row r="589" spans="1:11" ht="14.4" customHeight="1">
      <c r="A589" s="23" t="s">
        <v>607</v>
      </c>
      <c r="B589" s="12">
        <v>482257</v>
      </c>
      <c r="C589" s="14" t="s">
        <v>613</v>
      </c>
      <c r="D589" s="23" t="s">
        <v>691</v>
      </c>
      <c r="E589" s="24" t="s">
        <v>708</v>
      </c>
      <c r="F589" s="3">
        <v>6388665</v>
      </c>
      <c r="G589" s="3">
        <v>815442</v>
      </c>
      <c r="H589" s="3">
        <f t="shared" si="18"/>
        <v>7204107</v>
      </c>
      <c r="I589" s="1">
        <v>454086</v>
      </c>
      <c r="J589" s="1">
        <f t="shared" si="19"/>
        <v>7658193</v>
      </c>
      <c r="K589" s="12"/>
    </row>
    <row r="590" spans="1:11" ht="14.4" customHeight="1">
      <c r="A590" s="23" t="s">
        <v>607</v>
      </c>
      <c r="B590" s="12">
        <v>483310</v>
      </c>
      <c r="C590" s="14" t="s">
        <v>614</v>
      </c>
      <c r="D590" s="23" t="s">
        <v>691</v>
      </c>
      <c r="E590" s="24" t="s">
        <v>708</v>
      </c>
      <c r="F590" s="3">
        <v>3610100</v>
      </c>
      <c r="G590" s="3">
        <v>644013</v>
      </c>
      <c r="H590" s="3">
        <f t="shared" si="18"/>
        <v>4254113</v>
      </c>
      <c r="I590" s="1">
        <v>258894</v>
      </c>
      <c r="J590" s="1">
        <f t="shared" si="19"/>
        <v>4513007</v>
      </c>
      <c r="K590" s="12"/>
    </row>
    <row r="591" spans="1:11" ht="14.4" customHeight="1">
      <c r="A591" s="23" t="s">
        <v>615</v>
      </c>
      <c r="B591" s="12">
        <v>491231</v>
      </c>
      <c r="C591" s="14" t="s">
        <v>616</v>
      </c>
      <c r="D591" s="23" t="s">
        <v>691</v>
      </c>
      <c r="E591" s="24" t="s">
        <v>708</v>
      </c>
      <c r="F591" s="3">
        <v>884156</v>
      </c>
      <c r="G591" s="3">
        <v>501338</v>
      </c>
      <c r="H591" s="3">
        <f t="shared" si="18"/>
        <v>1385494</v>
      </c>
      <c r="I591" s="1">
        <v>161556</v>
      </c>
      <c r="J591" s="1">
        <f t="shared" si="19"/>
        <v>1547050</v>
      </c>
      <c r="K591" s="12"/>
    </row>
    <row r="592" spans="1:11" ht="14.4" customHeight="1">
      <c r="A592" s="23" t="s">
        <v>615</v>
      </c>
      <c r="B592" s="12">
        <v>492066</v>
      </c>
      <c r="C592" s="14" t="s">
        <v>617</v>
      </c>
      <c r="D592" s="23" t="s">
        <v>691</v>
      </c>
      <c r="E592" s="24" t="s">
        <v>708</v>
      </c>
      <c r="F592" s="3">
        <v>290101</v>
      </c>
      <c r="G592" s="3">
        <v>0</v>
      </c>
      <c r="H592" s="3">
        <f t="shared" si="18"/>
        <v>290101</v>
      </c>
      <c r="I592" s="1">
        <v>-26802</v>
      </c>
      <c r="J592" s="1">
        <f t="shared" si="19"/>
        <v>263299</v>
      </c>
      <c r="K592" s="12"/>
    </row>
    <row r="593" spans="1:11" ht="14.4" customHeight="1">
      <c r="A593" s="23" t="s">
        <v>615</v>
      </c>
      <c r="B593" s="12">
        <v>492176</v>
      </c>
      <c r="C593" s="14" t="s">
        <v>618</v>
      </c>
      <c r="D593" s="23" t="s">
        <v>691</v>
      </c>
      <c r="E593" s="24" t="s">
        <v>708</v>
      </c>
      <c r="F593" s="3">
        <v>550434</v>
      </c>
      <c r="G593" s="3">
        <v>0</v>
      </c>
      <c r="H593" s="3">
        <f t="shared" si="18"/>
        <v>550434</v>
      </c>
      <c r="I593" s="1">
        <v>91620</v>
      </c>
      <c r="J593" s="1">
        <f t="shared" si="19"/>
        <v>642054</v>
      </c>
      <c r="K593" s="12"/>
    </row>
    <row r="594" spans="1:11" ht="14.4" customHeight="1">
      <c r="A594" s="23" t="s">
        <v>615</v>
      </c>
      <c r="B594" s="12">
        <v>492259</v>
      </c>
      <c r="C594" s="14" t="s">
        <v>619</v>
      </c>
      <c r="D594" s="23" t="s">
        <v>691</v>
      </c>
      <c r="E594" s="24" t="s">
        <v>708</v>
      </c>
      <c r="F594" s="3">
        <v>685160.83017578511</v>
      </c>
      <c r="G594" s="3">
        <v>0</v>
      </c>
      <c r="H594" s="3">
        <f t="shared" si="18"/>
        <v>685160.83017578511</v>
      </c>
      <c r="I594" s="1">
        <v>45934</v>
      </c>
      <c r="J594" s="1">
        <f t="shared" si="19"/>
        <v>731094.83017578511</v>
      </c>
      <c r="K594" s="12"/>
    </row>
    <row r="595" spans="1:11" ht="14.4" customHeight="1">
      <c r="A595" s="23" t="s">
        <v>615</v>
      </c>
      <c r="B595" s="12">
        <v>492262</v>
      </c>
      <c r="C595" s="14" t="s">
        <v>620</v>
      </c>
      <c r="D595" s="23" t="s">
        <v>691</v>
      </c>
      <c r="E595" s="24" t="s">
        <v>708</v>
      </c>
      <c r="F595" s="3">
        <v>4510139</v>
      </c>
      <c r="G595" s="3">
        <v>7670473</v>
      </c>
      <c r="H595" s="3">
        <f t="shared" si="18"/>
        <v>12180612</v>
      </c>
      <c r="I595" s="1">
        <v>196962</v>
      </c>
      <c r="J595" s="1">
        <f t="shared" si="19"/>
        <v>12377574</v>
      </c>
      <c r="K595" s="12"/>
    </row>
    <row r="596" spans="1:11" ht="14.4" customHeight="1">
      <c r="A596" s="23" t="s">
        <v>615</v>
      </c>
      <c r="B596" s="12">
        <v>492263</v>
      </c>
      <c r="C596" s="14" t="s">
        <v>621</v>
      </c>
      <c r="D596" s="23" t="s">
        <v>691</v>
      </c>
      <c r="E596" s="24" t="s">
        <v>708</v>
      </c>
      <c r="F596" s="3">
        <v>1225669</v>
      </c>
      <c r="G596" s="3">
        <v>0</v>
      </c>
      <c r="H596" s="3">
        <f t="shared" si="18"/>
        <v>1225669</v>
      </c>
      <c r="I596" s="1">
        <v>150414</v>
      </c>
      <c r="J596" s="1">
        <f t="shared" si="19"/>
        <v>1376083</v>
      </c>
      <c r="K596" s="12"/>
    </row>
    <row r="597" spans="1:11" ht="14.4" customHeight="1">
      <c r="A597" s="23" t="s">
        <v>615</v>
      </c>
      <c r="B597" s="12">
        <v>492264</v>
      </c>
      <c r="C597" s="14" t="s">
        <v>622</v>
      </c>
      <c r="D597" s="23" t="s">
        <v>691</v>
      </c>
      <c r="E597" s="24" t="s">
        <v>708</v>
      </c>
      <c r="F597" s="3">
        <v>1189106.4152130876</v>
      </c>
      <c r="G597" s="3">
        <v>842789.8544016385</v>
      </c>
      <c r="H597" s="3">
        <f t="shared" si="18"/>
        <v>2031896.2696147261</v>
      </c>
      <c r="I597" s="1">
        <v>165580</v>
      </c>
      <c r="J597" s="1">
        <f t="shared" si="19"/>
        <v>2197476.2696147263</v>
      </c>
      <c r="K597" s="12"/>
    </row>
    <row r="598" spans="1:11" ht="14.4" customHeight="1">
      <c r="A598" s="23" t="s">
        <v>615</v>
      </c>
      <c r="B598" s="12">
        <v>492265</v>
      </c>
      <c r="C598" s="14" t="s">
        <v>623</v>
      </c>
      <c r="D598" s="23" t="s">
        <v>691</v>
      </c>
      <c r="E598" s="24" t="s">
        <v>708</v>
      </c>
      <c r="F598" s="3">
        <v>1264758</v>
      </c>
      <c r="G598" s="3">
        <v>0</v>
      </c>
      <c r="H598" s="3">
        <f t="shared" si="18"/>
        <v>1264758</v>
      </c>
      <c r="I598" s="1">
        <v>-33144</v>
      </c>
      <c r="J598" s="1">
        <f t="shared" si="19"/>
        <v>1231614</v>
      </c>
      <c r="K598" s="12"/>
    </row>
    <row r="599" spans="1:11" ht="14.4" customHeight="1">
      <c r="A599" s="23" t="s">
        <v>615</v>
      </c>
      <c r="B599" s="12">
        <v>492270</v>
      </c>
      <c r="C599" s="14" t="s">
        <v>624</v>
      </c>
      <c r="D599" s="23" t="s">
        <v>691</v>
      </c>
      <c r="E599" s="24" t="s">
        <v>708</v>
      </c>
      <c r="F599" s="3">
        <v>1681073</v>
      </c>
      <c r="G599" s="3">
        <v>946547</v>
      </c>
      <c r="H599" s="3">
        <f t="shared" si="18"/>
        <v>2627620</v>
      </c>
      <c r="I599" s="1">
        <v>91116</v>
      </c>
      <c r="J599" s="1">
        <f t="shared" si="19"/>
        <v>2718736</v>
      </c>
      <c r="K599" s="12"/>
    </row>
    <row r="600" spans="1:11" ht="14.4" customHeight="1">
      <c r="A600" s="23" t="s">
        <v>615</v>
      </c>
      <c r="B600" s="12">
        <v>493403</v>
      </c>
      <c r="C600" s="14" t="s">
        <v>625</v>
      </c>
      <c r="D600" s="23" t="s">
        <v>691</v>
      </c>
      <c r="E600" s="24" t="s">
        <v>708</v>
      </c>
      <c r="F600" s="3">
        <v>3475119</v>
      </c>
      <c r="G600" s="3">
        <v>0</v>
      </c>
      <c r="H600" s="3">
        <f t="shared" si="18"/>
        <v>3475119</v>
      </c>
      <c r="I600" s="1">
        <v>382872</v>
      </c>
      <c r="J600" s="1">
        <f t="shared" si="19"/>
        <v>3857991</v>
      </c>
      <c r="K600" s="12"/>
    </row>
    <row r="601" spans="1:11" ht="14.4" customHeight="1">
      <c r="A601" s="23" t="s">
        <v>626</v>
      </c>
      <c r="B601" s="12">
        <v>500758</v>
      </c>
      <c r="C601" s="14" t="s">
        <v>627</v>
      </c>
      <c r="D601" s="23" t="s">
        <v>691</v>
      </c>
      <c r="E601" s="24" t="s">
        <v>708</v>
      </c>
      <c r="F601" s="3">
        <v>369243</v>
      </c>
      <c r="G601" s="3">
        <v>1368769</v>
      </c>
      <c r="H601" s="3">
        <f t="shared" si="18"/>
        <v>1738012</v>
      </c>
      <c r="I601" s="1">
        <v>265518</v>
      </c>
      <c r="J601" s="1">
        <f t="shared" si="19"/>
        <v>2003530</v>
      </c>
      <c r="K601" s="12"/>
    </row>
    <row r="602" spans="1:11" ht="14.4" customHeight="1">
      <c r="A602" s="23" t="s">
        <v>626</v>
      </c>
      <c r="B602" s="12">
        <v>502278</v>
      </c>
      <c r="C602" s="14" t="s">
        <v>628</v>
      </c>
      <c r="D602" s="23" t="s">
        <v>691</v>
      </c>
      <c r="E602" s="24" t="s">
        <v>708</v>
      </c>
      <c r="F602" s="3">
        <v>1967783</v>
      </c>
      <c r="G602" s="3">
        <v>0</v>
      </c>
      <c r="H602" s="3">
        <f t="shared" si="18"/>
        <v>1967783</v>
      </c>
      <c r="I602" s="1">
        <v>239400</v>
      </c>
      <c r="J602" s="1">
        <f t="shared" si="19"/>
        <v>2207183</v>
      </c>
      <c r="K602" s="12"/>
    </row>
    <row r="603" spans="1:11" ht="14.4" customHeight="1">
      <c r="A603" s="23" t="s">
        <v>626</v>
      </c>
      <c r="B603" s="12">
        <v>502282</v>
      </c>
      <c r="C603" s="14" t="s">
        <v>629</v>
      </c>
      <c r="D603" s="23" t="s">
        <v>691</v>
      </c>
      <c r="E603" s="24" t="s">
        <v>708</v>
      </c>
      <c r="F603" s="3">
        <v>482246</v>
      </c>
      <c r="G603" s="3">
        <v>54295</v>
      </c>
      <c r="H603" s="3">
        <f t="shared" si="18"/>
        <v>536541</v>
      </c>
      <c r="I603" s="1">
        <v>42636</v>
      </c>
      <c r="J603" s="1">
        <f t="shared" si="19"/>
        <v>579177</v>
      </c>
      <c r="K603" s="12"/>
    </row>
    <row r="604" spans="1:11" ht="14.4" customHeight="1">
      <c r="A604" s="23" t="s">
        <v>626</v>
      </c>
      <c r="B604" s="12">
        <v>502284</v>
      </c>
      <c r="C604" s="14" t="s">
        <v>630</v>
      </c>
      <c r="D604" s="23" t="s">
        <v>691</v>
      </c>
      <c r="E604" s="24" t="s">
        <v>708</v>
      </c>
      <c r="F604" s="3">
        <v>1403258.2019901848</v>
      </c>
      <c r="G604" s="3">
        <v>0</v>
      </c>
      <c r="H604" s="3">
        <f t="shared" si="18"/>
        <v>1403258.2019901848</v>
      </c>
      <c r="I604" s="1">
        <v>372</v>
      </c>
      <c r="J604" s="1">
        <f t="shared" si="19"/>
        <v>1403630.2019901848</v>
      </c>
      <c r="K604" s="12"/>
    </row>
    <row r="605" spans="1:11" ht="14.4" customHeight="1">
      <c r="A605" s="23" t="s">
        <v>626</v>
      </c>
      <c r="B605" s="12">
        <v>502286</v>
      </c>
      <c r="C605" s="14" t="s">
        <v>631</v>
      </c>
      <c r="D605" s="23" t="s">
        <v>691</v>
      </c>
      <c r="E605" s="24" t="s">
        <v>708</v>
      </c>
      <c r="F605" s="3">
        <v>3640663</v>
      </c>
      <c r="G605" s="3">
        <v>0</v>
      </c>
      <c r="H605" s="3">
        <f t="shared" si="18"/>
        <v>3640663</v>
      </c>
      <c r="I605" s="1">
        <v>149856</v>
      </c>
      <c r="J605" s="1">
        <f t="shared" si="19"/>
        <v>3790519</v>
      </c>
      <c r="K605" s="12"/>
    </row>
    <row r="606" spans="1:11" ht="14.4" customHeight="1">
      <c r="A606" s="23" t="s">
        <v>626</v>
      </c>
      <c r="B606" s="12">
        <v>502288</v>
      </c>
      <c r="C606" s="14" t="s">
        <v>632</v>
      </c>
      <c r="D606" s="23" t="s">
        <v>691</v>
      </c>
      <c r="E606" s="24" t="s">
        <v>708</v>
      </c>
      <c r="F606" s="3">
        <v>1421797</v>
      </c>
      <c r="G606" s="3">
        <v>721000</v>
      </c>
      <c r="H606" s="3">
        <f t="shared" si="18"/>
        <v>2142797</v>
      </c>
      <c r="I606" s="1">
        <v>-145920</v>
      </c>
      <c r="J606" s="1">
        <f t="shared" si="19"/>
        <v>1996877</v>
      </c>
      <c r="K606" s="12"/>
    </row>
    <row r="607" spans="1:11" ht="14.4" customHeight="1">
      <c r="A607" s="23" t="s">
        <v>633</v>
      </c>
      <c r="B607" s="12">
        <v>512251</v>
      </c>
      <c r="C607" s="14" t="s">
        <v>634</v>
      </c>
      <c r="D607" s="23" t="s">
        <v>691</v>
      </c>
      <c r="E607" s="24" t="s">
        <v>708</v>
      </c>
      <c r="F607" s="3">
        <v>4294848</v>
      </c>
      <c r="G607" s="3">
        <v>289907</v>
      </c>
      <c r="H607" s="3">
        <f t="shared" si="18"/>
        <v>4584755</v>
      </c>
      <c r="I607" s="1">
        <v>912492</v>
      </c>
      <c r="J607" s="1">
        <f t="shared" si="19"/>
        <v>5497247</v>
      </c>
      <c r="K607" s="12"/>
    </row>
    <row r="608" spans="1:11" ht="14.4" customHeight="1">
      <c r="A608" s="23" t="s">
        <v>633</v>
      </c>
      <c r="B608" s="12">
        <v>512290</v>
      </c>
      <c r="C608" s="14" t="s">
        <v>635</v>
      </c>
      <c r="D608" s="23" t="s">
        <v>691</v>
      </c>
      <c r="E608" s="24" t="s">
        <v>708</v>
      </c>
      <c r="F608" s="3">
        <v>147689</v>
      </c>
      <c r="G608" s="3">
        <v>0</v>
      </c>
      <c r="H608" s="3">
        <f t="shared" si="18"/>
        <v>147689</v>
      </c>
      <c r="I608" s="1">
        <v>15132</v>
      </c>
      <c r="J608" s="1">
        <f t="shared" si="19"/>
        <v>162821</v>
      </c>
      <c r="K608" s="12"/>
    </row>
    <row r="609" spans="1:11" ht="14.4" customHeight="1">
      <c r="A609" s="23" t="s">
        <v>633</v>
      </c>
      <c r="B609" s="12">
        <v>512291</v>
      </c>
      <c r="C609" s="14" t="s">
        <v>636</v>
      </c>
      <c r="D609" s="23" t="s">
        <v>691</v>
      </c>
      <c r="E609" s="24" t="s">
        <v>708</v>
      </c>
      <c r="F609" s="3">
        <v>879994</v>
      </c>
      <c r="G609" s="3">
        <v>295193</v>
      </c>
      <c r="H609" s="3">
        <f t="shared" si="18"/>
        <v>1175187</v>
      </c>
      <c r="I609" s="1">
        <v>245322</v>
      </c>
      <c r="J609" s="1">
        <f t="shared" si="19"/>
        <v>1420509</v>
      </c>
      <c r="K609" s="12"/>
    </row>
    <row r="610" spans="1:11" ht="14.4" customHeight="1">
      <c r="A610" s="23" t="s">
        <v>633</v>
      </c>
      <c r="B610" s="12">
        <v>512295</v>
      </c>
      <c r="C610" s="14" t="s">
        <v>637</v>
      </c>
      <c r="D610" s="23" t="s">
        <v>691</v>
      </c>
      <c r="E610" s="24" t="s">
        <v>708</v>
      </c>
      <c r="F610" s="3">
        <v>1315425</v>
      </c>
      <c r="G610" s="3">
        <v>0</v>
      </c>
      <c r="H610" s="3">
        <f t="shared" si="18"/>
        <v>1315425</v>
      </c>
      <c r="I610" s="1">
        <v>90288</v>
      </c>
      <c r="J610" s="1">
        <f t="shared" si="19"/>
        <v>1405713</v>
      </c>
      <c r="K610" s="12"/>
    </row>
    <row r="611" spans="1:11" ht="14.4" customHeight="1">
      <c r="A611" s="23" t="s">
        <v>633</v>
      </c>
      <c r="B611" s="12">
        <v>512296</v>
      </c>
      <c r="C611" s="14" t="s">
        <v>638</v>
      </c>
      <c r="D611" s="23" t="s">
        <v>691</v>
      </c>
      <c r="E611" s="24" t="s">
        <v>708</v>
      </c>
      <c r="F611" s="3">
        <v>2074789</v>
      </c>
      <c r="G611" s="3">
        <v>0</v>
      </c>
      <c r="H611" s="3">
        <f t="shared" si="18"/>
        <v>2074789</v>
      </c>
      <c r="I611" s="1">
        <v>-765444</v>
      </c>
      <c r="J611" s="1">
        <f t="shared" si="19"/>
        <v>1309345</v>
      </c>
      <c r="K611" s="12"/>
    </row>
    <row r="612" spans="1:11" ht="14.4" customHeight="1">
      <c r="A612" s="23" t="s">
        <v>639</v>
      </c>
      <c r="B612" s="12">
        <v>520580</v>
      </c>
      <c r="C612" s="14" t="s">
        <v>640</v>
      </c>
      <c r="D612" s="23" t="s">
        <v>691</v>
      </c>
      <c r="E612" s="24" t="s">
        <v>708</v>
      </c>
      <c r="F612" s="3">
        <v>89295.014312329033</v>
      </c>
      <c r="G612" s="3">
        <v>0</v>
      </c>
      <c r="H612" s="3">
        <f t="shared" si="18"/>
        <v>89295.014312329033</v>
      </c>
      <c r="I612" s="1">
        <v>-16170</v>
      </c>
      <c r="J612" s="1">
        <f t="shared" si="19"/>
        <v>73125.014312329033</v>
      </c>
      <c r="K612" s="12"/>
    </row>
    <row r="613" spans="1:11" ht="14.4" customHeight="1">
      <c r="A613" s="23" t="s">
        <v>639</v>
      </c>
      <c r="B613" s="12">
        <v>520581</v>
      </c>
      <c r="C613" s="14" t="s">
        <v>641</v>
      </c>
      <c r="D613" s="23" t="s">
        <v>691</v>
      </c>
      <c r="E613" s="24" t="s">
        <v>708</v>
      </c>
      <c r="F613" s="3">
        <v>95288</v>
      </c>
      <c r="G613" s="3">
        <v>0</v>
      </c>
      <c r="H613" s="3">
        <f t="shared" si="18"/>
        <v>95288</v>
      </c>
      <c r="I613" s="1">
        <v>-1886</v>
      </c>
      <c r="J613" s="1">
        <f t="shared" si="19"/>
        <v>93402</v>
      </c>
      <c r="K613" s="12"/>
    </row>
    <row r="614" spans="1:11" ht="14.4" customHeight="1">
      <c r="A614" s="23" t="s">
        <v>639</v>
      </c>
      <c r="B614" s="12">
        <v>522417</v>
      </c>
      <c r="C614" s="14" t="s">
        <v>642</v>
      </c>
      <c r="D614" s="23" t="s">
        <v>691</v>
      </c>
      <c r="E614" s="24" t="s">
        <v>708</v>
      </c>
      <c r="F614" s="3">
        <v>7096</v>
      </c>
      <c r="G614" s="3">
        <v>33714</v>
      </c>
      <c r="H614" s="3">
        <f t="shared" si="18"/>
        <v>40810</v>
      </c>
      <c r="I614" s="1">
        <v>16722</v>
      </c>
      <c r="J614" s="1">
        <f t="shared" si="19"/>
        <v>57532</v>
      </c>
      <c r="K614" s="12"/>
    </row>
    <row r="615" spans="1:11" ht="14.4" customHeight="1">
      <c r="A615" s="23" t="s">
        <v>639</v>
      </c>
      <c r="B615" s="12">
        <v>522419</v>
      </c>
      <c r="C615" s="14" t="s">
        <v>643</v>
      </c>
      <c r="D615" s="23" t="s">
        <v>691</v>
      </c>
      <c r="E615" s="24" t="s">
        <v>708</v>
      </c>
      <c r="F615" s="3">
        <v>288404</v>
      </c>
      <c r="G615" s="3">
        <v>663316</v>
      </c>
      <c r="H615" s="3">
        <f t="shared" si="18"/>
        <v>951720</v>
      </c>
      <c r="I615" s="1">
        <v>29658</v>
      </c>
      <c r="J615" s="1">
        <f t="shared" si="19"/>
        <v>981378</v>
      </c>
      <c r="K615" s="12"/>
    </row>
    <row r="616" spans="1:11" ht="14.4" customHeight="1">
      <c r="A616" s="23" t="s">
        <v>639</v>
      </c>
      <c r="B616" s="12">
        <v>522423</v>
      </c>
      <c r="C616" s="14" t="s">
        <v>644</v>
      </c>
      <c r="D616" s="23" t="s">
        <v>691</v>
      </c>
      <c r="E616" s="24" t="s">
        <v>708</v>
      </c>
      <c r="F616" s="3">
        <v>930462</v>
      </c>
      <c r="G616" s="3">
        <v>5322</v>
      </c>
      <c r="H616" s="3">
        <f t="shared" si="18"/>
        <v>935784</v>
      </c>
      <c r="I616" s="1">
        <v>162522</v>
      </c>
      <c r="J616" s="1">
        <f t="shared" si="19"/>
        <v>1098306</v>
      </c>
      <c r="K616" s="12"/>
    </row>
    <row r="617" spans="1:11" ht="14.4" customHeight="1">
      <c r="A617" s="23" t="s">
        <v>639</v>
      </c>
      <c r="B617" s="12">
        <v>522426</v>
      </c>
      <c r="C617" s="14" t="s">
        <v>645</v>
      </c>
      <c r="D617" s="23" t="s">
        <v>691</v>
      </c>
      <c r="E617" s="24" t="s">
        <v>708</v>
      </c>
      <c r="F617" s="3">
        <v>530547</v>
      </c>
      <c r="G617" s="3">
        <v>0</v>
      </c>
      <c r="H617" s="3">
        <f t="shared" si="18"/>
        <v>530547</v>
      </c>
      <c r="I617" s="1">
        <v>-15558</v>
      </c>
      <c r="J617" s="1">
        <f t="shared" si="19"/>
        <v>514989</v>
      </c>
      <c r="K617" s="12"/>
    </row>
    <row r="618" spans="1:11" ht="14.4" customHeight="1">
      <c r="A618" s="23" t="s">
        <v>639</v>
      </c>
      <c r="B618" s="12">
        <v>522431</v>
      </c>
      <c r="C618" s="14" t="s">
        <v>646</v>
      </c>
      <c r="D618" s="23" t="s">
        <v>691</v>
      </c>
      <c r="E618" s="24" t="s">
        <v>708</v>
      </c>
      <c r="F618" s="3">
        <v>730855</v>
      </c>
      <c r="G618" s="3">
        <v>2084270</v>
      </c>
      <c r="H618" s="3">
        <f t="shared" si="18"/>
        <v>2815125</v>
      </c>
      <c r="I618" s="1">
        <v>170532</v>
      </c>
      <c r="J618" s="1">
        <f t="shared" si="19"/>
        <v>2985657</v>
      </c>
      <c r="K618" s="12"/>
    </row>
    <row r="619" spans="1:11" ht="14.4" customHeight="1">
      <c r="A619" s="23" t="s">
        <v>639</v>
      </c>
      <c r="B619" s="12">
        <v>522442</v>
      </c>
      <c r="C619" s="14" t="s">
        <v>647</v>
      </c>
      <c r="D619" s="23" t="s">
        <v>691</v>
      </c>
      <c r="E619" s="24" t="s">
        <v>708</v>
      </c>
      <c r="F619" s="3">
        <v>318883</v>
      </c>
      <c r="G619" s="3">
        <v>276151</v>
      </c>
      <c r="H619" s="3">
        <f t="shared" si="18"/>
        <v>595034</v>
      </c>
      <c r="I619" s="1">
        <v>-5808</v>
      </c>
      <c r="J619" s="1">
        <f t="shared" si="19"/>
        <v>589226</v>
      </c>
      <c r="K619" s="12"/>
    </row>
    <row r="620" spans="1:11" ht="14.4" customHeight="1">
      <c r="A620" s="23" t="s">
        <v>639</v>
      </c>
      <c r="B620" s="12">
        <v>522446</v>
      </c>
      <c r="C620" s="14" t="s">
        <v>648</v>
      </c>
      <c r="D620" s="23" t="s">
        <v>691</v>
      </c>
      <c r="E620" s="24" t="s">
        <v>708</v>
      </c>
      <c r="F620" s="3">
        <v>670248</v>
      </c>
      <c r="G620" s="3">
        <v>0</v>
      </c>
      <c r="H620" s="3">
        <f t="shared" si="18"/>
        <v>670248</v>
      </c>
      <c r="I620" s="1">
        <v>36642</v>
      </c>
      <c r="J620" s="1">
        <f t="shared" si="19"/>
        <v>706890</v>
      </c>
      <c r="K620" s="12"/>
    </row>
    <row r="621" spans="1:11" ht="14.4" customHeight="1">
      <c r="A621" s="23" t="s">
        <v>639</v>
      </c>
      <c r="B621" s="12">
        <v>522447</v>
      </c>
      <c r="C621" s="14" t="s">
        <v>649</v>
      </c>
      <c r="D621" s="23" t="s">
        <v>691</v>
      </c>
      <c r="E621" s="24" t="s">
        <v>708</v>
      </c>
      <c r="F621" s="3">
        <v>282453.55523064523</v>
      </c>
      <c r="G621" s="3">
        <v>3099580.7626756984</v>
      </c>
      <c r="H621" s="3">
        <f t="shared" si="18"/>
        <v>3382034.3179063434</v>
      </c>
      <c r="I621" s="1">
        <v>-952548</v>
      </c>
      <c r="J621" s="1">
        <f t="shared" si="19"/>
        <v>2429486.3179063434</v>
      </c>
      <c r="K621" s="12"/>
    </row>
    <row r="622" spans="1:11" ht="14.4" customHeight="1">
      <c r="A622" s="23" t="s">
        <v>639</v>
      </c>
      <c r="B622" s="12">
        <v>522451</v>
      </c>
      <c r="C622" s="14" t="s">
        <v>650</v>
      </c>
      <c r="D622" s="23" t="s">
        <v>691</v>
      </c>
      <c r="E622" s="24" t="s">
        <v>708</v>
      </c>
      <c r="F622" s="3">
        <v>767989</v>
      </c>
      <c r="G622" s="3">
        <v>113867</v>
      </c>
      <c r="H622" s="3">
        <f t="shared" si="18"/>
        <v>881856</v>
      </c>
      <c r="I622" s="1">
        <v>13254</v>
      </c>
      <c r="J622" s="1">
        <f t="shared" si="19"/>
        <v>895110</v>
      </c>
      <c r="K622" s="12"/>
    </row>
    <row r="623" spans="1:11" ht="14.4" customHeight="1">
      <c r="A623" s="23" t="s">
        <v>639</v>
      </c>
      <c r="B623" s="12">
        <v>522452</v>
      </c>
      <c r="C623" s="14" t="s">
        <v>651</v>
      </c>
      <c r="D623" s="23" t="s">
        <v>691</v>
      </c>
      <c r="E623" s="24" t="s">
        <v>708</v>
      </c>
      <c r="F623" s="3">
        <v>792154</v>
      </c>
      <c r="G623" s="3">
        <v>3336319</v>
      </c>
      <c r="H623" s="3">
        <f t="shared" si="18"/>
        <v>4128473</v>
      </c>
      <c r="I623" s="1">
        <v>-197370</v>
      </c>
      <c r="J623" s="1">
        <f t="shared" si="19"/>
        <v>3931103</v>
      </c>
      <c r="K623" s="12"/>
    </row>
    <row r="624" spans="1:11" ht="14.4" customHeight="1">
      <c r="A624" s="23" t="s">
        <v>652</v>
      </c>
      <c r="B624" s="12">
        <v>532359</v>
      </c>
      <c r="C624" s="14" t="s">
        <v>653</v>
      </c>
      <c r="D624" s="23" t="s">
        <v>691</v>
      </c>
      <c r="E624" s="24" t="s">
        <v>708</v>
      </c>
      <c r="F624" s="3">
        <v>597615</v>
      </c>
      <c r="G624" s="3">
        <v>484912</v>
      </c>
      <c r="H624" s="3">
        <f t="shared" si="18"/>
        <v>1082527</v>
      </c>
      <c r="I624" s="1">
        <v>48792</v>
      </c>
      <c r="J624" s="1">
        <f t="shared" si="19"/>
        <v>1131319</v>
      </c>
      <c r="K624" s="12"/>
    </row>
    <row r="625" spans="1:11" ht="14.4" customHeight="1">
      <c r="A625" s="23" t="s">
        <v>652</v>
      </c>
      <c r="B625" s="12">
        <v>532362</v>
      </c>
      <c r="C625" s="14" t="s">
        <v>654</v>
      </c>
      <c r="D625" s="23" t="s">
        <v>691</v>
      </c>
      <c r="E625" s="24" t="s">
        <v>708</v>
      </c>
      <c r="F625" s="3">
        <v>1613468</v>
      </c>
      <c r="G625" s="3">
        <v>1852414</v>
      </c>
      <c r="H625" s="3">
        <f t="shared" si="18"/>
        <v>3465882</v>
      </c>
      <c r="I625" s="1">
        <v>80712</v>
      </c>
      <c r="J625" s="1">
        <f t="shared" si="19"/>
        <v>3546594</v>
      </c>
      <c r="K625" s="12"/>
    </row>
    <row r="626" spans="1:11" ht="14.4" customHeight="1">
      <c r="A626" s="23" t="s">
        <v>652</v>
      </c>
      <c r="B626" s="12">
        <v>532363</v>
      </c>
      <c r="C626" s="14" t="s">
        <v>655</v>
      </c>
      <c r="D626" s="23" t="s">
        <v>691</v>
      </c>
      <c r="E626" s="24" t="s">
        <v>708</v>
      </c>
      <c r="F626" s="3">
        <v>328005</v>
      </c>
      <c r="G626" s="3">
        <v>171480</v>
      </c>
      <c r="H626" s="3">
        <f t="shared" si="18"/>
        <v>499485</v>
      </c>
      <c r="I626" s="1">
        <v>92880</v>
      </c>
      <c r="J626" s="1">
        <f t="shared" si="19"/>
        <v>592365</v>
      </c>
      <c r="K626" s="12"/>
    </row>
    <row r="627" spans="1:11" ht="14.4" customHeight="1">
      <c r="A627" s="23" t="s">
        <v>652</v>
      </c>
      <c r="B627" s="12">
        <v>532364</v>
      </c>
      <c r="C627" s="14" t="s">
        <v>656</v>
      </c>
      <c r="D627" s="23" t="s">
        <v>691</v>
      </c>
      <c r="E627" s="24" t="s">
        <v>708</v>
      </c>
      <c r="F627" s="3">
        <v>480143</v>
      </c>
      <c r="G627" s="3">
        <v>566168</v>
      </c>
      <c r="H627" s="3">
        <f t="shared" si="18"/>
        <v>1046311</v>
      </c>
      <c r="I627" s="1">
        <v>25992</v>
      </c>
      <c r="J627" s="1">
        <f t="shared" si="19"/>
        <v>1072303</v>
      </c>
      <c r="K627" s="12"/>
    </row>
    <row r="628" spans="1:11" ht="14.4" customHeight="1">
      <c r="A628" s="23" t="s">
        <v>652</v>
      </c>
      <c r="B628" s="12">
        <v>532369</v>
      </c>
      <c r="C628" s="14" t="s">
        <v>657</v>
      </c>
      <c r="D628" s="23" t="s">
        <v>691</v>
      </c>
      <c r="E628" s="24" t="s">
        <v>708</v>
      </c>
      <c r="F628" s="3">
        <v>384598</v>
      </c>
      <c r="G628" s="3">
        <v>0</v>
      </c>
      <c r="H628" s="3">
        <f t="shared" si="18"/>
        <v>384598</v>
      </c>
      <c r="I628" s="1">
        <v>-17034</v>
      </c>
      <c r="J628" s="1">
        <f t="shared" si="19"/>
        <v>367564</v>
      </c>
      <c r="K628" s="12"/>
    </row>
    <row r="629" spans="1:11" ht="14.4" customHeight="1">
      <c r="A629" s="23" t="s">
        <v>652</v>
      </c>
      <c r="B629" s="12">
        <v>532373</v>
      </c>
      <c r="C629" s="14" t="s">
        <v>658</v>
      </c>
      <c r="D629" s="23" t="s">
        <v>691</v>
      </c>
      <c r="E629" s="24" t="s">
        <v>708</v>
      </c>
      <c r="F629" s="3">
        <v>290215</v>
      </c>
      <c r="G629" s="3">
        <v>315958</v>
      </c>
      <c r="H629" s="3">
        <f t="shared" si="18"/>
        <v>606173</v>
      </c>
      <c r="I629" s="1">
        <v>41358</v>
      </c>
      <c r="J629" s="1">
        <f t="shared" si="19"/>
        <v>647531</v>
      </c>
      <c r="K629" s="12"/>
    </row>
    <row r="630" spans="1:11" ht="14.4" customHeight="1">
      <c r="A630" s="23" t="s">
        <v>652</v>
      </c>
      <c r="B630" s="12">
        <v>532377</v>
      </c>
      <c r="C630" s="14" t="s">
        <v>659</v>
      </c>
      <c r="D630" s="23" t="s">
        <v>691</v>
      </c>
      <c r="E630" s="24" t="s">
        <v>708</v>
      </c>
      <c r="F630" s="3">
        <v>109177</v>
      </c>
      <c r="G630" s="3">
        <v>0</v>
      </c>
      <c r="H630" s="3">
        <f t="shared" si="18"/>
        <v>109177</v>
      </c>
      <c r="I630" s="1">
        <v>-30636</v>
      </c>
      <c r="J630" s="1">
        <f t="shared" si="19"/>
        <v>78541</v>
      </c>
      <c r="K630" s="12"/>
    </row>
    <row r="631" spans="1:11" ht="14.4" customHeight="1">
      <c r="A631" s="23" t="s">
        <v>652</v>
      </c>
      <c r="B631" s="12">
        <v>532383</v>
      </c>
      <c r="C631" s="14" t="s">
        <v>660</v>
      </c>
      <c r="D631" s="23" t="s">
        <v>691</v>
      </c>
      <c r="E631" s="24" t="s">
        <v>708</v>
      </c>
      <c r="F631" s="3">
        <v>1416144</v>
      </c>
      <c r="G631" s="3">
        <v>2184917</v>
      </c>
      <c r="H631" s="3">
        <f t="shared" si="18"/>
        <v>3601061</v>
      </c>
      <c r="I631" s="1">
        <v>200388</v>
      </c>
      <c r="J631" s="1">
        <f t="shared" si="19"/>
        <v>3801449</v>
      </c>
      <c r="K631" s="12"/>
    </row>
    <row r="632" spans="1:11" ht="14.4" customHeight="1">
      <c r="A632" s="23" t="s">
        <v>652</v>
      </c>
      <c r="B632" s="12">
        <v>532384</v>
      </c>
      <c r="C632" s="14" t="s">
        <v>661</v>
      </c>
      <c r="D632" s="23" t="s">
        <v>691</v>
      </c>
      <c r="E632" s="24" t="s">
        <v>708</v>
      </c>
      <c r="F632" s="3">
        <v>279599</v>
      </c>
      <c r="G632" s="3">
        <v>284591</v>
      </c>
      <c r="H632" s="3">
        <f t="shared" si="18"/>
        <v>564190</v>
      </c>
      <c r="I632" s="1">
        <v>192</v>
      </c>
      <c r="J632" s="1">
        <f t="shared" si="19"/>
        <v>564382</v>
      </c>
      <c r="K632" s="12"/>
    </row>
    <row r="633" spans="1:11" ht="14.4" customHeight="1">
      <c r="A633" s="23" t="s">
        <v>652</v>
      </c>
      <c r="B633" s="12">
        <v>532386</v>
      </c>
      <c r="C633" s="14" t="s">
        <v>662</v>
      </c>
      <c r="D633" s="23" t="s">
        <v>691</v>
      </c>
      <c r="E633" s="24" t="s">
        <v>708</v>
      </c>
      <c r="F633" s="3">
        <v>217928</v>
      </c>
      <c r="G633" s="3">
        <v>164450</v>
      </c>
      <c r="H633" s="3">
        <f t="shared" si="18"/>
        <v>382378</v>
      </c>
      <c r="I633" s="1">
        <v>12672</v>
      </c>
      <c r="J633" s="1">
        <f t="shared" si="19"/>
        <v>395050</v>
      </c>
      <c r="K633" s="12"/>
    </row>
    <row r="634" spans="1:11" ht="14.4" customHeight="1">
      <c r="A634" s="23" t="s">
        <v>652</v>
      </c>
      <c r="B634" s="12">
        <v>532387</v>
      </c>
      <c r="C634" s="14" t="s">
        <v>663</v>
      </c>
      <c r="D634" s="23" t="s">
        <v>691</v>
      </c>
      <c r="E634" s="24" t="s">
        <v>708</v>
      </c>
      <c r="F634" s="3">
        <v>179172</v>
      </c>
      <c r="G634" s="3">
        <v>24553</v>
      </c>
      <c r="H634" s="3">
        <f t="shared" ref="H634:H656" si="20">F634+G634</f>
        <v>203725</v>
      </c>
      <c r="I634" s="1">
        <v>-10554</v>
      </c>
      <c r="J634" s="1">
        <f t="shared" ref="J634:J656" si="21">H634+I634</f>
        <v>193171</v>
      </c>
      <c r="K634" s="12"/>
    </row>
    <row r="635" spans="1:11" ht="14.4" customHeight="1">
      <c r="A635" s="23" t="s">
        <v>652</v>
      </c>
      <c r="B635" s="12">
        <v>532388</v>
      </c>
      <c r="C635" s="14" t="s">
        <v>664</v>
      </c>
      <c r="D635" s="23" t="s">
        <v>691</v>
      </c>
      <c r="E635" s="24" t="s">
        <v>708</v>
      </c>
      <c r="F635" s="3">
        <v>367504</v>
      </c>
      <c r="G635" s="3">
        <v>0</v>
      </c>
      <c r="H635" s="3">
        <f t="shared" si="20"/>
        <v>367504</v>
      </c>
      <c r="I635" s="1">
        <v>11197</v>
      </c>
      <c r="J635" s="1">
        <f t="shared" si="21"/>
        <v>378701</v>
      </c>
      <c r="K635" s="12"/>
    </row>
    <row r="636" spans="1:11" ht="14.4" customHeight="1">
      <c r="A636" s="23" t="s">
        <v>652</v>
      </c>
      <c r="B636" s="12">
        <v>532389</v>
      </c>
      <c r="C636" s="14" t="s">
        <v>665</v>
      </c>
      <c r="D636" s="23" t="s">
        <v>691</v>
      </c>
      <c r="E636" s="24" t="s">
        <v>708</v>
      </c>
      <c r="F636" s="3">
        <v>902219</v>
      </c>
      <c r="G636" s="3">
        <v>0</v>
      </c>
      <c r="H636" s="3">
        <f t="shared" si="20"/>
        <v>902219</v>
      </c>
      <c r="I636" s="1">
        <v>-13002</v>
      </c>
      <c r="J636" s="1">
        <f t="shared" si="21"/>
        <v>889217</v>
      </c>
      <c r="K636" s="12"/>
    </row>
    <row r="637" spans="1:11" ht="14.4" customHeight="1">
      <c r="A637" s="23" t="s">
        <v>652</v>
      </c>
      <c r="B637" s="12">
        <v>532390</v>
      </c>
      <c r="C637" s="14" t="s">
        <v>666</v>
      </c>
      <c r="D637" s="23" t="s">
        <v>691</v>
      </c>
      <c r="E637" s="24" t="s">
        <v>708</v>
      </c>
      <c r="F637" s="3">
        <v>548151</v>
      </c>
      <c r="G637" s="3">
        <v>0</v>
      </c>
      <c r="H637" s="3">
        <f t="shared" si="20"/>
        <v>548151</v>
      </c>
      <c r="I637" s="1">
        <v>-12716</v>
      </c>
      <c r="J637" s="1">
        <f t="shared" si="21"/>
        <v>535435</v>
      </c>
      <c r="K637" s="12"/>
    </row>
    <row r="638" spans="1:11" ht="14.4" customHeight="1">
      <c r="A638" s="23" t="s">
        <v>652</v>
      </c>
      <c r="B638" s="12">
        <v>532391</v>
      </c>
      <c r="C638" s="14" t="s">
        <v>667</v>
      </c>
      <c r="D638" s="23" t="s">
        <v>691</v>
      </c>
      <c r="E638" s="24" t="s">
        <v>708</v>
      </c>
      <c r="F638" s="3">
        <v>418005</v>
      </c>
      <c r="G638" s="3">
        <v>409196</v>
      </c>
      <c r="H638" s="3">
        <f t="shared" si="20"/>
        <v>827201</v>
      </c>
      <c r="I638" s="1">
        <v>-20586</v>
      </c>
      <c r="J638" s="1">
        <f t="shared" si="21"/>
        <v>806615</v>
      </c>
      <c r="K638" s="12"/>
    </row>
    <row r="639" spans="1:11" ht="14.4" customHeight="1">
      <c r="A639" s="23" t="s">
        <v>652</v>
      </c>
      <c r="B639" s="12">
        <v>532392</v>
      </c>
      <c r="C639" s="14" t="s">
        <v>668</v>
      </c>
      <c r="D639" s="23" t="s">
        <v>691</v>
      </c>
      <c r="E639" s="24" t="s">
        <v>708</v>
      </c>
      <c r="F639" s="3">
        <v>756816.60067564365</v>
      </c>
      <c r="G639" s="3">
        <v>0</v>
      </c>
      <c r="H639" s="3">
        <f t="shared" si="20"/>
        <v>756816.60067564365</v>
      </c>
      <c r="I639" s="1">
        <v>1434</v>
      </c>
      <c r="J639" s="1">
        <f t="shared" si="21"/>
        <v>758250.60067564365</v>
      </c>
      <c r="K639" s="12"/>
    </row>
    <row r="640" spans="1:11" ht="14.4" customHeight="1">
      <c r="A640" s="23" t="s">
        <v>652</v>
      </c>
      <c r="B640" s="12">
        <v>532396</v>
      </c>
      <c r="C640" s="14" t="s">
        <v>669</v>
      </c>
      <c r="D640" s="23" t="s">
        <v>691</v>
      </c>
      <c r="E640" s="24" t="s">
        <v>708</v>
      </c>
      <c r="F640" s="3">
        <v>140444</v>
      </c>
      <c r="G640" s="3">
        <v>0</v>
      </c>
      <c r="H640" s="3">
        <f t="shared" si="20"/>
        <v>140444</v>
      </c>
      <c r="I640" s="1">
        <v>7662</v>
      </c>
      <c r="J640" s="1">
        <f t="shared" si="21"/>
        <v>148106</v>
      </c>
      <c r="K640" s="12"/>
    </row>
    <row r="641" spans="1:11" ht="14.4" customHeight="1">
      <c r="A641" s="23" t="s">
        <v>652</v>
      </c>
      <c r="B641" s="12">
        <v>532397</v>
      </c>
      <c r="C641" s="14" t="s">
        <v>670</v>
      </c>
      <c r="D641" s="23" t="s">
        <v>691</v>
      </c>
      <c r="E641" s="24" t="s">
        <v>708</v>
      </c>
      <c r="F641" s="3">
        <v>139630</v>
      </c>
      <c r="G641" s="3">
        <v>2641342</v>
      </c>
      <c r="H641" s="3">
        <f t="shared" si="20"/>
        <v>2780972</v>
      </c>
      <c r="I641" s="1">
        <v>322884</v>
      </c>
      <c r="J641" s="1">
        <f t="shared" si="21"/>
        <v>3103856</v>
      </c>
      <c r="K641" s="12"/>
    </row>
    <row r="642" spans="1:11" ht="14.4" customHeight="1">
      <c r="A642" s="23" t="s">
        <v>652</v>
      </c>
      <c r="B642" s="12">
        <v>532399</v>
      </c>
      <c r="C642" s="14" t="s">
        <v>671</v>
      </c>
      <c r="D642" s="23" t="s">
        <v>691</v>
      </c>
      <c r="E642" s="24" t="s">
        <v>708</v>
      </c>
      <c r="F642" s="3">
        <v>1177668</v>
      </c>
      <c r="G642" s="3">
        <v>1017728</v>
      </c>
      <c r="H642" s="3">
        <f t="shared" si="20"/>
        <v>2195396</v>
      </c>
      <c r="I642" s="1">
        <v>76548</v>
      </c>
      <c r="J642" s="1">
        <f t="shared" si="21"/>
        <v>2271944</v>
      </c>
      <c r="K642" s="12"/>
    </row>
    <row r="643" spans="1:11" ht="14.4" customHeight="1">
      <c r="A643" s="23" t="s">
        <v>652</v>
      </c>
      <c r="B643" s="12">
        <v>533336</v>
      </c>
      <c r="C643" s="14" t="s">
        <v>672</v>
      </c>
      <c r="D643" s="23" t="s">
        <v>691</v>
      </c>
      <c r="E643" s="24" t="s">
        <v>708</v>
      </c>
      <c r="F643" s="3">
        <v>74369</v>
      </c>
      <c r="G643" s="3">
        <v>0</v>
      </c>
      <c r="H643" s="3">
        <f t="shared" si="20"/>
        <v>74369</v>
      </c>
      <c r="I643" s="1">
        <v>7320</v>
      </c>
      <c r="J643" s="1">
        <f t="shared" si="21"/>
        <v>81689</v>
      </c>
      <c r="K643" s="12"/>
    </row>
    <row r="644" spans="1:11" ht="14.4" customHeight="1">
      <c r="A644" s="23" t="s">
        <v>673</v>
      </c>
      <c r="B644" s="12">
        <v>542301</v>
      </c>
      <c r="C644" s="14" t="s">
        <v>674</v>
      </c>
      <c r="D644" s="23" t="s">
        <v>691</v>
      </c>
      <c r="E644" s="24" t="s">
        <v>708</v>
      </c>
      <c r="F644" s="3">
        <v>1471418</v>
      </c>
      <c r="G644" s="3">
        <v>0</v>
      </c>
      <c r="H644" s="3">
        <f t="shared" si="20"/>
        <v>1471418</v>
      </c>
      <c r="I644" s="1">
        <v>47442</v>
      </c>
      <c r="J644" s="1">
        <f t="shared" si="21"/>
        <v>1518860</v>
      </c>
      <c r="K644" s="12"/>
    </row>
    <row r="645" spans="1:11" ht="14.4" customHeight="1">
      <c r="A645" s="23" t="s">
        <v>673</v>
      </c>
      <c r="B645" s="12">
        <v>542313</v>
      </c>
      <c r="C645" s="14" t="s">
        <v>675</v>
      </c>
      <c r="D645" s="23" t="s">
        <v>691</v>
      </c>
      <c r="E645" s="24" t="s">
        <v>708</v>
      </c>
      <c r="F645" s="3">
        <v>524157</v>
      </c>
      <c r="G645" s="3">
        <v>0</v>
      </c>
      <c r="H645" s="3">
        <f t="shared" si="20"/>
        <v>524157</v>
      </c>
      <c r="I645" s="1">
        <v>-17370</v>
      </c>
      <c r="J645" s="1">
        <f t="shared" si="21"/>
        <v>506787</v>
      </c>
      <c r="K645" s="12"/>
    </row>
    <row r="646" spans="1:11" ht="14.4" customHeight="1">
      <c r="A646" s="23" t="s">
        <v>673</v>
      </c>
      <c r="B646" s="12">
        <v>542318</v>
      </c>
      <c r="C646" s="14" t="s">
        <v>676</v>
      </c>
      <c r="D646" s="23" t="s">
        <v>691</v>
      </c>
      <c r="E646" s="24" t="s">
        <v>708</v>
      </c>
      <c r="F646" s="3">
        <v>1141033</v>
      </c>
      <c r="G646" s="3">
        <v>0</v>
      </c>
      <c r="H646" s="3">
        <f t="shared" si="20"/>
        <v>1141033</v>
      </c>
      <c r="I646" s="1">
        <v>47874</v>
      </c>
      <c r="J646" s="1">
        <f t="shared" si="21"/>
        <v>1188907</v>
      </c>
      <c r="K646" s="12"/>
    </row>
    <row r="647" spans="1:11" s="12" customFormat="1" ht="14.4" customHeight="1">
      <c r="A647" s="23" t="s">
        <v>673</v>
      </c>
      <c r="B647" s="12">
        <v>542324</v>
      </c>
      <c r="C647" s="14" t="s">
        <v>677</v>
      </c>
      <c r="D647" s="23" t="s">
        <v>691</v>
      </c>
      <c r="E647" s="24" t="s">
        <v>708</v>
      </c>
      <c r="F647" s="3">
        <v>2004696</v>
      </c>
      <c r="G647" s="3">
        <v>0</v>
      </c>
      <c r="H647" s="3">
        <f t="shared" si="20"/>
        <v>2004696</v>
      </c>
      <c r="I647" s="1">
        <v>91116</v>
      </c>
      <c r="J647" s="1">
        <f t="shared" si="21"/>
        <v>2095812</v>
      </c>
    </row>
    <row r="648" spans="1:11" s="12" customFormat="1" ht="14.4" customHeight="1">
      <c r="A648" s="23" t="s">
        <v>673</v>
      </c>
      <c r="B648" s="12">
        <v>542332</v>
      </c>
      <c r="C648" s="14" t="s">
        <v>678</v>
      </c>
      <c r="D648" s="23" t="s">
        <v>691</v>
      </c>
      <c r="E648" s="24" t="s">
        <v>708</v>
      </c>
      <c r="F648" s="3">
        <v>3358306</v>
      </c>
      <c r="G648" s="3">
        <v>0</v>
      </c>
      <c r="H648" s="3">
        <f t="shared" si="20"/>
        <v>3358306</v>
      </c>
      <c r="I648" s="1">
        <v>-15564</v>
      </c>
      <c r="J648" s="1">
        <f t="shared" si="21"/>
        <v>3342742</v>
      </c>
    </row>
    <row r="649" spans="1:11" s="12" customFormat="1" ht="14.4" customHeight="1">
      <c r="A649" s="23" t="s">
        <v>673</v>
      </c>
      <c r="B649" s="12">
        <v>542338</v>
      </c>
      <c r="C649" s="14" t="s">
        <v>679</v>
      </c>
      <c r="D649" s="23" t="s">
        <v>691</v>
      </c>
      <c r="E649" s="24" t="s">
        <v>708</v>
      </c>
      <c r="F649" s="3">
        <v>4723116</v>
      </c>
      <c r="G649" s="3">
        <v>5504</v>
      </c>
      <c r="H649" s="3">
        <f t="shared" si="20"/>
        <v>4728620</v>
      </c>
      <c r="I649" s="1">
        <v>188022</v>
      </c>
      <c r="J649" s="1">
        <f t="shared" si="21"/>
        <v>4916642</v>
      </c>
    </row>
    <row r="650" spans="1:11" s="12" customFormat="1" ht="14.4" customHeight="1">
      <c r="A650" s="23" t="s">
        <v>673</v>
      </c>
      <c r="B650" s="12">
        <v>542339</v>
      </c>
      <c r="C650" s="14" t="s">
        <v>680</v>
      </c>
      <c r="D650" s="23" t="s">
        <v>691</v>
      </c>
      <c r="E650" s="24" t="s">
        <v>708</v>
      </c>
      <c r="F650" s="3">
        <v>4051603</v>
      </c>
      <c r="G650" s="3">
        <v>3990</v>
      </c>
      <c r="H650" s="3">
        <f t="shared" si="20"/>
        <v>4055593</v>
      </c>
      <c r="I650" s="1">
        <v>157824</v>
      </c>
      <c r="J650" s="1">
        <f t="shared" si="21"/>
        <v>4213417</v>
      </c>
    </row>
    <row r="651" spans="1:11" s="12" customFormat="1" ht="14.4" customHeight="1">
      <c r="A651" s="23" t="s">
        <v>673</v>
      </c>
      <c r="B651" s="12">
        <v>542343</v>
      </c>
      <c r="C651" s="14" t="s">
        <v>681</v>
      </c>
      <c r="D651" s="23" t="s">
        <v>691</v>
      </c>
      <c r="E651" s="24" t="s">
        <v>708</v>
      </c>
      <c r="F651" s="3">
        <v>2591079</v>
      </c>
      <c r="G651" s="3">
        <v>0</v>
      </c>
      <c r="H651" s="3">
        <f t="shared" si="20"/>
        <v>2591079</v>
      </c>
      <c r="I651" s="1">
        <v>26292</v>
      </c>
      <c r="J651" s="1">
        <f t="shared" si="21"/>
        <v>2617371</v>
      </c>
    </row>
    <row r="652" spans="1:11" s="12" customFormat="1" ht="14.4" customHeight="1">
      <c r="A652" s="23" t="s">
        <v>682</v>
      </c>
      <c r="B652" s="12">
        <v>552220</v>
      </c>
      <c r="C652" s="14" t="s">
        <v>683</v>
      </c>
      <c r="D652" s="23" t="s">
        <v>691</v>
      </c>
      <c r="E652" s="24" t="s">
        <v>708</v>
      </c>
      <c r="F652" s="3">
        <v>94460</v>
      </c>
      <c r="G652" s="3">
        <v>19057</v>
      </c>
      <c r="H652" s="3">
        <f t="shared" si="20"/>
        <v>113517</v>
      </c>
      <c r="I652" s="1">
        <v>8298</v>
      </c>
      <c r="J652" s="1">
        <f t="shared" si="21"/>
        <v>121815</v>
      </c>
    </row>
    <row r="653" spans="1:11" s="12" customFormat="1" ht="14.4" customHeight="1">
      <c r="A653" s="23" t="s">
        <v>682</v>
      </c>
      <c r="B653" s="12">
        <v>552349</v>
      </c>
      <c r="C653" s="14" t="s">
        <v>684</v>
      </c>
      <c r="D653" s="23" t="s">
        <v>691</v>
      </c>
      <c r="E653" s="24" t="s">
        <v>708</v>
      </c>
      <c r="F653" s="3">
        <v>2283443</v>
      </c>
      <c r="G653" s="3">
        <v>856779</v>
      </c>
      <c r="H653" s="3">
        <f t="shared" si="20"/>
        <v>3140222</v>
      </c>
      <c r="I653" s="1">
        <v>292476</v>
      </c>
      <c r="J653" s="1">
        <f t="shared" si="21"/>
        <v>3432698</v>
      </c>
    </row>
    <row r="654" spans="1:11" s="12" customFormat="1" ht="14.4" customHeight="1">
      <c r="A654" s="23" t="s">
        <v>682</v>
      </c>
      <c r="B654" s="12">
        <v>553304</v>
      </c>
      <c r="C654" s="14" t="s">
        <v>685</v>
      </c>
      <c r="D654" s="23" t="s">
        <v>691</v>
      </c>
      <c r="E654" s="24" t="s">
        <v>708</v>
      </c>
      <c r="F654" s="3">
        <v>497274</v>
      </c>
      <c r="G654" s="3">
        <v>0</v>
      </c>
      <c r="H654" s="3">
        <f t="shared" si="20"/>
        <v>497274</v>
      </c>
      <c r="I654" s="1">
        <v>-9132</v>
      </c>
      <c r="J654" s="1">
        <f t="shared" si="21"/>
        <v>488142</v>
      </c>
    </row>
    <row r="655" spans="1:11" s="12" customFormat="1" ht="14.4" customHeight="1">
      <c r="A655" s="23" t="s">
        <v>686</v>
      </c>
      <c r="B655" s="12">
        <v>663800</v>
      </c>
      <c r="C655" s="14" t="s">
        <v>687</v>
      </c>
      <c r="D655" s="23" t="s">
        <v>691</v>
      </c>
      <c r="E655" s="24" t="s">
        <v>708</v>
      </c>
      <c r="F655" s="3">
        <v>6528121</v>
      </c>
      <c r="G655" s="3">
        <v>0</v>
      </c>
      <c r="H655" s="3">
        <f t="shared" si="20"/>
        <v>6528121</v>
      </c>
      <c r="I655" s="1">
        <v>1507296</v>
      </c>
      <c r="J655" s="1">
        <f t="shared" si="21"/>
        <v>8035417</v>
      </c>
    </row>
    <row r="656" spans="1:11" s="12" customFormat="1" ht="14.4" customHeight="1">
      <c r="A656" s="23" t="s">
        <v>688</v>
      </c>
      <c r="B656" s="12">
        <v>673900</v>
      </c>
      <c r="C656" s="14" t="s">
        <v>689</v>
      </c>
      <c r="D656" s="23" t="s">
        <v>691</v>
      </c>
      <c r="E656" s="24" t="s">
        <v>708</v>
      </c>
      <c r="F656" s="3">
        <v>1148392</v>
      </c>
      <c r="G656" s="3">
        <v>0</v>
      </c>
      <c r="H656" s="3">
        <f t="shared" si="20"/>
        <v>1148392</v>
      </c>
      <c r="I656" s="1">
        <v>81744</v>
      </c>
      <c r="J656" s="1">
        <f t="shared" si="21"/>
        <v>1230136</v>
      </c>
    </row>
    <row r="657" spans="1:15" s="12" customFormat="1" ht="14.4" customHeight="1">
      <c r="B657"/>
      <c r="C657" s="6"/>
      <c r="D657" s="20"/>
      <c r="E657" s="21"/>
      <c r="F657" s="1"/>
      <c r="G657" s="1"/>
      <c r="H657" s="3"/>
      <c r="I657" s="1"/>
      <c r="J657" s="1"/>
    </row>
    <row r="658" spans="1:15">
      <c r="A658" t="s">
        <v>693</v>
      </c>
      <c r="H658" s="1">
        <f>SUM(H3:H656)</f>
        <v>948427535.91434753</v>
      </c>
      <c r="I658" s="1">
        <f>SUM(I3:I656)</f>
        <v>41783610</v>
      </c>
      <c r="J658" s="1">
        <f>SUM(J3:J656)</f>
        <v>990211145.91434753</v>
      </c>
      <c r="M658" s="77"/>
    </row>
    <row r="659" spans="1:15" s="12" customFormat="1">
      <c r="B659"/>
      <c r="H659" s="1"/>
      <c r="I659" s="1"/>
      <c r="J659" s="1"/>
      <c r="M659" s="4"/>
    </row>
    <row r="660" spans="1:15">
      <c r="J660" s="1"/>
      <c r="M660" s="4"/>
      <c r="O660" s="76"/>
    </row>
    <row r="661" spans="1:15" ht="46.2" customHeight="1">
      <c r="C661" s="127" t="s">
        <v>699</v>
      </c>
      <c r="D661" s="128"/>
      <c r="E661" s="128"/>
      <c r="F661" s="128"/>
      <c r="G661" s="128"/>
      <c r="H661" s="128"/>
      <c r="I661" s="128"/>
      <c r="J661" s="128"/>
    </row>
    <row r="670" spans="1:15">
      <c r="I670" s="4"/>
    </row>
  </sheetData>
  <sortState ref="A3:S1096">
    <sortCondition ref="B3:B1096"/>
  </sortState>
  <mergeCells count="2">
    <mergeCell ref="C661:J661"/>
    <mergeCell ref="A1:J1"/>
  </mergeCells>
  <pageMargins left="0.7" right="0.7" top="0.75" bottom="0.75" header="0.3" footer="0.3"/>
  <pageSetup scale="6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8"/>
  <sheetViews>
    <sheetView zoomScaleNormal="100" workbookViewId="0">
      <pane ySplit="2" topLeftCell="A3" activePane="bottomLeft" state="frozen"/>
      <selection activeCell="J4" sqref="J4"/>
      <selection pane="bottomLeft" sqref="A1:F1"/>
    </sheetView>
  </sheetViews>
  <sheetFormatPr defaultRowHeight="14.4"/>
  <cols>
    <col min="1" max="1" width="8.88671875" customWidth="1"/>
    <col min="2" max="2" width="10.44140625" customWidth="1"/>
    <col min="3" max="3" width="27.33203125" bestFit="1" customWidth="1"/>
    <col min="4" max="4" width="16.109375" bestFit="1" customWidth="1"/>
    <col min="5" max="5" width="17.44140625" style="12" bestFit="1" customWidth="1"/>
    <col min="6" max="6" width="17.44140625" style="12" customWidth="1"/>
    <col min="7" max="7" width="12.33203125" bestFit="1" customWidth="1"/>
  </cols>
  <sheetData>
    <row r="1" spans="1:8" s="12" customFormat="1" ht="30" customHeight="1">
      <c r="A1" s="125" t="s">
        <v>835</v>
      </c>
      <c r="B1" s="125"/>
      <c r="C1" s="125"/>
      <c r="D1" s="125"/>
      <c r="E1" s="125"/>
      <c r="F1" s="125"/>
    </row>
    <row r="2" spans="1:8" ht="28.8">
      <c r="A2" s="8" t="s">
        <v>0</v>
      </c>
      <c r="B2" s="8" t="s">
        <v>1</v>
      </c>
      <c r="C2" s="8" t="s">
        <v>2</v>
      </c>
      <c r="D2" s="8" t="s">
        <v>690</v>
      </c>
      <c r="E2" s="16" t="s">
        <v>710</v>
      </c>
      <c r="F2" s="17" t="s">
        <v>707</v>
      </c>
    </row>
    <row r="3" spans="1:8">
      <c r="A3" s="23" t="s">
        <v>3</v>
      </c>
      <c r="B3" s="12">
        <v>100002</v>
      </c>
      <c r="C3" s="14" t="s">
        <v>4</v>
      </c>
      <c r="D3" s="20" t="s">
        <v>691</v>
      </c>
      <c r="E3" s="42" t="s">
        <v>708</v>
      </c>
      <c r="F3" s="1">
        <v>0</v>
      </c>
    </row>
    <row r="4" spans="1:8">
      <c r="A4" s="23" t="s">
        <v>3</v>
      </c>
      <c r="B4" s="12">
        <v>100003</v>
      </c>
      <c r="C4" s="14" t="s">
        <v>5</v>
      </c>
      <c r="D4" s="20" t="s">
        <v>691</v>
      </c>
      <c r="E4" s="42" t="s">
        <v>708</v>
      </c>
      <c r="F4" s="1">
        <v>0</v>
      </c>
      <c r="G4" s="12"/>
      <c r="H4" s="12"/>
    </row>
    <row r="5" spans="1:8">
      <c r="A5" s="23" t="s">
        <v>3</v>
      </c>
      <c r="B5" s="12">
        <v>100019</v>
      </c>
      <c r="C5" s="14" t="s">
        <v>6</v>
      </c>
      <c r="D5" s="20" t="s">
        <v>691</v>
      </c>
      <c r="E5" s="42" t="s">
        <v>708</v>
      </c>
      <c r="F5" s="1">
        <v>272544</v>
      </c>
      <c r="G5" s="12"/>
      <c r="H5" s="12"/>
    </row>
    <row r="6" spans="1:8">
      <c r="A6" s="23" t="s">
        <v>3</v>
      </c>
      <c r="B6" s="12">
        <v>100027</v>
      </c>
      <c r="C6" s="14" t="s">
        <v>7</v>
      </c>
      <c r="D6" s="20" t="s">
        <v>691</v>
      </c>
      <c r="E6" s="42" t="s">
        <v>708</v>
      </c>
      <c r="F6" s="1">
        <v>264108</v>
      </c>
      <c r="G6" s="12"/>
      <c r="H6" s="12"/>
    </row>
    <row r="7" spans="1:8">
      <c r="A7" s="23" t="s">
        <v>3</v>
      </c>
      <c r="B7" s="12">
        <v>100029</v>
      </c>
      <c r="C7" s="14" t="s">
        <v>8</v>
      </c>
      <c r="D7" s="20" t="s">
        <v>691</v>
      </c>
      <c r="E7" s="42" t="s">
        <v>708</v>
      </c>
      <c r="F7" s="1">
        <v>310044</v>
      </c>
      <c r="G7" s="12"/>
      <c r="H7" s="12"/>
    </row>
    <row r="8" spans="1:8">
      <c r="A8" s="23" t="s">
        <v>9</v>
      </c>
      <c r="B8" s="12">
        <v>120038</v>
      </c>
      <c r="C8" s="14" t="s">
        <v>10</v>
      </c>
      <c r="D8" s="20" t="s">
        <v>691</v>
      </c>
      <c r="E8" s="42" t="s">
        <v>708</v>
      </c>
      <c r="F8" s="1">
        <v>9192</v>
      </c>
      <c r="G8" s="12"/>
      <c r="H8" s="12"/>
    </row>
    <row r="9" spans="1:8">
      <c r="A9" s="23" t="s">
        <v>9</v>
      </c>
      <c r="B9" s="12">
        <v>120039</v>
      </c>
      <c r="C9" s="14" t="s">
        <v>11</v>
      </c>
      <c r="D9" s="20" t="s">
        <v>691</v>
      </c>
      <c r="E9" s="42" t="s">
        <v>708</v>
      </c>
      <c r="F9" s="1">
        <v>0</v>
      </c>
      <c r="G9" s="12"/>
      <c r="H9" s="12"/>
    </row>
    <row r="10" spans="1:8">
      <c r="A10" s="23" t="s">
        <v>9</v>
      </c>
      <c r="B10" s="12">
        <v>120042</v>
      </c>
      <c r="C10" s="14" t="s">
        <v>12</v>
      </c>
      <c r="D10" s="20" t="s">
        <v>691</v>
      </c>
      <c r="E10" s="42" t="s">
        <v>708</v>
      </c>
      <c r="F10" s="1">
        <v>4932</v>
      </c>
      <c r="G10" s="12"/>
      <c r="H10" s="12"/>
    </row>
    <row r="11" spans="1:8">
      <c r="A11" s="23" t="s">
        <v>9</v>
      </c>
      <c r="B11" s="12">
        <v>120043</v>
      </c>
      <c r="C11" s="14" t="s">
        <v>13</v>
      </c>
      <c r="D11" s="20" t="s">
        <v>691</v>
      </c>
      <c r="E11" s="42" t="s">
        <v>708</v>
      </c>
      <c r="F11" s="1">
        <v>0</v>
      </c>
      <c r="G11" s="12"/>
      <c r="H11" s="12"/>
    </row>
    <row r="12" spans="1:8">
      <c r="A12" s="23" t="s">
        <v>14</v>
      </c>
      <c r="B12" s="12">
        <v>140053</v>
      </c>
      <c r="C12" s="14" t="s">
        <v>15</v>
      </c>
      <c r="D12" s="20" t="s">
        <v>691</v>
      </c>
      <c r="E12" s="42" t="s">
        <v>708</v>
      </c>
      <c r="F12" s="1">
        <v>3048</v>
      </c>
      <c r="G12" s="12"/>
      <c r="H12" s="12"/>
    </row>
    <row r="13" spans="1:8">
      <c r="A13" s="23" t="s">
        <v>14</v>
      </c>
      <c r="B13" s="12">
        <v>140064</v>
      </c>
      <c r="C13" s="14" t="s">
        <v>16</v>
      </c>
      <c r="D13" s="20" t="s">
        <v>691</v>
      </c>
      <c r="E13" s="42" t="s">
        <v>708</v>
      </c>
      <c r="F13" s="1">
        <v>267660</v>
      </c>
      <c r="G13" s="12"/>
      <c r="H13" s="12"/>
    </row>
    <row r="14" spans="1:8">
      <c r="A14" s="23" t="s">
        <v>14</v>
      </c>
      <c r="B14" s="12">
        <v>140068</v>
      </c>
      <c r="C14" s="14" t="s">
        <v>17</v>
      </c>
      <c r="D14" s="20" t="s">
        <v>691</v>
      </c>
      <c r="E14" s="42" t="s">
        <v>708</v>
      </c>
      <c r="F14" s="1">
        <v>398196</v>
      </c>
      <c r="G14" s="12"/>
      <c r="H14" s="12"/>
    </row>
    <row r="15" spans="1:8">
      <c r="A15" s="23" t="s">
        <v>14</v>
      </c>
      <c r="B15" s="12">
        <v>140069</v>
      </c>
      <c r="C15" s="14" t="s">
        <v>18</v>
      </c>
      <c r="D15" s="20" t="s">
        <v>691</v>
      </c>
      <c r="E15" s="42" t="s">
        <v>708</v>
      </c>
      <c r="F15" s="1">
        <v>0</v>
      </c>
      <c r="G15" s="12"/>
      <c r="H15" s="12"/>
    </row>
    <row r="16" spans="1:8">
      <c r="A16" s="23" t="s">
        <v>14</v>
      </c>
      <c r="B16" s="12">
        <v>147332</v>
      </c>
      <c r="C16" s="14" t="s">
        <v>19</v>
      </c>
      <c r="D16" s="20" t="s">
        <v>691</v>
      </c>
      <c r="E16" s="42" t="s">
        <v>708</v>
      </c>
      <c r="F16" s="1">
        <v>0</v>
      </c>
      <c r="G16" s="12"/>
      <c r="H16" s="12"/>
    </row>
    <row r="17" spans="1:8">
      <c r="A17" s="23" t="s">
        <v>20</v>
      </c>
      <c r="B17" s="12">
        <v>150076</v>
      </c>
      <c r="C17" s="14" t="s">
        <v>21</v>
      </c>
      <c r="D17" s="42" t="s">
        <v>691</v>
      </c>
      <c r="E17" s="42" t="s">
        <v>708</v>
      </c>
      <c r="F17" s="1">
        <v>16800</v>
      </c>
      <c r="G17" s="12"/>
      <c r="H17" s="12"/>
    </row>
    <row r="18" spans="1:8">
      <c r="A18" s="23" t="s">
        <v>20</v>
      </c>
      <c r="B18" s="12">
        <v>150077</v>
      </c>
      <c r="C18" s="14" t="s">
        <v>22</v>
      </c>
      <c r="D18" s="20" t="s">
        <v>691</v>
      </c>
      <c r="E18" s="42" t="s">
        <v>708</v>
      </c>
      <c r="F18" s="1">
        <v>0</v>
      </c>
      <c r="G18" s="12"/>
      <c r="H18" s="12"/>
    </row>
    <row r="19" spans="1:8">
      <c r="A19" s="23" t="s">
        <v>20</v>
      </c>
      <c r="B19" s="12">
        <v>150085</v>
      </c>
      <c r="C19" s="14" t="s">
        <v>23</v>
      </c>
      <c r="D19" s="20" t="s">
        <v>691</v>
      </c>
      <c r="E19" s="42" t="s">
        <v>708</v>
      </c>
      <c r="F19" s="1">
        <v>74880</v>
      </c>
      <c r="G19" s="12"/>
      <c r="H19" s="12"/>
    </row>
    <row r="20" spans="1:8">
      <c r="A20" s="23" t="s">
        <v>20</v>
      </c>
      <c r="B20" s="12">
        <v>150091</v>
      </c>
      <c r="C20" s="14" t="s">
        <v>24</v>
      </c>
      <c r="D20" s="20" t="s">
        <v>691</v>
      </c>
      <c r="E20" s="42" t="s">
        <v>708</v>
      </c>
      <c r="F20" s="1">
        <v>0</v>
      </c>
      <c r="G20" s="12"/>
      <c r="H20" s="12"/>
    </row>
    <row r="21" spans="1:8">
      <c r="A21" s="23" t="s">
        <v>20</v>
      </c>
      <c r="B21" s="12">
        <v>150097</v>
      </c>
      <c r="C21" s="14" t="s">
        <v>25</v>
      </c>
      <c r="D21" s="20" t="s">
        <v>691</v>
      </c>
      <c r="E21" s="42" t="s">
        <v>708</v>
      </c>
      <c r="F21" s="1">
        <v>0</v>
      </c>
      <c r="G21" s="12"/>
      <c r="H21" s="12"/>
    </row>
    <row r="22" spans="1:8">
      <c r="A22" s="23" t="s">
        <v>20</v>
      </c>
      <c r="B22" s="12">
        <v>150099</v>
      </c>
      <c r="C22" s="14" t="s">
        <v>26</v>
      </c>
      <c r="D22" s="20" t="s">
        <v>691</v>
      </c>
      <c r="E22" s="42" t="s">
        <v>708</v>
      </c>
      <c r="F22" s="1">
        <v>0</v>
      </c>
      <c r="G22" s="12"/>
      <c r="H22" s="12"/>
    </row>
    <row r="23" spans="1:8">
      <c r="A23" s="23" t="s">
        <v>20</v>
      </c>
      <c r="B23" s="12">
        <v>150111</v>
      </c>
      <c r="C23" s="14" t="s">
        <v>27</v>
      </c>
      <c r="D23" s="20" t="s">
        <v>691</v>
      </c>
      <c r="E23" s="42" t="s">
        <v>708</v>
      </c>
      <c r="F23" s="1">
        <v>18180</v>
      </c>
      <c r="G23" s="12"/>
      <c r="H23" s="12"/>
    </row>
    <row r="24" spans="1:8">
      <c r="A24" s="23" t="s">
        <v>20</v>
      </c>
      <c r="B24" s="12">
        <v>150112</v>
      </c>
      <c r="C24" s="14" t="s">
        <v>28</v>
      </c>
      <c r="D24" s="20" t="s">
        <v>691</v>
      </c>
      <c r="E24" s="42" t="s">
        <v>708</v>
      </c>
      <c r="F24" s="1">
        <v>303912</v>
      </c>
      <c r="G24" s="12"/>
      <c r="H24" s="12"/>
    </row>
    <row r="25" spans="1:8">
      <c r="A25" s="23" t="s">
        <v>20</v>
      </c>
      <c r="B25" s="12">
        <v>150125</v>
      </c>
      <c r="C25" s="14" t="s">
        <v>29</v>
      </c>
      <c r="D25" s="20" t="s">
        <v>691</v>
      </c>
      <c r="E25" s="42" t="s">
        <v>708</v>
      </c>
      <c r="F25" s="1">
        <v>0</v>
      </c>
      <c r="G25" s="12"/>
      <c r="H25" s="12"/>
    </row>
    <row r="26" spans="1:8">
      <c r="A26" s="23" t="s">
        <v>20</v>
      </c>
      <c r="B26" s="12">
        <v>150131</v>
      </c>
      <c r="C26" s="14" t="s">
        <v>30</v>
      </c>
      <c r="D26" s="20" t="s">
        <v>691</v>
      </c>
      <c r="E26" s="42" t="s">
        <v>708</v>
      </c>
      <c r="F26" s="1">
        <v>221400</v>
      </c>
      <c r="G26" s="12"/>
      <c r="H26" s="12"/>
    </row>
    <row r="27" spans="1:8">
      <c r="A27" s="23" t="s">
        <v>31</v>
      </c>
      <c r="B27" s="12">
        <v>160135</v>
      </c>
      <c r="C27" s="14" t="s">
        <v>32</v>
      </c>
      <c r="D27" s="20" t="s">
        <v>691</v>
      </c>
      <c r="E27" s="42" t="s">
        <v>708</v>
      </c>
      <c r="F27" s="1">
        <v>0</v>
      </c>
      <c r="G27" s="12"/>
      <c r="H27" s="12"/>
    </row>
    <row r="28" spans="1:8">
      <c r="A28" s="23" t="s">
        <v>33</v>
      </c>
      <c r="B28" s="12">
        <v>170156</v>
      </c>
      <c r="C28" s="14" t="s">
        <v>34</v>
      </c>
      <c r="D28" s="20" t="s">
        <v>691</v>
      </c>
      <c r="E28" s="42" t="s">
        <v>708</v>
      </c>
      <c r="F28" s="1">
        <v>0</v>
      </c>
      <c r="G28" s="12"/>
      <c r="H28" s="12"/>
    </row>
    <row r="29" spans="1:8">
      <c r="A29" s="23" t="s">
        <v>33</v>
      </c>
      <c r="B29" s="12">
        <v>170171</v>
      </c>
      <c r="C29" s="14" t="s">
        <v>35</v>
      </c>
      <c r="D29" s="20" t="s">
        <v>691</v>
      </c>
      <c r="E29" s="42" t="s">
        <v>708</v>
      </c>
      <c r="F29" s="1">
        <v>0</v>
      </c>
      <c r="G29" s="12"/>
      <c r="H29" s="12"/>
    </row>
    <row r="30" spans="1:8">
      <c r="A30" s="23" t="s">
        <v>33</v>
      </c>
      <c r="B30" s="12">
        <v>170175</v>
      </c>
      <c r="C30" s="14" t="s">
        <v>36</v>
      </c>
      <c r="D30" s="20" t="s">
        <v>691</v>
      </c>
      <c r="E30" s="42" t="s">
        <v>708</v>
      </c>
      <c r="F30" s="1">
        <v>0</v>
      </c>
      <c r="G30" s="12"/>
      <c r="H30" s="12"/>
    </row>
    <row r="31" spans="1:8">
      <c r="A31" s="23" t="s">
        <v>33</v>
      </c>
      <c r="B31" s="12">
        <v>170177</v>
      </c>
      <c r="C31" s="14" t="s">
        <v>37</v>
      </c>
      <c r="D31" s="20" t="s">
        <v>691</v>
      </c>
      <c r="E31" s="42" t="s">
        <v>708</v>
      </c>
      <c r="F31" s="1">
        <v>0</v>
      </c>
      <c r="G31" s="12"/>
      <c r="H31" s="12"/>
    </row>
    <row r="32" spans="1:8">
      <c r="A32" s="23" t="s">
        <v>33</v>
      </c>
      <c r="B32" s="12">
        <v>170179</v>
      </c>
      <c r="C32" s="14" t="s">
        <v>38</v>
      </c>
      <c r="D32" s="20" t="s">
        <v>691</v>
      </c>
      <c r="E32" s="42" t="s">
        <v>708</v>
      </c>
      <c r="F32" s="1">
        <v>0</v>
      </c>
      <c r="G32" s="12"/>
      <c r="H32" s="12"/>
    </row>
    <row r="33" spans="1:8">
      <c r="A33" s="23" t="s">
        <v>33</v>
      </c>
      <c r="B33" s="12">
        <v>170189</v>
      </c>
      <c r="C33" s="14" t="s">
        <v>39</v>
      </c>
      <c r="D33" s="20" t="s">
        <v>691</v>
      </c>
      <c r="E33" s="42" t="s">
        <v>708</v>
      </c>
      <c r="F33" s="1">
        <v>220200</v>
      </c>
      <c r="G33" s="12"/>
      <c r="H33" s="12"/>
    </row>
    <row r="34" spans="1:8">
      <c r="A34" s="23" t="s">
        <v>33</v>
      </c>
      <c r="B34" s="12">
        <v>170195</v>
      </c>
      <c r="C34" s="14" t="s">
        <v>40</v>
      </c>
      <c r="D34" s="20" t="s">
        <v>691</v>
      </c>
      <c r="E34" s="42" t="s">
        <v>708</v>
      </c>
      <c r="F34" s="1">
        <v>46152</v>
      </c>
      <c r="G34" s="12"/>
      <c r="H34" s="12"/>
    </row>
    <row r="35" spans="1:8">
      <c r="A35" s="23" t="s">
        <v>33</v>
      </c>
      <c r="B35" s="12">
        <v>170196</v>
      </c>
      <c r="C35" s="14" t="s">
        <v>41</v>
      </c>
      <c r="D35" s="20" t="s">
        <v>691</v>
      </c>
      <c r="E35" s="42" t="s">
        <v>708</v>
      </c>
      <c r="F35" s="1">
        <v>0</v>
      </c>
      <c r="G35" s="12"/>
      <c r="H35" s="12"/>
    </row>
    <row r="36" spans="1:8">
      <c r="A36" s="23" t="s">
        <v>33</v>
      </c>
      <c r="B36" s="12">
        <v>170197</v>
      </c>
      <c r="C36" s="14" t="s">
        <v>42</v>
      </c>
      <c r="D36" s="20" t="s">
        <v>691</v>
      </c>
      <c r="E36" s="42" t="s">
        <v>708</v>
      </c>
      <c r="F36" s="1">
        <v>0</v>
      </c>
      <c r="G36" s="12"/>
      <c r="H36" s="12"/>
    </row>
    <row r="37" spans="1:8">
      <c r="A37" s="23" t="s">
        <v>33</v>
      </c>
      <c r="B37" s="12">
        <v>170205</v>
      </c>
      <c r="C37" s="14" t="s">
        <v>43</v>
      </c>
      <c r="D37" s="20" t="s">
        <v>691</v>
      </c>
      <c r="E37" s="42" t="s">
        <v>708</v>
      </c>
      <c r="F37" s="1">
        <v>10824</v>
      </c>
      <c r="G37" s="12"/>
      <c r="H37" s="12"/>
    </row>
    <row r="38" spans="1:8">
      <c r="A38" s="23" t="s">
        <v>33</v>
      </c>
      <c r="B38" s="12">
        <v>170210</v>
      </c>
      <c r="C38" s="14" t="s">
        <v>44</v>
      </c>
      <c r="D38" s="20" t="s">
        <v>691</v>
      </c>
      <c r="E38" s="42" t="s">
        <v>708</v>
      </c>
      <c r="F38" s="1">
        <v>0</v>
      </c>
      <c r="G38" s="12"/>
      <c r="H38" s="12"/>
    </row>
    <row r="39" spans="1:8">
      <c r="A39" s="23" t="s">
        <v>33</v>
      </c>
      <c r="B39" s="12">
        <v>170215</v>
      </c>
      <c r="C39" s="14" t="s">
        <v>45</v>
      </c>
      <c r="D39" s="20" t="s">
        <v>691</v>
      </c>
      <c r="E39" s="42" t="s">
        <v>708</v>
      </c>
      <c r="F39" s="1">
        <v>0</v>
      </c>
      <c r="G39" s="12"/>
      <c r="H39" s="12"/>
    </row>
    <row r="40" spans="1:8">
      <c r="A40" s="23" t="s">
        <v>46</v>
      </c>
      <c r="B40" s="12">
        <v>180216</v>
      </c>
      <c r="C40" s="14" t="s">
        <v>47</v>
      </c>
      <c r="D40" s="20" t="s">
        <v>691</v>
      </c>
      <c r="E40" s="42" t="s">
        <v>708</v>
      </c>
      <c r="F40" s="1">
        <v>0</v>
      </c>
      <c r="G40" s="12"/>
      <c r="H40" s="12"/>
    </row>
    <row r="41" spans="1:8">
      <c r="A41" s="23" t="s">
        <v>48</v>
      </c>
      <c r="B41" s="12">
        <v>190219</v>
      </c>
      <c r="C41" s="14" t="s">
        <v>49</v>
      </c>
      <c r="D41" s="20" t="s">
        <v>691</v>
      </c>
      <c r="E41" s="42" t="s">
        <v>708</v>
      </c>
      <c r="F41" s="1">
        <v>0</v>
      </c>
      <c r="G41" s="12"/>
      <c r="H41" s="12"/>
    </row>
    <row r="42" spans="1:8">
      <c r="A42" s="23" t="s">
        <v>48</v>
      </c>
      <c r="B42" s="12">
        <v>190220</v>
      </c>
      <c r="C42" s="14" t="s">
        <v>50</v>
      </c>
      <c r="D42" s="20" t="s">
        <v>691</v>
      </c>
      <c r="E42" s="42" t="s">
        <v>708</v>
      </c>
      <c r="F42" s="1">
        <v>31452</v>
      </c>
      <c r="G42" s="12"/>
      <c r="H42" s="12"/>
    </row>
    <row r="43" spans="1:8">
      <c r="A43" s="23" t="s">
        <v>48</v>
      </c>
      <c r="B43" s="12">
        <v>190239</v>
      </c>
      <c r="C43" s="14" t="s">
        <v>51</v>
      </c>
      <c r="D43" s="20" t="s">
        <v>691</v>
      </c>
      <c r="E43" s="42" t="s">
        <v>708</v>
      </c>
      <c r="F43" s="1">
        <v>27552</v>
      </c>
      <c r="G43" s="12"/>
      <c r="H43" s="12"/>
    </row>
    <row r="44" spans="1:8">
      <c r="A44" s="23" t="s">
        <v>48</v>
      </c>
      <c r="B44" s="12">
        <v>190243</v>
      </c>
      <c r="C44" s="14" t="s">
        <v>52</v>
      </c>
      <c r="D44" s="20" t="s">
        <v>691</v>
      </c>
      <c r="E44" s="42" t="s">
        <v>708</v>
      </c>
      <c r="F44" s="1">
        <v>0</v>
      </c>
      <c r="G44" s="12"/>
      <c r="H44" s="12"/>
    </row>
    <row r="45" spans="1:8">
      <c r="A45" s="23" t="s">
        <v>48</v>
      </c>
      <c r="B45" s="12">
        <v>190248</v>
      </c>
      <c r="C45" s="14" t="s">
        <v>53</v>
      </c>
      <c r="D45" s="20" t="s">
        <v>691</v>
      </c>
      <c r="E45" s="42" t="s">
        <v>708</v>
      </c>
      <c r="F45" s="1">
        <v>236532</v>
      </c>
      <c r="G45" s="12"/>
      <c r="H45" s="12"/>
    </row>
    <row r="46" spans="1:8">
      <c r="A46" s="23" t="s">
        <v>48</v>
      </c>
      <c r="B46" s="12">
        <v>190250</v>
      </c>
      <c r="C46" s="14" t="s">
        <v>54</v>
      </c>
      <c r="D46" s="20" t="s">
        <v>691</v>
      </c>
      <c r="E46" s="42" t="s">
        <v>708</v>
      </c>
      <c r="F46" s="1">
        <v>0</v>
      </c>
      <c r="G46" s="12"/>
      <c r="H46" s="12"/>
    </row>
    <row r="47" spans="1:8">
      <c r="A47" s="23" t="s">
        <v>48</v>
      </c>
      <c r="B47" s="12">
        <v>197251</v>
      </c>
      <c r="C47" s="14" t="s">
        <v>55</v>
      </c>
      <c r="D47" s="20" t="s">
        <v>691</v>
      </c>
      <c r="E47" s="42" t="s">
        <v>708</v>
      </c>
      <c r="F47" s="1">
        <v>37500</v>
      </c>
      <c r="G47" s="12"/>
      <c r="H47" s="12"/>
    </row>
    <row r="48" spans="1:8">
      <c r="A48" s="23" t="s">
        <v>56</v>
      </c>
      <c r="B48" s="12">
        <v>200257</v>
      </c>
      <c r="C48" s="14" t="s">
        <v>57</v>
      </c>
      <c r="D48" s="20" t="s">
        <v>691</v>
      </c>
      <c r="E48" s="42" t="s">
        <v>708</v>
      </c>
      <c r="F48" s="1">
        <v>412020</v>
      </c>
      <c r="G48" s="12"/>
      <c r="H48" s="12"/>
    </row>
    <row r="49" spans="1:8">
      <c r="A49" s="23" t="s">
        <v>56</v>
      </c>
      <c r="B49" s="12">
        <v>200259</v>
      </c>
      <c r="C49" s="14" t="s">
        <v>58</v>
      </c>
      <c r="D49" s="20" t="s">
        <v>691</v>
      </c>
      <c r="E49" s="42" t="s">
        <v>708</v>
      </c>
      <c r="F49" s="1">
        <v>1457988</v>
      </c>
      <c r="G49" s="12"/>
      <c r="H49" s="12"/>
    </row>
    <row r="50" spans="1:8">
      <c r="A50" s="23" t="s">
        <v>59</v>
      </c>
      <c r="B50" s="12">
        <v>210331</v>
      </c>
      <c r="C50" s="14" t="s">
        <v>60</v>
      </c>
      <c r="D50" s="20" t="s">
        <v>691</v>
      </c>
      <c r="E50" s="42" t="s">
        <v>708</v>
      </c>
      <c r="F50" s="1">
        <v>1023912</v>
      </c>
      <c r="G50" s="12"/>
      <c r="H50" s="12"/>
    </row>
    <row r="51" spans="1:8">
      <c r="A51" s="23" t="s">
        <v>59</v>
      </c>
      <c r="B51" s="12">
        <v>210335</v>
      </c>
      <c r="C51" s="14" t="s">
        <v>61</v>
      </c>
      <c r="D51" s="20" t="s">
        <v>691</v>
      </c>
      <c r="E51" s="42" t="s">
        <v>708</v>
      </c>
      <c r="F51" s="1">
        <v>0</v>
      </c>
      <c r="G51" s="12"/>
      <c r="H51" s="12"/>
    </row>
    <row r="52" spans="1:8">
      <c r="A52" s="23" t="s">
        <v>62</v>
      </c>
      <c r="B52" s="12">
        <v>220324</v>
      </c>
      <c r="C52" s="14" t="s">
        <v>63</v>
      </c>
      <c r="D52" s="20" t="s">
        <v>691</v>
      </c>
      <c r="E52" s="42" t="s">
        <v>708</v>
      </c>
      <c r="F52" s="1">
        <v>0</v>
      </c>
      <c r="G52" s="12"/>
      <c r="H52" s="12"/>
    </row>
    <row r="53" spans="1:8">
      <c r="A53" s="23" t="s">
        <v>62</v>
      </c>
      <c r="B53" s="12">
        <v>220347</v>
      </c>
      <c r="C53" s="14" t="s">
        <v>64</v>
      </c>
      <c r="D53" s="20" t="s">
        <v>691</v>
      </c>
      <c r="E53" s="42" t="s">
        <v>708</v>
      </c>
      <c r="F53" s="1">
        <v>1613220</v>
      </c>
      <c r="G53" s="12"/>
      <c r="H53" s="12"/>
    </row>
    <row r="54" spans="1:8">
      <c r="A54" s="23" t="s">
        <v>62</v>
      </c>
      <c r="B54" s="12">
        <v>220348</v>
      </c>
      <c r="C54" s="14" t="s">
        <v>65</v>
      </c>
      <c r="D54" s="20" t="s">
        <v>691</v>
      </c>
      <c r="E54" s="42" t="s">
        <v>708</v>
      </c>
      <c r="F54" s="1">
        <v>639648</v>
      </c>
      <c r="G54" s="12"/>
      <c r="H54" s="12"/>
    </row>
    <row r="55" spans="1:8">
      <c r="A55" s="23" t="s">
        <v>62</v>
      </c>
      <c r="B55" s="12">
        <v>220358</v>
      </c>
      <c r="C55" s="14" t="s">
        <v>66</v>
      </c>
      <c r="D55" s="20" t="s">
        <v>691</v>
      </c>
      <c r="E55" s="42" t="s">
        <v>708</v>
      </c>
      <c r="F55" s="1">
        <v>1084728</v>
      </c>
      <c r="G55" s="12"/>
      <c r="H55" s="12"/>
    </row>
    <row r="56" spans="1:8">
      <c r="A56" s="23" t="s">
        <v>62</v>
      </c>
      <c r="B56" s="12">
        <v>220360</v>
      </c>
      <c r="C56" s="14" t="s">
        <v>67</v>
      </c>
      <c r="D56" s="20" t="s">
        <v>691</v>
      </c>
      <c r="E56" s="42" t="s">
        <v>708</v>
      </c>
      <c r="F56" s="1">
        <v>669504</v>
      </c>
      <c r="G56" s="12"/>
      <c r="H56" s="12"/>
    </row>
    <row r="57" spans="1:8">
      <c r="A57" s="23" t="s">
        <v>62</v>
      </c>
      <c r="B57" s="12">
        <v>220365</v>
      </c>
      <c r="C57" s="14" t="s">
        <v>68</v>
      </c>
      <c r="D57" s="20" t="s">
        <v>691</v>
      </c>
      <c r="E57" s="42" t="s">
        <v>708</v>
      </c>
      <c r="F57" s="1">
        <v>214212</v>
      </c>
      <c r="G57" s="12"/>
      <c r="H57" s="12"/>
    </row>
    <row r="58" spans="1:8">
      <c r="A58" s="23" t="s">
        <v>62</v>
      </c>
      <c r="B58" s="12">
        <v>220368</v>
      </c>
      <c r="C58" s="14" t="s">
        <v>69</v>
      </c>
      <c r="D58" s="20" t="s">
        <v>691</v>
      </c>
      <c r="E58" s="42" t="s">
        <v>708</v>
      </c>
      <c r="F58" s="1">
        <v>113352</v>
      </c>
      <c r="G58" s="12"/>
      <c r="H58" s="12"/>
    </row>
    <row r="59" spans="1:8">
      <c r="A59" s="23" t="s">
        <v>62</v>
      </c>
      <c r="B59" s="12">
        <v>220371</v>
      </c>
      <c r="C59" s="14" t="s">
        <v>70</v>
      </c>
      <c r="D59" s="20" t="s">
        <v>691</v>
      </c>
      <c r="E59" s="42" t="s">
        <v>708</v>
      </c>
      <c r="F59" s="1">
        <v>0</v>
      </c>
      <c r="G59" s="12"/>
      <c r="H59" s="12"/>
    </row>
    <row r="60" spans="1:8">
      <c r="A60" s="23" t="s">
        <v>62</v>
      </c>
      <c r="B60" s="12">
        <v>220376</v>
      </c>
      <c r="C60" s="14" t="s">
        <v>71</v>
      </c>
      <c r="D60" s="20" t="s">
        <v>691</v>
      </c>
      <c r="E60" s="42" t="s">
        <v>708</v>
      </c>
      <c r="F60" s="1">
        <v>898824</v>
      </c>
      <c r="G60" s="12"/>
      <c r="H60" s="12"/>
    </row>
    <row r="61" spans="1:8">
      <c r="A61" s="23" t="s">
        <v>62</v>
      </c>
      <c r="B61" s="12">
        <v>220378</v>
      </c>
      <c r="C61" s="14" t="s">
        <v>72</v>
      </c>
      <c r="D61" s="20" t="s">
        <v>691</v>
      </c>
      <c r="E61" s="42" t="s">
        <v>708</v>
      </c>
      <c r="F61" s="1">
        <v>3076236</v>
      </c>
      <c r="G61" s="12"/>
      <c r="H61" s="12"/>
    </row>
    <row r="62" spans="1:8">
      <c r="A62" s="23" t="s">
        <v>62</v>
      </c>
      <c r="B62" s="12">
        <v>220380</v>
      </c>
      <c r="C62" s="14" t="s">
        <v>73</v>
      </c>
      <c r="D62" s="20" t="s">
        <v>691</v>
      </c>
      <c r="E62" s="42" t="s">
        <v>708</v>
      </c>
      <c r="F62" s="1">
        <v>202428</v>
      </c>
      <c r="G62" s="12"/>
      <c r="H62" s="12"/>
    </row>
    <row r="63" spans="1:8">
      <c r="A63" s="23" t="s">
        <v>62</v>
      </c>
      <c r="B63" s="12">
        <v>220381</v>
      </c>
      <c r="C63" s="14" t="s">
        <v>74</v>
      </c>
      <c r="D63" s="20" t="s">
        <v>691</v>
      </c>
      <c r="E63" s="42" t="s">
        <v>708</v>
      </c>
      <c r="F63" s="1">
        <v>2951244</v>
      </c>
      <c r="G63" s="12"/>
      <c r="H63" s="12"/>
    </row>
    <row r="64" spans="1:8">
      <c r="A64" s="23" t="s">
        <v>62</v>
      </c>
      <c r="B64" s="12">
        <v>220382</v>
      </c>
      <c r="C64" s="14" t="s">
        <v>75</v>
      </c>
      <c r="D64" s="20" t="s">
        <v>691</v>
      </c>
      <c r="E64" s="42" t="s">
        <v>708</v>
      </c>
      <c r="F64" s="1">
        <v>721320</v>
      </c>
      <c r="G64" s="12"/>
      <c r="H64" s="12"/>
    </row>
    <row r="65" spans="1:8">
      <c r="A65" s="23" t="s">
        <v>62</v>
      </c>
      <c r="B65" s="12">
        <v>220389</v>
      </c>
      <c r="C65" s="14" t="s">
        <v>76</v>
      </c>
      <c r="D65" s="20" t="s">
        <v>691</v>
      </c>
      <c r="E65" s="42" t="s">
        <v>708</v>
      </c>
      <c r="F65" s="1">
        <v>0</v>
      </c>
      <c r="G65" s="12"/>
      <c r="H65" s="12"/>
    </row>
    <row r="66" spans="1:8">
      <c r="A66" s="23" t="s">
        <v>62</v>
      </c>
      <c r="B66" s="12">
        <v>220392</v>
      </c>
      <c r="C66" s="14" t="s">
        <v>77</v>
      </c>
      <c r="D66" s="20" t="s">
        <v>691</v>
      </c>
      <c r="E66" s="42" t="s">
        <v>708</v>
      </c>
      <c r="F66" s="1">
        <v>138072</v>
      </c>
      <c r="G66" s="12"/>
      <c r="H66" s="12"/>
    </row>
    <row r="67" spans="1:8">
      <c r="A67" s="23" t="s">
        <v>62</v>
      </c>
      <c r="B67" s="12">
        <v>220394</v>
      </c>
      <c r="C67" s="14" t="s">
        <v>78</v>
      </c>
      <c r="D67" s="20" t="s">
        <v>691</v>
      </c>
      <c r="E67" s="42" t="s">
        <v>708</v>
      </c>
      <c r="F67" s="1">
        <v>454716</v>
      </c>
      <c r="G67" s="12"/>
      <c r="H67" s="12"/>
    </row>
    <row r="68" spans="1:8">
      <c r="A68" s="23" t="s">
        <v>79</v>
      </c>
      <c r="B68" s="12">
        <v>230468</v>
      </c>
      <c r="C68" s="14" t="s">
        <v>80</v>
      </c>
      <c r="D68" s="20" t="s">
        <v>691</v>
      </c>
      <c r="E68" s="42" t="s">
        <v>708</v>
      </c>
      <c r="F68" s="1">
        <v>0</v>
      </c>
      <c r="G68" s="12"/>
      <c r="H68" s="12"/>
    </row>
    <row r="69" spans="1:8">
      <c r="A69" s="23" t="s">
        <v>79</v>
      </c>
      <c r="B69" s="12">
        <v>230469</v>
      </c>
      <c r="C69" s="14" t="s">
        <v>81</v>
      </c>
      <c r="D69" s="20" t="s">
        <v>691</v>
      </c>
      <c r="E69" s="42" t="s">
        <v>708</v>
      </c>
      <c r="F69" s="1">
        <v>111492</v>
      </c>
      <c r="G69" s="12"/>
      <c r="H69" s="12"/>
    </row>
    <row r="70" spans="1:8">
      <c r="A70" s="23" t="s">
        <v>79</v>
      </c>
      <c r="B70" s="12">
        <v>230473</v>
      </c>
      <c r="C70" s="14" t="s">
        <v>82</v>
      </c>
      <c r="D70" s="20" t="s">
        <v>691</v>
      </c>
      <c r="E70" s="42" t="s">
        <v>708</v>
      </c>
      <c r="F70" s="1">
        <v>0</v>
      </c>
      <c r="G70" s="12"/>
      <c r="H70" s="12"/>
    </row>
    <row r="71" spans="1:8">
      <c r="A71" s="23" t="s">
        <v>79</v>
      </c>
      <c r="B71" s="12">
        <v>230478</v>
      </c>
      <c r="C71" s="14" t="s">
        <v>83</v>
      </c>
      <c r="D71" s="20" t="s">
        <v>691</v>
      </c>
      <c r="E71" s="42" t="s">
        <v>708</v>
      </c>
      <c r="F71" s="1">
        <v>0</v>
      </c>
      <c r="G71" s="12"/>
      <c r="H71" s="12"/>
    </row>
    <row r="72" spans="1:8">
      <c r="A72" s="23" t="s">
        <v>79</v>
      </c>
      <c r="B72" s="12">
        <v>230491</v>
      </c>
      <c r="C72" s="14" t="s">
        <v>84</v>
      </c>
      <c r="D72" s="20" t="s">
        <v>691</v>
      </c>
      <c r="E72" s="42" t="s">
        <v>708</v>
      </c>
      <c r="F72" s="1">
        <v>0</v>
      </c>
      <c r="G72" s="12"/>
      <c r="H72" s="12"/>
    </row>
    <row r="73" spans="1:8">
      <c r="A73" s="23" t="s">
        <v>79</v>
      </c>
      <c r="B73" s="12">
        <v>230496</v>
      </c>
      <c r="C73" s="14" t="s">
        <v>85</v>
      </c>
      <c r="D73" s="20" t="s">
        <v>691</v>
      </c>
      <c r="E73" s="42" t="s">
        <v>708</v>
      </c>
      <c r="F73" s="1">
        <v>0</v>
      </c>
      <c r="G73" s="12"/>
      <c r="H73" s="12"/>
    </row>
    <row r="74" spans="1:8">
      <c r="A74" s="23" t="s">
        <v>79</v>
      </c>
      <c r="B74" s="12">
        <v>230497</v>
      </c>
      <c r="C74" s="14" t="s">
        <v>86</v>
      </c>
      <c r="D74" s="20" t="s">
        <v>691</v>
      </c>
      <c r="E74" s="42" t="s">
        <v>708</v>
      </c>
      <c r="F74" s="1">
        <v>0</v>
      </c>
      <c r="G74" s="12"/>
      <c r="H74" s="12"/>
    </row>
    <row r="75" spans="1:8">
      <c r="A75" s="23" t="s">
        <v>79</v>
      </c>
      <c r="B75" s="12">
        <v>230498</v>
      </c>
      <c r="C75" s="14" t="s">
        <v>87</v>
      </c>
      <c r="D75" s="20" t="s">
        <v>691</v>
      </c>
      <c r="E75" s="42" t="s">
        <v>708</v>
      </c>
      <c r="F75" s="1">
        <v>129120</v>
      </c>
      <c r="G75" s="12"/>
      <c r="H75" s="12"/>
    </row>
    <row r="76" spans="1:8">
      <c r="A76" s="23" t="s">
        <v>79</v>
      </c>
      <c r="B76" s="12">
        <v>230500</v>
      </c>
      <c r="C76" s="14" t="s">
        <v>88</v>
      </c>
      <c r="D76" s="20" t="s">
        <v>691</v>
      </c>
      <c r="E76" s="42" t="s">
        <v>708</v>
      </c>
      <c r="F76" s="1">
        <v>93444</v>
      </c>
      <c r="G76" s="12"/>
      <c r="H76" s="12"/>
    </row>
    <row r="77" spans="1:8">
      <c r="A77" s="23" t="s">
        <v>79</v>
      </c>
      <c r="B77" s="12">
        <v>230501</v>
      </c>
      <c r="C77" s="14" t="s">
        <v>89</v>
      </c>
      <c r="D77" s="20" t="s">
        <v>691</v>
      </c>
      <c r="E77" s="42" t="s">
        <v>708</v>
      </c>
      <c r="F77" s="1">
        <v>0</v>
      </c>
      <c r="G77" s="12"/>
      <c r="H77" s="12"/>
    </row>
    <row r="78" spans="1:8">
      <c r="A78" s="23" t="s">
        <v>79</v>
      </c>
      <c r="B78" s="12">
        <v>230502</v>
      </c>
      <c r="C78" s="14" t="s">
        <v>90</v>
      </c>
      <c r="D78" s="20" t="s">
        <v>691</v>
      </c>
      <c r="E78" s="42" t="s">
        <v>708</v>
      </c>
      <c r="F78" s="1">
        <v>163776</v>
      </c>
      <c r="G78" s="12"/>
      <c r="H78" s="12"/>
    </row>
    <row r="79" spans="1:8">
      <c r="A79" s="23" t="s">
        <v>79</v>
      </c>
      <c r="B79" s="12">
        <v>230503</v>
      </c>
      <c r="C79" s="14" t="s">
        <v>91</v>
      </c>
      <c r="D79" s="20" t="s">
        <v>691</v>
      </c>
      <c r="E79" s="42" t="s">
        <v>708</v>
      </c>
      <c r="F79" s="1">
        <v>0</v>
      </c>
      <c r="G79" s="12"/>
      <c r="H79" s="12"/>
    </row>
    <row r="80" spans="1:8">
      <c r="A80" s="23" t="s">
        <v>79</v>
      </c>
      <c r="B80" s="12">
        <v>230505</v>
      </c>
      <c r="C80" s="14" t="s">
        <v>92</v>
      </c>
      <c r="D80" s="20" t="s">
        <v>691</v>
      </c>
      <c r="E80" s="42" t="s">
        <v>708</v>
      </c>
      <c r="F80" s="1">
        <v>10392</v>
      </c>
      <c r="G80" s="12"/>
      <c r="H80" s="12"/>
    </row>
    <row r="81" spans="1:8">
      <c r="A81" s="23" t="s">
        <v>79</v>
      </c>
      <c r="B81" s="12">
        <v>230510</v>
      </c>
      <c r="C81" s="14" t="s">
        <v>93</v>
      </c>
      <c r="D81" s="20" t="s">
        <v>691</v>
      </c>
      <c r="E81" s="42" t="s">
        <v>708</v>
      </c>
      <c r="F81" s="1">
        <v>2376396</v>
      </c>
      <c r="G81" s="12"/>
      <c r="H81" s="12"/>
    </row>
    <row r="82" spans="1:8">
      <c r="A82" s="23" t="s">
        <v>79</v>
      </c>
      <c r="B82" s="12">
        <v>230511</v>
      </c>
      <c r="C82" s="14" t="s">
        <v>94</v>
      </c>
      <c r="D82" s="20" t="s">
        <v>691</v>
      </c>
      <c r="E82" s="42" t="s">
        <v>708</v>
      </c>
      <c r="F82" s="1">
        <v>0</v>
      </c>
      <c r="G82" s="12"/>
      <c r="H82" s="12"/>
    </row>
    <row r="83" spans="1:8">
      <c r="A83" s="23" t="s">
        <v>95</v>
      </c>
      <c r="B83" s="12">
        <v>240512</v>
      </c>
      <c r="C83" s="14" t="s">
        <v>96</v>
      </c>
      <c r="D83" s="20" t="s">
        <v>691</v>
      </c>
      <c r="E83" s="42" t="s">
        <v>708</v>
      </c>
      <c r="F83" s="1">
        <v>6815712</v>
      </c>
      <c r="G83" s="12"/>
      <c r="H83" s="12"/>
    </row>
    <row r="84" spans="1:8">
      <c r="A84" s="23" t="s">
        <v>95</v>
      </c>
      <c r="B84" s="12">
        <v>240515</v>
      </c>
      <c r="C84" s="14" t="s">
        <v>97</v>
      </c>
      <c r="D84" s="20" t="s">
        <v>691</v>
      </c>
      <c r="E84" s="42" t="s">
        <v>708</v>
      </c>
      <c r="F84" s="1">
        <v>0</v>
      </c>
      <c r="G84" s="12"/>
      <c r="H84" s="12"/>
    </row>
    <row r="85" spans="1:8">
      <c r="A85" s="23" t="s">
        <v>95</v>
      </c>
      <c r="B85" s="12">
        <v>240516</v>
      </c>
      <c r="C85" s="14" t="s">
        <v>98</v>
      </c>
      <c r="D85" s="20" t="s">
        <v>691</v>
      </c>
      <c r="E85" s="42" t="s">
        <v>708</v>
      </c>
      <c r="F85" s="1">
        <v>0</v>
      </c>
      <c r="G85" s="12"/>
      <c r="H85" s="12"/>
    </row>
    <row r="86" spans="1:8">
      <c r="A86" s="23" t="s">
        <v>95</v>
      </c>
      <c r="B86" s="12">
        <v>240520</v>
      </c>
      <c r="C86" s="14" t="s">
        <v>99</v>
      </c>
      <c r="D86" s="20" t="s">
        <v>691</v>
      </c>
      <c r="E86" s="42" t="s">
        <v>708</v>
      </c>
      <c r="F86" s="1">
        <v>5911788</v>
      </c>
      <c r="G86" s="12"/>
      <c r="H86" s="12"/>
    </row>
    <row r="87" spans="1:8">
      <c r="A87" s="23" t="s">
        <v>95</v>
      </c>
      <c r="B87" s="12">
        <v>240521</v>
      </c>
      <c r="C87" s="14" t="s">
        <v>100</v>
      </c>
      <c r="D87" s="20" t="s">
        <v>691</v>
      </c>
      <c r="E87" s="42" t="s">
        <v>708</v>
      </c>
      <c r="F87" s="1">
        <v>0</v>
      </c>
      <c r="G87" s="12"/>
      <c r="H87" s="12"/>
    </row>
    <row r="88" spans="1:8">
      <c r="A88" s="23" t="s">
        <v>95</v>
      </c>
      <c r="B88" s="12">
        <v>240523</v>
      </c>
      <c r="C88" s="14" t="s">
        <v>101</v>
      </c>
      <c r="D88" s="20" t="s">
        <v>691</v>
      </c>
      <c r="E88" s="42" t="s">
        <v>708</v>
      </c>
      <c r="F88" s="1">
        <v>4709280</v>
      </c>
      <c r="G88" s="12"/>
      <c r="H88" s="12"/>
    </row>
    <row r="89" spans="1:8">
      <c r="A89" s="23" t="s">
        <v>95</v>
      </c>
      <c r="B89" s="12">
        <v>240528</v>
      </c>
      <c r="C89" s="14" t="s">
        <v>103</v>
      </c>
      <c r="D89" s="20" t="s">
        <v>691</v>
      </c>
      <c r="E89" s="42" t="s">
        <v>708</v>
      </c>
      <c r="F89" s="1">
        <v>0</v>
      </c>
      <c r="G89" s="12"/>
      <c r="H89" s="12"/>
    </row>
    <row r="90" spans="1:8">
      <c r="A90" s="23" t="s">
        <v>95</v>
      </c>
      <c r="B90" s="12">
        <v>240531</v>
      </c>
      <c r="C90" s="14" t="s">
        <v>104</v>
      </c>
      <c r="D90" s="20" t="s">
        <v>691</v>
      </c>
      <c r="E90" s="42" t="s">
        <v>708</v>
      </c>
      <c r="F90" s="1">
        <v>0</v>
      </c>
      <c r="G90" s="12"/>
      <c r="H90" s="12"/>
    </row>
    <row r="91" spans="1:8">
      <c r="A91" s="23" t="s">
        <v>95</v>
      </c>
      <c r="B91" s="12">
        <v>240532</v>
      </c>
      <c r="C91" s="14" t="s">
        <v>105</v>
      </c>
      <c r="D91" s="20" t="s">
        <v>691</v>
      </c>
      <c r="E91" s="42" t="s">
        <v>708</v>
      </c>
      <c r="F91" s="1">
        <v>41388</v>
      </c>
      <c r="G91" s="12"/>
      <c r="H91" s="12"/>
    </row>
    <row r="92" spans="1:8">
      <c r="A92" s="23" t="s">
        <v>95</v>
      </c>
      <c r="B92" s="12">
        <v>240536</v>
      </c>
      <c r="C92" s="14" t="s">
        <v>106</v>
      </c>
      <c r="D92" s="20" t="s">
        <v>691</v>
      </c>
      <c r="E92" s="42" t="s">
        <v>708</v>
      </c>
      <c r="F92" s="1">
        <v>2271432</v>
      </c>
      <c r="G92" s="12"/>
      <c r="H92" s="12"/>
    </row>
    <row r="93" spans="1:8">
      <c r="A93" s="23" t="s">
        <v>95</v>
      </c>
      <c r="B93" s="12">
        <v>240538</v>
      </c>
      <c r="C93" s="14" t="s">
        <v>107</v>
      </c>
      <c r="D93" s="20" t="s">
        <v>691</v>
      </c>
      <c r="E93" s="42" t="s">
        <v>708</v>
      </c>
      <c r="F93" s="1">
        <v>284688</v>
      </c>
      <c r="G93" s="12"/>
      <c r="H93" s="12"/>
    </row>
    <row r="94" spans="1:8">
      <c r="A94" s="23" t="s">
        <v>95</v>
      </c>
      <c r="B94" s="12">
        <v>240539</v>
      </c>
      <c r="C94" s="14" t="s">
        <v>108</v>
      </c>
      <c r="D94" s="20" t="s">
        <v>691</v>
      </c>
      <c r="E94" s="42" t="s">
        <v>708</v>
      </c>
      <c r="F94" s="1">
        <v>1561008</v>
      </c>
      <c r="G94" s="12"/>
      <c r="H94" s="12"/>
    </row>
    <row r="95" spans="1:8">
      <c r="A95" s="23" t="s">
        <v>95</v>
      </c>
      <c r="B95" s="12">
        <v>240541</v>
      </c>
      <c r="C95" s="14" t="s">
        <v>109</v>
      </c>
      <c r="D95" s="20" t="s">
        <v>691</v>
      </c>
      <c r="E95" s="42" t="s">
        <v>708</v>
      </c>
      <c r="F95" s="1">
        <v>0</v>
      </c>
      <c r="G95" s="12"/>
      <c r="H95" s="12"/>
    </row>
    <row r="96" spans="1:8">
      <c r="A96" s="23" t="s">
        <v>95</v>
      </c>
      <c r="B96" s="12">
        <v>240542</v>
      </c>
      <c r="C96" s="14" t="s">
        <v>110</v>
      </c>
      <c r="D96" s="20" t="s">
        <v>691</v>
      </c>
      <c r="E96" s="42" t="s">
        <v>708</v>
      </c>
      <c r="F96" s="1">
        <v>0</v>
      </c>
      <c r="G96" s="12"/>
      <c r="H96" s="12"/>
    </row>
    <row r="97" spans="1:8">
      <c r="A97" s="23" t="s">
        <v>95</v>
      </c>
      <c r="B97" s="12">
        <v>240546</v>
      </c>
      <c r="C97" s="14" t="s">
        <v>111</v>
      </c>
      <c r="D97" s="20" t="s">
        <v>691</v>
      </c>
      <c r="E97" s="42" t="s">
        <v>708</v>
      </c>
      <c r="F97" s="1">
        <v>0</v>
      </c>
      <c r="G97" s="12"/>
      <c r="H97" s="12"/>
    </row>
    <row r="98" spans="1:8">
      <c r="A98" s="23" t="s">
        <v>112</v>
      </c>
      <c r="B98" s="12">
        <v>250285</v>
      </c>
      <c r="C98" s="14" t="s">
        <v>113</v>
      </c>
      <c r="D98" s="20" t="s">
        <v>691</v>
      </c>
      <c r="E98" s="42" t="s">
        <v>708</v>
      </c>
      <c r="F98" s="1">
        <v>29220</v>
      </c>
      <c r="G98" s="12"/>
      <c r="H98" s="12"/>
    </row>
    <row r="99" spans="1:8">
      <c r="A99" s="23" t="s">
        <v>112</v>
      </c>
      <c r="B99" s="12">
        <v>250290</v>
      </c>
      <c r="C99" s="14" t="s">
        <v>114</v>
      </c>
      <c r="D99" s="20" t="s">
        <v>691</v>
      </c>
      <c r="E99" s="42" t="s">
        <v>708</v>
      </c>
      <c r="F99" s="1">
        <v>2557464</v>
      </c>
      <c r="G99" s="12"/>
      <c r="H99" s="12"/>
    </row>
    <row r="100" spans="1:8">
      <c r="A100" s="23" t="s">
        <v>112</v>
      </c>
      <c r="B100" s="12">
        <v>250295</v>
      </c>
      <c r="C100" s="14" t="s">
        <v>115</v>
      </c>
      <c r="D100" s="20" t="s">
        <v>691</v>
      </c>
      <c r="E100" s="42" t="s">
        <v>708</v>
      </c>
      <c r="F100" s="1">
        <v>342720</v>
      </c>
      <c r="G100" s="12"/>
      <c r="H100" s="12"/>
    </row>
    <row r="101" spans="1:8">
      <c r="A101" s="23" t="s">
        <v>112</v>
      </c>
      <c r="B101" s="12">
        <v>250299</v>
      </c>
      <c r="C101" s="14" t="s">
        <v>116</v>
      </c>
      <c r="D101" s="20" t="s">
        <v>691</v>
      </c>
      <c r="E101" s="42" t="s">
        <v>708</v>
      </c>
      <c r="F101" s="1">
        <v>0</v>
      </c>
      <c r="G101" s="12"/>
      <c r="H101" s="12"/>
    </row>
    <row r="102" spans="1:8">
      <c r="A102" s="23" t="s">
        <v>112</v>
      </c>
      <c r="B102" s="12">
        <v>250305</v>
      </c>
      <c r="C102" s="14" t="s">
        <v>117</v>
      </c>
      <c r="D102" s="20" t="s">
        <v>691</v>
      </c>
      <c r="E102" s="42" t="s">
        <v>708</v>
      </c>
      <c r="F102" s="1">
        <v>1898784</v>
      </c>
      <c r="G102" s="12"/>
      <c r="H102" s="12"/>
    </row>
    <row r="103" spans="1:8">
      <c r="A103" s="23" t="s">
        <v>112</v>
      </c>
      <c r="B103" s="12">
        <v>250307</v>
      </c>
      <c r="C103" s="14" t="s">
        <v>118</v>
      </c>
      <c r="D103" s="20" t="s">
        <v>691</v>
      </c>
      <c r="E103" s="42" t="s">
        <v>708</v>
      </c>
      <c r="F103" s="1">
        <v>221796</v>
      </c>
      <c r="G103" s="12"/>
      <c r="H103" s="12"/>
    </row>
    <row r="104" spans="1:8">
      <c r="A104" s="23" t="s">
        <v>112</v>
      </c>
      <c r="B104" s="12">
        <v>250308</v>
      </c>
      <c r="C104" s="14" t="s">
        <v>51</v>
      </c>
      <c r="D104" s="20" t="s">
        <v>691</v>
      </c>
      <c r="E104" s="42" t="s">
        <v>708</v>
      </c>
      <c r="F104" s="1">
        <v>2343192</v>
      </c>
      <c r="G104" s="12"/>
      <c r="H104" s="12"/>
    </row>
    <row r="105" spans="1:8">
      <c r="A105" s="23" t="s">
        <v>112</v>
      </c>
      <c r="B105" s="12">
        <v>250315</v>
      </c>
      <c r="C105" s="14" t="s">
        <v>119</v>
      </c>
      <c r="D105" s="20" t="s">
        <v>691</v>
      </c>
      <c r="E105" s="42" t="s">
        <v>708</v>
      </c>
      <c r="F105" s="1">
        <v>469320</v>
      </c>
      <c r="G105" s="12"/>
      <c r="H105" s="12"/>
    </row>
    <row r="106" spans="1:8">
      <c r="A106" s="23" t="s">
        <v>112</v>
      </c>
      <c r="B106" s="12">
        <v>250316</v>
      </c>
      <c r="C106" s="14" t="s">
        <v>120</v>
      </c>
      <c r="D106" s="20" t="s">
        <v>691</v>
      </c>
      <c r="E106" s="42" t="s">
        <v>708</v>
      </c>
      <c r="F106" s="1">
        <v>531972</v>
      </c>
      <c r="G106" s="12"/>
      <c r="H106" s="12"/>
    </row>
    <row r="107" spans="1:8">
      <c r="A107" s="23" t="s">
        <v>112</v>
      </c>
      <c r="B107" s="12">
        <v>250322</v>
      </c>
      <c r="C107" s="14" t="s">
        <v>121</v>
      </c>
      <c r="D107" s="20" t="s">
        <v>691</v>
      </c>
      <c r="E107" s="42" t="s">
        <v>708</v>
      </c>
      <c r="F107" s="1">
        <v>494664</v>
      </c>
      <c r="G107" s="12"/>
      <c r="H107" s="12"/>
    </row>
    <row r="108" spans="1:8">
      <c r="A108" s="23" t="s">
        <v>122</v>
      </c>
      <c r="B108" s="12">
        <v>260396</v>
      </c>
      <c r="C108" s="14" t="s">
        <v>123</v>
      </c>
      <c r="D108" s="20" t="s">
        <v>691</v>
      </c>
      <c r="E108" s="42" t="s">
        <v>708</v>
      </c>
      <c r="F108" s="1">
        <v>2396916</v>
      </c>
      <c r="G108" s="12"/>
      <c r="H108" s="12"/>
    </row>
    <row r="109" spans="1:8">
      <c r="A109" s="23" t="s">
        <v>122</v>
      </c>
      <c r="B109" s="12">
        <v>260398</v>
      </c>
      <c r="C109" s="14" t="s">
        <v>124</v>
      </c>
      <c r="D109" s="20" t="s">
        <v>691</v>
      </c>
      <c r="E109" s="42" t="s">
        <v>708</v>
      </c>
      <c r="F109" s="1">
        <v>0</v>
      </c>
      <c r="G109" s="12"/>
      <c r="H109" s="12"/>
    </row>
    <row r="110" spans="1:8">
      <c r="A110" s="23" t="s">
        <v>122</v>
      </c>
      <c r="B110" s="12">
        <v>260401</v>
      </c>
      <c r="C110" s="14" t="s">
        <v>125</v>
      </c>
      <c r="D110" s="20" t="s">
        <v>691</v>
      </c>
      <c r="E110" s="42" t="s">
        <v>708</v>
      </c>
      <c r="F110" s="1">
        <v>2854836</v>
      </c>
      <c r="G110" s="12"/>
      <c r="H110" s="12"/>
    </row>
    <row r="111" spans="1:8">
      <c r="A111" s="23" t="s">
        <v>122</v>
      </c>
      <c r="B111" s="12">
        <v>260406</v>
      </c>
      <c r="C111" s="14" t="s">
        <v>126</v>
      </c>
      <c r="D111" s="20" t="s">
        <v>691</v>
      </c>
      <c r="E111" s="42" t="s">
        <v>708</v>
      </c>
      <c r="F111" s="1">
        <v>2924112</v>
      </c>
      <c r="G111" s="12"/>
      <c r="H111" s="12"/>
    </row>
    <row r="112" spans="1:8">
      <c r="A112" s="23" t="s">
        <v>122</v>
      </c>
      <c r="B112" s="12">
        <v>260408</v>
      </c>
      <c r="C112" s="14" t="s">
        <v>127</v>
      </c>
      <c r="D112" s="20" t="s">
        <v>691</v>
      </c>
      <c r="E112" s="42" t="s">
        <v>708</v>
      </c>
      <c r="F112" s="1">
        <v>0</v>
      </c>
      <c r="G112" s="12"/>
      <c r="H112" s="12"/>
    </row>
    <row r="113" spans="1:8">
      <c r="A113" s="23" t="s">
        <v>122</v>
      </c>
      <c r="B113" s="12">
        <v>260413</v>
      </c>
      <c r="C113" s="14" t="s">
        <v>128</v>
      </c>
      <c r="D113" s="20" t="s">
        <v>691</v>
      </c>
      <c r="E113" s="42" t="s">
        <v>708</v>
      </c>
      <c r="F113" s="1">
        <v>2601072</v>
      </c>
      <c r="G113" s="12"/>
      <c r="H113" s="12"/>
    </row>
    <row r="114" spans="1:8">
      <c r="A114" s="23" t="s">
        <v>122</v>
      </c>
      <c r="B114" s="12">
        <v>260414</v>
      </c>
      <c r="C114" s="14" t="s">
        <v>129</v>
      </c>
      <c r="D114" s="20" t="s">
        <v>691</v>
      </c>
      <c r="E114" s="42" t="s">
        <v>708</v>
      </c>
      <c r="F114" s="1">
        <v>2587056</v>
      </c>
      <c r="G114" s="12"/>
      <c r="H114" s="12"/>
    </row>
    <row r="115" spans="1:8">
      <c r="A115" s="23" t="s">
        <v>122</v>
      </c>
      <c r="B115" s="12">
        <v>260415</v>
      </c>
      <c r="C115" s="14" t="s">
        <v>130</v>
      </c>
      <c r="D115" s="20" t="s">
        <v>691</v>
      </c>
      <c r="E115" s="42" t="s">
        <v>708</v>
      </c>
      <c r="F115" s="1">
        <v>2971332</v>
      </c>
      <c r="G115" s="12"/>
      <c r="H115" s="12"/>
    </row>
    <row r="116" spans="1:8">
      <c r="A116" s="23" t="s">
        <v>122</v>
      </c>
      <c r="B116" s="12">
        <v>260418</v>
      </c>
      <c r="C116" s="14" t="s">
        <v>131</v>
      </c>
      <c r="D116" s="20" t="s">
        <v>691</v>
      </c>
      <c r="E116" s="42" t="s">
        <v>708</v>
      </c>
      <c r="F116" s="1">
        <v>2926824</v>
      </c>
      <c r="G116" s="12"/>
      <c r="H116" s="12"/>
    </row>
    <row r="117" spans="1:8">
      <c r="A117" s="23" t="s">
        <v>122</v>
      </c>
      <c r="B117" s="12">
        <v>260419</v>
      </c>
      <c r="C117" s="14" t="s">
        <v>132</v>
      </c>
      <c r="D117" s="20" t="s">
        <v>691</v>
      </c>
      <c r="E117" s="42" t="s">
        <v>708</v>
      </c>
      <c r="F117" s="1">
        <v>923112</v>
      </c>
      <c r="G117" s="12"/>
      <c r="H117" s="12"/>
    </row>
    <row r="118" spans="1:8">
      <c r="A118" s="23" t="s">
        <v>122</v>
      </c>
      <c r="B118" s="12">
        <v>260421</v>
      </c>
      <c r="C118" s="14" t="s">
        <v>133</v>
      </c>
      <c r="D118" s="20" t="s">
        <v>691</v>
      </c>
      <c r="E118" s="42" t="s">
        <v>708</v>
      </c>
      <c r="F118" s="1">
        <v>3074160</v>
      </c>
      <c r="G118" s="12"/>
      <c r="H118" s="12"/>
    </row>
    <row r="119" spans="1:8">
      <c r="A119" s="23" t="s">
        <v>134</v>
      </c>
      <c r="B119" s="12">
        <v>270425</v>
      </c>
      <c r="C119" s="14" t="s">
        <v>135</v>
      </c>
      <c r="D119" s="20" t="s">
        <v>691</v>
      </c>
      <c r="E119" s="42" t="s">
        <v>708</v>
      </c>
      <c r="F119" s="1">
        <v>732840</v>
      </c>
      <c r="G119" s="12"/>
      <c r="H119" s="12"/>
    </row>
    <row r="120" spans="1:8">
      <c r="A120" s="23" t="s">
        <v>134</v>
      </c>
      <c r="B120" s="12">
        <v>270428</v>
      </c>
      <c r="C120" s="14" t="s">
        <v>136</v>
      </c>
      <c r="D120" s="20" t="s">
        <v>691</v>
      </c>
      <c r="E120" s="42" t="s">
        <v>708</v>
      </c>
      <c r="F120" s="1">
        <v>516</v>
      </c>
      <c r="G120" s="12"/>
      <c r="H120" s="12"/>
    </row>
    <row r="121" spans="1:8">
      <c r="A121" s="23" t="s">
        <v>134</v>
      </c>
      <c r="B121" s="12">
        <v>270429</v>
      </c>
      <c r="C121" s="14" t="s">
        <v>137</v>
      </c>
      <c r="D121" s="20" t="s">
        <v>691</v>
      </c>
      <c r="E121" s="42" t="s">
        <v>708</v>
      </c>
      <c r="F121" s="1">
        <v>1810380</v>
      </c>
      <c r="G121" s="12"/>
      <c r="H121" s="12"/>
    </row>
    <row r="122" spans="1:8">
      <c r="A122" s="23" t="s">
        <v>134</v>
      </c>
      <c r="B122" s="12">
        <v>270430</v>
      </c>
      <c r="C122" s="14" t="s">
        <v>138</v>
      </c>
      <c r="D122" s="20" t="s">
        <v>691</v>
      </c>
      <c r="E122" s="42" t="s">
        <v>708</v>
      </c>
      <c r="F122" s="1">
        <v>701844</v>
      </c>
      <c r="G122" s="12"/>
      <c r="H122" s="12"/>
    </row>
    <row r="123" spans="1:8">
      <c r="A123" s="23" t="s">
        <v>134</v>
      </c>
      <c r="B123" s="12">
        <v>270432</v>
      </c>
      <c r="C123" s="14" t="s">
        <v>139</v>
      </c>
      <c r="D123" s="20" t="s">
        <v>691</v>
      </c>
      <c r="E123" s="42" t="s">
        <v>708</v>
      </c>
      <c r="F123" s="1">
        <v>517920</v>
      </c>
      <c r="G123" s="12"/>
      <c r="H123" s="12"/>
    </row>
    <row r="124" spans="1:8">
      <c r="A124" s="23" t="s">
        <v>134</v>
      </c>
      <c r="B124" s="12">
        <v>270433</v>
      </c>
      <c r="C124" s="14" t="s">
        <v>140</v>
      </c>
      <c r="D124" s="20" t="s">
        <v>691</v>
      </c>
      <c r="E124" s="42" t="s">
        <v>708</v>
      </c>
      <c r="F124" s="1">
        <v>577800</v>
      </c>
      <c r="G124" s="12"/>
      <c r="H124" s="12"/>
    </row>
    <row r="125" spans="1:8">
      <c r="A125" s="23" t="s">
        <v>134</v>
      </c>
      <c r="B125" s="12">
        <v>270435</v>
      </c>
      <c r="C125" s="14" t="s">
        <v>141</v>
      </c>
      <c r="D125" s="20" t="s">
        <v>691</v>
      </c>
      <c r="E125" s="42" t="s">
        <v>708</v>
      </c>
      <c r="F125" s="1">
        <v>512508</v>
      </c>
      <c r="G125" s="12"/>
      <c r="H125" s="12"/>
    </row>
    <row r="126" spans="1:8">
      <c r="A126" s="23" t="s">
        <v>134</v>
      </c>
      <c r="B126" s="12">
        <v>270438</v>
      </c>
      <c r="C126" s="14" t="s">
        <v>142</v>
      </c>
      <c r="D126" s="20" t="s">
        <v>691</v>
      </c>
      <c r="E126" s="42" t="s">
        <v>708</v>
      </c>
      <c r="F126" s="1">
        <v>5580</v>
      </c>
      <c r="G126" s="12"/>
      <c r="H126" s="12"/>
    </row>
    <row r="127" spans="1:8">
      <c r="A127" s="23" t="s">
        <v>134</v>
      </c>
      <c r="B127" s="12">
        <v>270441</v>
      </c>
      <c r="C127" s="14" t="s">
        <v>143</v>
      </c>
      <c r="D127" s="20" t="s">
        <v>691</v>
      </c>
      <c r="E127" s="42" t="s">
        <v>708</v>
      </c>
      <c r="F127" s="1">
        <v>872472</v>
      </c>
      <c r="G127" s="12"/>
      <c r="H127" s="12"/>
    </row>
    <row r="128" spans="1:8">
      <c r="A128" s="23" t="s">
        <v>144</v>
      </c>
      <c r="B128" s="12">
        <v>280451</v>
      </c>
      <c r="C128" s="14" t="s">
        <v>145</v>
      </c>
      <c r="D128" s="20" t="s">
        <v>691</v>
      </c>
      <c r="E128" s="42" t="s">
        <v>708</v>
      </c>
      <c r="F128" s="1">
        <v>0</v>
      </c>
      <c r="G128" s="12"/>
      <c r="H128" s="12"/>
    </row>
    <row r="129" spans="1:8">
      <c r="A129" s="23" t="s">
        <v>144</v>
      </c>
      <c r="B129" s="12">
        <v>280457</v>
      </c>
      <c r="C129" s="14" t="s">
        <v>146</v>
      </c>
      <c r="D129" s="20" t="s">
        <v>691</v>
      </c>
      <c r="E129" s="42" t="s">
        <v>708</v>
      </c>
      <c r="F129" s="1">
        <v>374076</v>
      </c>
      <c r="G129" s="12"/>
      <c r="H129" s="12"/>
    </row>
    <row r="130" spans="1:8">
      <c r="A130" s="23" t="s">
        <v>144</v>
      </c>
      <c r="B130" s="12">
        <v>280461</v>
      </c>
      <c r="C130" s="14" t="s">
        <v>147</v>
      </c>
      <c r="D130" s="20" t="s">
        <v>691</v>
      </c>
      <c r="E130" s="42" t="s">
        <v>708</v>
      </c>
      <c r="F130" s="1">
        <v>375204</v>
      </c>
      <c r="G130" s="12"/>
      <c r="H130" s="12"/>
    </row>
    <row r="131" spans="1:8">
      <c r="A131" s="23" t="s">
        <v>144</v>
      </c>
      <c r="B131" s="12">
        <v>280466</v>
      </c>
      <c r="C131" s="14" t="s">
        <v>148</v>
      </c>
      <c r="D131" s="20" t="s">
        <v>691</v>
      </c>
      <c r="E131" s="42" t="s">
        <v>708</v>
      </c>
      <c r="F131" s="1">
        <v>278964</v>
      </c>
      <c r="G131" s="12"/>
      <c r="H131" s="12"/>
    </row>
    <row r="132" spans="1:8">
      <c r="A132" s="23" t="s">
        <v>150</v>
      </c>
      <c r="B132" s="12">
        <v>290280</v>
      </c>
      <c r="C132" s="14" t="s">
        <v>151</v>
      </c>
      <c r="D132" s="20" t="s">
        <v>691</v>
      </c>
      <c r="E132" s="42" t="s">
        <v>708</v>
      </c>
      <c r="F132" s="1">
        <v>0</v>
      </c>
      <c r="G132" s="12"/>
      <c r="H132" s="12"/>
    </row>
    <row r="133" spans="1:8">
      <c r="A133" s="23" t="s">
        <v>150</v>
      </c>
      <c r="B133" s="12">
        <v>290553</v>
      </c>
      <c r="C133" s="14" t="s">
        <v>152</v>
      </c>
      <c r="D133" s="20" t="s">
        <v>691</v>
      </c>
      <c r="E133" s="42" t="s">
        <v>708</v>
      </c>
      <c r="F133" s="1">
        <v>1189956</v>
      </c>
      <c r="G133" s="12"/>
      <c r="H133" s="12"/>
    </row>
    <row r="134" spans="1:8">
      <c r="A134" s="23" t="s">
        <v>150</v>
      </c>
      <c r="B134" s="12">
        <v>290554</v>
      </c>
      <c r="C134" s="14" t="s">
        <v>153</v>
      </c>
      <c r="D134" s="20" t="s">
        <v>691</v>
      </c>
      <c r="E134" s="42" t="s">
        <v>708</v>
      </c>
      <c r="F134" s="1">
        <v>0</v>
      </c>
      <c r="G134" s="12"/>
      <c r="H134" s="12"/>
    </row>
    <row r="135" spans="1:8">
      <c r="A135" s="23" t="s">
        <v>150</v>
      </c>
      <c r="B135" s="12">
        <v>290565</v>
      </c>
      <c r="C135" s="14" t="s">
        <v>154</v>
      </c>
      <c r="D135" s="20" t="s">
        <v>691</v>
      </c>
      <c r="E135" s="42" t="s">
        <v>708</v>
      </c>
      <c r="F135" s="1">
        <v>0</v>
      </c>
      <c r="G135" s="12"/>
      <c r="H135" s="12"/>
    </row>
    <row r="136" spans="1:8">
      <c r="A136" s="23" t="s">
        <v>150</v>
      </c>
      <c r="B136" s="12">
        <v>290570</v>
      </c>
      <c r="C136" s="14" t="s">
        <v>155</v>
      </c>
      <c r="D136" s="20" t="s">
        <v>691</v>
      </c>
      <c r="E136" s="42" t="s">
        <v>708</v>
      </c>
      <c r="F136" s="1">
        <v>108336</v>
      </c>
      <c r="G136" s="12"/>
      <c r="H136" s="12"/>
    </row>
    <row r="137" spans="1:8">
      <c r="A137" s="23" t="s">
        <v>150</v>
      </c>
      <c r="B137" s="12">
        <v>290571</v>
      </c>
      <c r="C137" s="14" t="s">
        <v>156</v>
      </c>
      <c r="D137" s="20" t="s">
        <v>691</v>
      </c>
      <c r="E137" s="42" t="s">
        <v>708</v>
      </c>
      <c r="F137" s="1">
        <v>0</v>
      </c>
      <c r="G137" s="12"/>
      <c r="H137" s="12"/>
    </row>
    <row r="138" spans="1:8">
      <c r="A138" s="23" t="s">
        <v>150</v>
      </c>
      <c r="B138" s="12">
        <v>290573</v>
      </c>
      <c r="C138" s="14" t="s">
        <v>157</v>
      </c>
      <c r="D138" s="20" t="s">
        <v>691</v>
      </c>
      <c r="E138" s="42" t="s">
        <v>708</v>
      </c>
      <c r="F138" s="1">
        <v>4326564</v>
      </c>
      <c r="G138" s="12"/>
      <c r="H138" s="12"/>
    </row>
    <row r="139" spans="1:8">
      <c r="A139" s="23" t="s">
        <v>150</v>
      </c>
      <c r="B139" s="12">
        <v>290579</v>
      </c>
      <c r="C139" s="14" t="s">
        <v>158</v>
      </c>
      <c r="D139" s="20" t="s">
        <v>691</v>
      </c>
      <c r="E139" s="42" t="s">
        <v>708</v>
      </c>
      <c r="F139" s="1">
        <v>3622968</v>
      </c>
      <c r="G139" s="12"/>
      <c r="H139" s="12"/>
    </row>
    <row r="140" spans="1:8">
      <c r="A140" s="23" t="s">
        <v>150</v>
      </c>
      <c r="B140" s="12">
        <v>290581</v>
      </c>
      <c r="C140" s="14" t="s">
        <v>159</v>
      </c>
      <c r="D140" s="20" t="s">
        <v>691</v>
      </c>
      <c r="E140" s="42" t="s">
        <v>708</v>
      </c>
      <c r="F140" s="1">
        <v>689016</v>
      </c>
      <c r="G140" s="12"/>
      <c r="H140" s="12"/>
    </row>
    <row r="141" spans="1:8">
      <c r="A141" s="23" t="s">
        <v>150</v>
      </c>
      <c r="B141" s="12">
        <v>290598</v>
      </c>
      <c r="C141" s="14" t="s">
        <v>160</v>
      </c>
      <c r="D141" s="20" t="s">
        <v>691</v>
      </c>
      <c r="E141" s="42" t="s">
        <v>708</v>
      </c>
      <c r="F141" s="1">
        <v>168048</v>
      </c>
      <c r="G141" s="12"/>
      <c r="H141" s="12"/>
    </row>
    <row r="142" spans="1:8">
      <c r="A142" s="23" t="s">
        <v>161</v>
      </c>
      <c r="B142" s="12">
        <v>300586</v>
      </c>
      <c r="C142" s="14" t="s">
        <v>163</v>
      </c>
      <c r="D142" s="20" t="s">
        <v>691</v>
      </c>
      <c r="E142" s="42" t="s">
        <v>708</v>
      </c>
      <c r="F142" s="1">
        <v>70584</v>
      </c>
      <c r="G142" s="12"/>
      <c r="H142" s="12"/>
    </row>
    <row r="143" spans="1:8">
      <c r="A143" s="23" t="s">
        <v>161</v>
      </c>
      <c r="B143" s="12">
        <v>300588</v>
      </c>
      <c r="C143" s="14" t="s">
        <v>164</v>
      </c>
      <c r="D143" s="20" t="s">
        <v>691</v>
      </c>
      <c r="E143" s="42" t="s">
        <v>708</v>
      </c>
      <c r="F143" s="1">
        <v>22680</v>
      </c>
      <c r="G143" s="12"/>
      <c r="H143" s="12"/>
    </row>
    <row r="144" spans="1:8">
      <c r="A144" s="23" t="s">
        <v>161</v>
      </c>
      <c r="B144" s="12">
        <v>300589</v>
      </c>
      <c r="C144" s="14" t="s">
        <v>165</v>
      </c>
      <c r="D144" s="20" t="s">
        <v>691</v>
      </c>
      <c r="E144" s="42" t="s">
        <v>708</v>
      </c>
      <c r="F144" s="1">
        <v>45516</v>
      </c>
      <c r="G144" s="12"/>
      <c r="H144" s="12"/>
    </row>
    <row r="145" spans="1:8">
      <c r="A145" s="23" t="s">
        <v>161</v>
      </c>
      <c r="B145" s="12">
        <v>300590</v>
      </c>
      <c r="C145" s="14" t="s">
        <v>166</v>
      </c>
      <c r="D145" s="20" t="s">
        <v>691</v>
      </c>
      <c r="E145" s="42" t="s">
        <v>708</v>
      </c>
      <c r="F145" s="1">
        <v>209280</v>
      </c>
      <c r="G145" s="12"/>
      <c r="H145" s="12"/>
    </row>
    <row r="146" spans="1:8">
      <c r="A146" s="23" t="s">
        <v>161</v>
      </c>
      <c r="B146" s="12">
        <v>300591</v>
      </c>
      <c r="C146" s="14" t="s">
        <v>167</v>
      </c>
      <c r="D146" s="20" t="s">
        <v>691</v>
      </c>
      <c r="E146" s="42" t="s">
        <v>708</v>
      </c>
      <c r="F146" s="1">
        <v>44388</v>
      </c>
      <c r="G146" s="12"/>
      <c r="H146" s="12"/>
    </row>
    <row r="147" spans="1:8">
      <c r="A147" s="23" t="s">
        <v>161</v>
      </c>
      <c r="B147" s="12">
        <v>300594</v>
      </c>
      <c r="C147" s="14" t="s">
        <v>168</v>
      </c>
      <c r="D147" s="20" t="s">
        <v>691</v>
      </c>
      <c r="E147" s="42" t="s">
        <v>708</v>
      </c>
      <c r="F147" s="1">
        <v>0</v>
      </c>
      <c r="G147" s="12"/>
      <c r="H147" s="12"/>
    </row>
    <row r="148" spans="1:8">
      <c r="A148" s="23" t="s">
        <v>161</v>
      </c>
      <c r="B148" s="12">
        <v>300598</v>
      </c>
      <c r="C148" s="14" t="s">
        <v>169</v>
      </c>
      <c r="D148" s="20" t="s">
        <v>691</v>
      </c>
      <c r="E148" s="42" t="s">
        <v>708</v>
      </c>
      <c r="F148" s="1">
        <v>343536</v>
      </c>
      <c r="G148" s="12"/>
      <c r="H148" s="12"/>
    </row>
    <row r="149" spans="1:8">
      <c r="A149" s="23" t="s">
        <v>161</v>
      </c>
      <c r="B149" s="12">
        <v>300606</v>
      </c>
      <c r="C149" s="14" t="s">
        <v>170</v>
      </c>
      <c r="D149" s="20" t="s">
        <v>691</v>
      </c>
      <c r="E149" s="42" t="s">
        <v>708</v>
      </c>
      <c r="F149" s="1">
        <v>624660</v>
      </c>
      <c r="G149" s="12"/>
      <c r="H149" s="12"/>
    </row>
    <row r="150" spans="1:8">
      <c r="A150" s="23" t="s">
        <v>161</v>
      </c>
      <c r="B150" s="12">
        <v>300609</v>
      </c>
      <c r="C150" s="14" t="s">
        <v>171</v>
      </c>
      <c r="D150" s="20" t="s">
        <v>691</v>
      </c>
      <c r="E150" s="42" t="s">
        <v>708</v>
      </c>
      <c r="F150" s="1">
        <v>0</v>
      </c>
      <c r="G150" s="12"/>
      <c r="H150" s="12"/>
    </row>
    <row r="151" spans="1:8">
      <c r="A151" s="23" t="s">
        <v>161</v>
      </c>
      <c r="B151" s="12">
        <v>300612</v>
      </c>
      <c r="C151" s="14" t="s">
        <v>172</v>
      </c>
      <c r="D151" s="20" t="s">
        <v>691</v>
      </c>
      <c r="E151" s="42" t="s">
        <v>708</v>
      </c>
      <c r="F151" s="1">
        <v>143496</v>
      </c>
      <c r="G151" s="12"/>
      <c r="H151" s="12"/>
    </row>
    <row r="152" spans="1:8">
      <c r="A152" s="23" t="s">
        <v>161</v>
      </c>
      <c r="B152" s="12">
        <v>300614</v>
      </c>
      <c r="C152" s="14" t="s">
        <v>173</v>
      </c>
      <c r="D152" s="20" t="s">
        <v>691</v>
      </c>
      <c r="E152" s="42" t="s">
        <v>708</v>
      </c>
      <c r="F152" s="1">
        <v>33012</v>
      </c>
      <c r="G152" s="12"/>
      <c r="H152" s="12"/>
    </row>
    <row r="153" spans="1:8">
      <c r="A153" s="23" t="s">
        <v>161</v>
      </c>
      <c r="B153" s="12">
        <v>300619</v>
      </c>
      <c r="C153" s="14" t="s">
        <v>174</v>
      </c>
      <c r="D153" s="20" t="s">
        <v>691</v>
      </c>
      <c r="E153" s="42" t="s">
        <v>708</v>
      </c>
      <c r="F153" s="1">
        <v>0</v>
      </c>
      <c r="G153" s="12"/>
      <c r="H153" s="12"/>
    </row>
    <row r="154" spans="1:8">
      <c r="A154" s="23" t="s">
        <v>161</v>
      </c>
      <c r="B154" s="12">
        <v>300625</v>
      </c>
      <c r="C154" s="14" t="s">
        <v>175</v>
      </c>
      <c r="D154" s="20" t="s">
        <v>691</v>
      </c>
      <c r="E154" s="42" t="s">
        <v>708</v>
      </c>
      <c r="F154" s="1">
        <v>0</v>
      </c>
      <c r="G154" s="12"/>
      <c r="H154" s="12"/>
    </row>
    <row r="155" spans="1:8">
      <c r="A155" s="23" t="s">
        <v>161</v>
      </c>
      <c r="B155" s="12">
        <v>300634</v>
      </c>
      <c r="C155" s="14" t="s">
        <v>176</v>
      </c>
      <c r="D155" s="20" t="s">
        <v>691</v>
      </c>
      <c r="E155" s="42" t="s">
        <v>708</v>
      </c>
      <c r="F155" s="1">
        <v>403092</v>
      </c>
      <c r="G155" s="12"/>
      <c r="H155" s="12"/>
    </row>
    <row r="156" spans="1:8">
      <c r="A156" s="23" t="s">
        <v>161</v>
      </c>
      <c r="B156" s="12">
        <v>300639</v>
      </c>
      <c r="C156" s="14" t="s">
        <v>177</v>
      </c>
      <c r="D156" s="20" t="s">
        <v>691</v>
      </c>
      <c r="E156" s="42" t="s">
        <v>708</v>
      </c>
      <c r="F156" s="1">
        <v>4380</v>
      </c>
      <c r="G156" s="12"/>
      <c r="H156" s="12"/>
    </row>
    <row r="157" spans="1:8">
      <c r="A157" s="23" t="s">
        <v>161</v>
      </c>
      <c r="B157" s="12">
        <v>300650</v>
      </c>
      <c r="C157" s="14" t="s">
        <v>178</v>
      </c>
      <c r="D157" s="20" t="s">
        <v>691</v>
      </c>
      <c r="E157" s="42" t="s">
        <v>708</v>
      </c>
      <c r="F157" s="1">
        <v>51612</v>
      </c>
      <c r="G157" s="12"/>
      <c r="H157" s="12"/>
    </row>
    <row r="158" spans="1:8">
      <c r="A158" s="23" t="s">
        <v>161</v>
      </c>
      <c r="B158" s="12">
        <v>300656</v>
      </c>
      <c r="C158" s="14" t="s">
        <v>179</v>
      </c>
      <c r="D158" s="20" t="s">
        <v>691</v>
      </c>
      <c r="E158" s="42" t="s">
        <v>708</v>
      </c>
      <c r="F158" s="1">
        <v>20196</v>
      </c>
      <c r="G158" s="12"/>
      <c r="H158" s="12"/>
    </row>
    <row r="159" spans="1:8">
      <c r="A159" s="23" t="s">
        <v>161</v>
      </c>
      <c r="B159" s="12">
        <v>300663</v>
      </c>
      <c r="C159" s="14" t="s">
        <v>180</v>
      </c>
      <c r="D159" s="20" t="s">
        <v>691</v>
      </c>
      <c r="E159" s="42" t="s">
        <v>708</v>
      </c>
      <c r="F159" s="1">
        <v>34620</v>
      </c>
      <c r="G159" s="12"/>
      <c r="H159" s="12"/>
    </row>
    <row r="160" spans="1:8">
      <c r="A160" s="23" t="s">
        <v>161</v>
      </c>
      <c r="B160" s="12">
        <v>300664</v>
      </c>
      <c r="C160" s="14" t="s">
        <v>181</v>
      </c>
      <c r="D160" s="20" t="s">
        <v>691</v>
      </c>
      <c r="E160" s="42" t="s">
        <v>708</v>
      </c>
      <c r="F160" s="1">
        <v>0</v>
      </c>
      <c r="G160" s="12"/>
      <c r="H160" s="12"/>
    </row>
    <row r="161" spans="1:8">
      <c r="A161" s="23" t="s">
        <v>182</v>
      </c>
      <c r="B161" s="12">
        <v>310542</v>
      </c>
      <c r="C161" s="14" t="s">
        <v>183</v>
      </c>
      <c r="D161" s="20" t="s">
        <v>691</v>
      </c>
      <c r="E161" s="42" t="s">
        <v>708</v>
      </c>
      <c r="F161" s="1">
        <v>443544</v>
      </c>
      <c r="G161" s="12"/>
      <c r="H161" s="12"/>
    </row>
    <row r="162" spans="1:8">
      <c r="A162" s="23" t="s">
        <v>182</v>
      </c>
      <c r="B162" s="12">
        <v>310669</v>
      </c>
      <c r="C162" s="14" t="s">
        <v>184</v>
      </c>
      <c r="D162" s="20" t="s">
        <v>691</v>
      </c>
      <c r="E162" s="42" t="s">
        <v>708</v>
      </c>
      <c r="F162" s="1">
        <v>991764</v>
      </c>
      <c r="G162" s="12"/>
      <c r="H162" s="12"/>
    </row>
    <row r="163" spans="1:8">
      <c r="A163" s="23" t="s">
        <v>182</v>
      </c>
      <c r="B163" s="12">
        <v>310675</v>
      </c>
      <c r="C163" s="14" t="s">
        <v>185</v>
      </c>
      <c r="D163" s="20" t="s">
        <v>691</v>
      </c>
      <c r="E163" s="42" t="s">
        <v>708</v>
      </c>
      <c r="F163" s="1">
        <v>6240</v>
      </c>
      <c r="G163" s="12"/>
      <c r="H163" s="12"/>
    </row>
    <row r="164" spans="1:8">
      <c r="A164" s="23" t="s">
        <v>182</v>
      </c>
      <c r="B164" s="12">
        <v>310676</v>
      </c>
      <c r="C164" s="14" t="s">
        <v>186</v>
      </c>
      <c r="D164" s="20" t="s">
        <v>691</v>
      </c>
      <c r="E164" s="42" t="s">
        <v>708</v>
      </c>
      <c r="F164" s="1">
        <v>0</v>
      </c>
      <c r="G164" s="12"/>
      <c r="H164" s="12"/>
    </row>
    <row r="165" spans="1:8">
      <c r="A165" s="23" t="s">
        <v>182</v>
      </c>
      <c r="B165" s="12">
        <v>310678</v>
      </c>
      <c r="C165" s="14" t="s">
        <v>187</v>
      </c>
      <c r="D165" s="20" t="s">
        <v>691</v>
      </c>
      <c r="E165" s="42" t="s">
        <v>708</v>
      </c>
      <c r="F165" s="1">
        <v>5256</v>
      </c>
      <c r="G165" s="12"/>
      <c r="H165" s="12"/>
    </row>
    <row r="166" spans="1:8">
      <c r="A166" s="23" t="s">
        <v>182</v>
      </c>
      <c r="B166" s="12">
        <v>310679</v>
      </c>
      <c r="C166" s="14" t="s">
        <v>188</v>
      </c>
      <c r="D166" s="20" t="s">
        <v>691</v>
      </c>
      <c r="E166" s="42" t="s">
        <v>708</v>
      </c>
      <c r="F166" s="1">
        <v>0</v>
      </c>
      <c r="G166" s="12"/>
      <c r="H166" s="12"/>
    </row>
    <row r="167" spans="1:8">
      <c r="A167" s="23" t="s">
        <v>182</v>
      </c>
      <c r="B167" s="12">
        <v>310688</v>
      </c>
      <c r="C167" s="14" t="s">
        <v>189</v>
      </c>
      <c r="D167" s="20" t="s">
        <v>691</v>
      </c>
      <c r="E167" s="42" t="s">
        <v>708</v>
      </c>
      <c r="F167" s="1">
        <v>31464</v>
      </c>
      <c r="G167" s="12"/>
      <c r="H167" s="12"/>
    </row>
    <row r="168" spans="1:8">
      <c r="A168" s="23" t="s">
        <v>182</v>
      </c>
      <c r="B168" s="12">
        <v>310691</v>
      </c>
      <c r="C168" s="14" t="s">
        <v>190</v>
      </c>
      <c r="D168" s="20" t="s">
        <v>691</v>
      </c>
      <c r="E168" s="42" t="s">
        <v>708</v>
      </c>
      <c r="F168" s="1">
        <v>638724</v>
      </c>
      <c r="G168" s="12"/>
      <c r="H168" s="12"/>
    </row>
    <row r="169" spans="1:8">
      <c r="A169" s="23" t="s">
        <v>182</v>
      </c>
      <c r="B169" s="12">
        <v>310692</v>
      </c>
      <c r="C169" s="14" t="s">
        <v>191</v>
      </c>
      <c r="D169" s="20" t="s">
        <v>691</v>
      </c>
      <c r="E169" s="42" t="s">
        <v>708</v>
      </c>
      <c r="F169" s="1">
        <v>15696</v>
      </c>
      <c r="G169" s="12"/>
      <c r="H169" s="12"/>
    </row>
    <row r="170" spans="1:8">
      <c r="A170" s="23" t="s">
        <v>182</v>
      </c>
      <c r="B170" s="12">
        <v>310694</v>
      </c>
      <c r="C170" s="14" t="s">
        <v>192</v>
      </c>
      <c r="D170" s="20" t="s">
        <v>691</v>
      </c>
      <c r="E170" s="42" t="s">
        <v>708</v>
      </c>
      <c r="F170" s="1">
        <v>44760</v>
      </c>
      <c r="G170" s="12"/>
      <c r="H170" s="12"/>
    </row>
    <row r="171" spans="1:8">
      <c r="A171" s="23" t="s">
        <v>182</v>
      </c>
      <c r="B171" s="12">
        <v>310703</v>
      </c>
      <c r="C171" s="14" t="s">
        <v>193</v>
      </c>
      <c r="D171" s="20" t="s">
        <v>691</v>
      </c>
      <c r="E171" s="42" t="s">
        <v>708</v>
      </c>
      <c r="F171" s="1">
        <v>129792</v>
      </c>
      <c r="G171" s="12"/>
      <c r="H171" s="12"/>
    </row>
    <row r="172" spans="1:8">
      <c r="A172" s="23" t="s">
        <v>182</v>
      </c>
      <c r="B172" s="12">
        <v>310704</v>
      </c>
      <c r="C172" s="14" t="s">
        <v>194</v>
      </c>
      <c r="D172" s="20" t="s">
        <v>691</v>
      </c>
      <c r="E172" s="42" t="s">
        <v>708</v>
      </c>
      <c r="F172" s="1">
        <v>445344</v>
      </c>
      <c r="G172" s="12"/>
      <c r="H172" s="12"/>
    </row>
    <row r="173" spans="1:8">
      <c r="A173" s="23" t="s">
        <v>182</v>
      </c>
      <c r="B173" s="12">
        <v>310708</v>
      </c>
      <c r="C173" s="14" t="s">
        <v>195</v>
      </c>
      <c r="D173" s="20" t="s">
        <v>691</v>
      </c>
      <c r="E173" s="42" t="s">
        <v>708</v>
      </c>
      <c r="F173" s="1">
        <v>212052</v>
      </c>
      <c r="G173" s="12"/>
      <c r="H173" s="12"/>
    </row>
    <row r="174" spans="1:8">
      <c r="A174" s="23" t="s">
        <v>182</v>
      </c>
      <c r="B174" s="12">
        <v>310714</v>
      </c>
      <c r="C174" s="14" t="s">
        <v>196</v>
      </c>
      <c r="D174" s="20" t="s">
        <v>691</v>
      </c>
      <c r="E174" s="42" t="s">
        <v>708</v>
      </c>
      <c r="F174" s="1">
        <v>196860</v>
      </c>
      <c r="G174" s="12"/>
      <c r="H174" s="12"/>
    </row>
    <row r="175" spans="1:8">
      <c r="A175" s="23" t="s">
        <v>182</v>
      </c>
      <c r="B175" s="12">
        <v>310721</v>
      </c>
      <c r="C175" s="14" t="s">
        <v>197</v>
      </c>
      <c r="D175" s="20" t="s">
        <v>691</v>
      </c>
      <c r="E175" s="42" t="s">
        <v>708</v>
      </c>
      <c r="F175" s="1">
        <v>668472</v>
      </c>
      <c r="G175" s="12"/>
      <c r="H175" s="12"/>
    </row>
    <row r="176" spans="1:8">
      <c r="A176" s="23" t="s">
        <v>182</v>
      </c>
      <c r="B176" s="12">
        <v>310728</v>
      </c>
      <c r="C176" s="14" t="s">
        <v>198</v>
      </c>
      <c r="D176" s="20" t="s">
        <v>691</v>
      </c>
      <c r="E176" s="42" t="s">
        <v>708</v>
      </c>
      <c r="F176" s="1">
        <v>27648</v>
      </c>
      <c r="G176" s="12"/>
      <c r="H176" s="12"/>
    </row>
    <row r="177" spans="1:8">
      <c r="A177" s="23" t="s">
        <v>182</v>
      </c>
      <c r="B177" s="12">
        <v>310734</v>
      </c>
      <c r="C177" s="14" t="s">
        <v>199</v>
      </c>
      <c r="D177" s="20" t="s">
        <v>691</v>
      </c>
      <c r="E177" s="42" t="s">
        <v>708</v>
      </c>
      <c r="F177" s="1">
        <v>112692</v>
      </c>
      <c r="G177" s="12"/>
      <c r="H177" s="12"/>
    </row>
    <row r="178" spans="1:8">
      <c r="A178" s="23" t="s">
        <v>182</v>
      </c>
      <c r="B178" s="12">
        <v>310737</v>
      </c>
      <c r="C178" s="14" t="s">
        <v>200</v>
      </c>
      <c r="D178" s="20" t="s">
        <v>691</v>
      </c>
      <c r="E178" s="42" t="s">
        <v>708</v>
      </c>
      <c r="F178" s="1">
        <v>27960</v>
      </c>
      <c r="G178" s="12"/>
      <c r="H178" s="12"/>
    </row>
    <row r="179" spans="1:8">
      <c r="A179" s="23" t="s">
        <v>182</v>
      </c>
      <c r="B179" s="12">
        <v>310777</v>
      </c>
      <c r="C179" s="14" t="s">
        <v>201</v>
      </c>
      <c r="D179" s="20" t="s">
        <v>691</v>
      </c>
      <c r="E179" s="42" t="s">
        <v>708</v>
      </c>
      <c r="F179" s="1">
        <v>95208</v>
      </c>
      <c r="G179" s="12"/>
      <c r="H179" s="12"/>
    </row>
    <row r="180" spans="1:8">
      <c r="A180" s="23" t="s">
        <v>202</v>
      </c>
      <c r="B180" s="12">
        <v>320751</v>
      </c>
      <c r="C180" s="14" t="s">
        <v>203</v>
      </c>
      <c r="D180" s="20" t="s">
        <v>691</v>
      </c>
      <c r="E180" s="42" t="s">
        <v>708</v>
      </c>
      <c r="F180" s="1">
        <v>21216</v>
      </c>
      <c r="G180" s="12"/>
      <c r="H180" s="12"/>
    </row>
    <row r="181" spans="1:8">
      <c r="A181" s="23" t="s">
        <v>202</v>
      </c>
      <c r="B181" s="12">
        <v>320753</v>
      </c>
      <c r="C181" s="14" t="s">
        <v>204</v>
      </c>
      <c r="D181" s="20" t="s">
        <v>691</v>
      </c>
      <c r="E181" s="42" t="s">
        <v>708</v>
      </c>
      <c r="F181" s="1">
        <v>2915436</v>
      </c>
      <c r="G181" s="12"/>
      <c r="H181" s="12"/>
    </row>
    <row r="182" spans="1:8">
      <c r="A182" s="23" t="s">
        <v>202</v>
      </c>
      <c r="B182" s="12">
        <v>320756</v>
      </c>
      <c r="C182" s="14" t="s">
        <v>205</v>
      </c>
      <c r="D182" s="20" t="s">
        <v>691</v>
      </c>
      <c r="E182" s="42" t="s">
        <v>708</v>
      </c>
      <c r="F182" s="1">
        <v>38580</v>
      </c>
      <c r="G182" s="12"/>
      <c r="H182" s="12"/>
    </row>
    <row r="183" spans="1:8">
      <c r="A183" s="23" t="s">
        <v>202</v>
      </c>
      <c r="B183" s="12">
        <v>320759</v>
      </c>
      <c r="C183" s="14" t="s">
        <v>206</v>
      </c>
      <c r="D183" s="20" t="s">
        <v>691</v>
      </c>
      <c r="E183" s="42" t="s">
        <v>708</v>
      </c>
      <c r="F183" s="1">
        <v>1584144</v>
      </c>
      <c r="G183" s="12"/>
      <c r="H183" s="12"/>
    </row>
    <row r="184" spans="1:8">
      <c r="A184" s="23" t="s">
        <v>202</v>
      </c>
      <c r="B184" s="12">
        <v>320771</v>
      </c>
      <c r="C184" s="14" t="s">
        <v>207</v>
      </c>
      <c r="D184" s="20" t="s">
        <v>691</v>
      </c>
      <c r="E184" s="42" t="s">
        <v>708</v>
      </c>
      <c r="F184" s="1">
        <v>44856</v>
      </c>
      <c r="G184" s="12"/>
      <c r="H184" s="12"/>
    </row>
    <row r="185" spans="1:8">
      <c r="A185" s="23" t="s">
        <v>202</v>
      </c>
      <c r="B185" s="12">
        <v>320775</v>
      </c>
      <c r="C185" s="14" t="s">
        <v>208</v>
      </c>
      <c r="D185" s="20" t="s">
        <v>691</v>
      </c>
      <c r="E185" s="42" t="s">
        <v>708</v>
      </c>
      <c r="F185" s="1">
        <v>2849352</v>
      </c>
      <c r="G185" s="12"/>
      <c r="H185" s="12"/>
    </row>
    <row r="186" spans="1:8">
      <c r="A186" s="23" t="s">
        <v>202</v>
      </c>
      <c r="B186" s="12">
        <v>320783</v>
      </c>
      <c r="C186" s="14" t="s">
        <v>209</v>
      </c>
      <c r="D186" s="20" t="s">
        <v>691</v>
      </c>
      <c r="E186" s="42" t="s">
        <v>708</v>
      </c>
      <c r="F186" s="1">
        <v>532968</v>
      </c>
      <c r="G186" s="12"/>
      <c r="H186" s="12"/>
    </row>
    <row r="187" spans="1:8">
      <c r="A187" s="23" t="s">
        <v>202</v>
      </c>
      <c r="B187" s="12">
        <v>320790</v>
      </c>
      <c r="C187" s="14" t="s">
        <v>210</v>
      </c>
      <c r="D187" s="20" t="s">
        <v>691</v>
      </c>
      <c r="E187" s="42" t="s">
        <v>708</v>
      </c>
      <c r="F187" s="1">
        <v>760908</v>
      </c>
      <c r="G187" s="12"/>
      <c r="H187" s="12"/>
    </row>
    <row r="188" spans="1:8">
      <c r="A188" s="23" t="s">
        <v>202</v>
      </c>
      <c r="B188" s="12">
        <v>320792</v>
      </c>
      <c r="C188" s="14" t="s">
        <v>211</v>
      </c>
      <c r="D188" s="20" t="s">
        <v>691</v>
      </c>
      <c r="E188" s="42" t="s">
        <v>708</v>
      </c>
      <c r="F188" s="1">
        <v>0</v>
      </c>
      <c r="G188" s="12"/>
      <c r="H188" s="12"/>
    </row>
    <row r="189" spans="1:8">
      <c r="A189" s="23" t="s">
        <v>202</v>
      </c>
      <c r="B189" s="12">
        <v>320796</v>
      </c>
      <c r="C189" s="14" t="s">
        <v>212</v>
      </c>
      <c r="D189" s="20" t="s">
        <v>691</v>
      </c>
      <c r="E189" s="42" t="s">
        <v>708</v>
      </c>
      <c r="F189" s="1">
        <v>139752</v>
      </c>
      <c r="G189" s="12"/>
      <c r="H189" s="12"/>
    </row>
    <row r="190" spans="1:8">
      <c r="A190" s="23" t="s">
        <v>202</v>
      </c>
      <c r="B190" s="12">
        <v>320797</v>
      </c>
      <c r="C190" s="14" t="s">
        <v>213</v>
      </c>
      <c r="D190" s="20" t="s">
        <v>691</v>
      </c>
      <c r="E190" s="42" t="s">
        <v>708</v>
      </c>
      <c r="F190" s="1">
        <v>34824</v>
      </c>
      <c r="G190" s="12"/>
      <c r="H190" s="12"/>
    </row>
    <row r="191" spans="1:8">
      <c r="A191" s="23" t="s">
        <v>202</v>
      </c>
      <c r="B191" s="12">
        <v>320800</v>
      </c>
      <c r="C191" s="14" t="s">
        <v>214</v>
      </c>
      <c r="D191" s="20" t="s">
        <v>691</v>
      </c>
      <c r="E191" s="42" t="s">
        <v>708</v>
      </c>
      <c r="F191" s="1">
        <v>182364</v>
      </c>
      <c r="G191" s="12"/>
      <c r="H191" s="12"/>
    </row>
    <row r="192" spans="1:8">
      <c r="A192" s="23" t="s">
        <v>202</v>
      </c>
      <c r="B192" s="12">
        <v>320807</v>
      </c>
      <c r="C192" s="14" t="s">
        <v>215</v>
      </c>
      <c r="D192" s="20" t="s">
        <v>691</v>
      </c>
      <c r="E192" s="42" t="s">
        <v>708</v>
      </c>
      <c r="F192" s="1">
        <v>2234856</v>
      </c>
      <c r="G192" s="12"/>
      <c r="H192" s="12"/>
    </row>
    <row r="193" spans="1:8">
      <c r="A193" s="23" t="s">
        <v>202</v>
      </c>
      <c r="B193" s="12">
        <v>320813</v>
      </c>
      <c r="C193" s="14" t="s">
        <v>216</v>
      </c>
      <c r="D193" s="20" t="s">
        <v>691</v>
      </c>
      <c r="E193" s="42" t="s">
        <v>708</v>
      </c>
      <c r="F193" s="1">
        <v>624300</v>
      </c>
      <c r="G193" s="12"/>
      <c r="H193" s="12"/>
    </row>
    <row r="194" spans="1:8">
      <c r="A194" s="23" t="s">
        <v>202</v>
      </c>
      <c r="B194" s="12">
        <v>320815</v>
      </c>
      <c r="C194" s="14" t="s">
        <v>217</v>
      </c>
      <c r="D194" s="20" t="s">
        <v>691</v>
      </c>
      <c r="E194" s="42" t="s">
        <v>708</v>
      </c>
      <c r="F194" s="1">
        <v>41760</v>
      </c>
      <c r="G194" s="12"/>
      <c r="H194" s="12"/>
    </row>
    <row r="195" spans="1:8">
      <c r="A195" s="23" t="s">
        <v>202</v>
      </c>
      <c r="B195" s="12">
        <v>320818</v>
      </c>
      <c r="C195" s="14" t="s">
        <v>149</v>
      </c>
      <c r="D195" s="20" t="s">
        <v>691</v>
      </c>
      <c r="E195" s="42" t="s">
        <v>708</v>
      </c>
      <c r="F195" s="1">
        <v>5426112</v>
      </c>
      <c r="G195" s="12"/>
      <c r="H195" s="12"/>
    </row>
    <row r="196" spans="1:8">
      <c r="A196" s="23" t="s">
        <v>202</v>
      </c>
      <c r="B196" s="12">
        <v>320819</v>
      </c>
      <c r="C196" s="14" t="s">
        <v>218</v>
      </c>
      <c r="D196" s="20" t="s">
        <v>691</v>
      </c>
      <c r="E196" s="42" t="s">
        <v>708</v>
      </c>
      <c r="F196" s="1">
        <v>2772372</v>
      </c>
      <c r="G196" s="12"/>
      <c r="H196" s="12"/>
    </row>
    <row r="197" spans="1:8">
      <c r="A197" s="23" t="s">
        <v>202</v>
      </c>
      <c r="B197" s="12">
        <v>320825</v>
      </c>
      <c r="C197" s="14" t="s">
        <v>219</v>
      </c>
      <c r="D197" s="20" t="s">
        <v>691</v>
      </c>
      <c r="E197" s="42" t="s">
        <v>708</v>
      </c>
      <c r="F197" s="1">
        <v>693516</v>
      </c>
      <c r="G197" s="12"/>
      <c r="H197" s="12"/>
    </row>
    <row r="198" spans="1:8">
      <c r="A198" s="23" t="s">
        <v>202</v>
      </c>
      <c r="B198" s="12">
        <v>320826</v>
      </c>
      <c r="C198" s="14" t="s">
        <v>220</v>
      </c>
      <c r="D198" s="20" t="s">
        <v>691</v>
      </c>
      <c r="E198" s="42" t="s">
        <v>708</v>
      </c>
      <c r="F198" s="1">
        <v>46080</v>
      </c>
      <c r="G198" s="12"/>
      <c r="H198" s="12"/>
    </row>
    <row r="199" spans="1:8">
      <c r="A199" s="23" t="s">
        <v>202</v>
      </c>
      <c r="B199" s="12">
        <v>320827</v>
      </c>
      <c r="C199" s="14" t="s">
        <v>221</v>
      </c>
      <c r="D199" s="20" t="s">
        <v>691</v>
      </c>
      <c r="E199" s="42" t="s">
        <v>708</v>
      </c>
      <c r="F199" s="1">
        <v>23856</v>
      </c>
      <c r="G199" s="12"/>
      <c r="H199" s="12"/>
    </row>
    <row r="200" spans="1:8">
      <c r="A200" s="23" t="s">
        <v>202</v>
      </c>
      <c r="B200" s="12">
        <v>320834</v>
      </c>
      <c r="C200" s="14" t="s">
        <v>222</v>
      </c>
      <c r="D200" s="20" t="s">
        <v>691</v>
      </c>
      <c r="E200" s="42" t="s">
        <v>708</v>
      </c>
      <c r="F200" s="1">
        <v>373488</v>
      </c>
      <c r="G200" s="12"/>
      <c r="H200" s="12"/>
    </row>
    <row r="201" spans="1:8">
      <c r="A201" s="23" t="s">
        <v>202</v>
      </c>
      <c r="B201" s="12">
        <v>320839</v>
      </c>
      <c r="C201" s="14" t="s">
        <v>223</v>
      </c>
      <c r="D201" s="20" t="s">
        <v>691</v>
      </c>
      <c r="E201" s="42" t="s">
        <v>708</v>
      </c>
      <c r="F201" s="1">
        <v>43608</v>
      </c>
      <c r="G201" s="12"/>
      <c r="H201" s="12"/>
    </row>
    <row r="202" spans="1:8">
      <c r="A202" s="23" t="s">
        <v>224</v>
      </c>
      <c r="B202" s="12">
        <v>330843</v>
      </c>
      <c r="C202" s="14" t="s">
        <v>225</v>
      </c>
      <c r="D202" s="20" t="s">
        <v>691</v>
      </c>
      <c r="E202" s="42" t="s">
        <v>708</v>
      </c>
      <c r="F202" s="1">
        <v>0</v>
      </c>
      <c r="G202" s="12"/>
      <c r="H202" s="12"/>
    </row>
    <row r="203" spans="1:8">
      <c r="A203" s="23" t="s">
        <v>224</v>
      </c>
      <c r="B203" s="12">
        <v>330846</v>
      </c>
      <c r="C203" s="14" t="s">
        <v>226</v>
      </c>
      <c r="D203" s="20" t="s">
        <v>691</v>
      </c>
      <c r="E203" s="42" t="s">
        <v>708</v>
      </c>
      <c r="F203" s="1">
        <v>0</v>
      </c>
      <c r="G203" s="12"/>
      <c r="H203" s="12"/>
    </row>
    <row r="204" spans="1:8">
      <c r="A204" s="23" t="s">
        <v>224</v>
      </c>
      <c r="B204" s="12">
        <v>330847</v>
      </c>
      <c r="C204" s="14" t="s">
        <v>227</v>
      </c>
      <c r="D204" s="20" t="s">
        <v>691</v>
      </c>
      <c r="E204" s="42" t="s">
        <v>708</v>
      </c>
      <c r="F204" s="1">
        <v>22116</v>
      </c>
      <c r="G204" s="12"/>
      <c r="H204" s="12"/>
    </row>
    <row r="205" spans="1:8">
      <c r="A205" s="23" t="s">
        <v>224</v>
      </c>
      <c r="B205" s="12">
        <v>330848</v>
      </c>
      <c r="C205" s="14" t="s">
        <v>228</v>
      </c>
      <c r="D205" s="20" t="s">
        <v>691</v>
      </c>
      <c r="E205" s="42" t="s">
        <v>708</v>
      </c>
      <c r="F205" s="1">
        <v>21180</v>
      </c>
      <c r="G205" s="12"/>
      <c r="H205" s="12"/>
    </row>
    <row r="206" spans="1:8">
      <c r="A206" s="23" t="s">
        <v>224</v>
      </c>
      <c r="B206" s="12">
        <v>330850</v>
      </c>
      <c r="C206" s="14" t="s">
        <v>229</v>
      </c>
      <c r="D206" s="20" t="s">
        <v>691</v>
      </c>
      <c r="E206" s="42" t="s">
        <v>708</v>
      </c>
      <c r="F206" s="1">
        <v>135504</v>
      </c>
      <c r="G206" s="12"/>
      <c r="H206" s="12"/>
    </row>
    <row r="207" spans="1:8">
      <c r="A207" s="23" t="s">
        <v>224</v>
      </c>
      <c r="B207" s="12">
        <v>330860</v>
      </c>
      <c r="C207" s="14" t="s">
        <v>230</v>
      </c>
      <c r="D207" s="20" t="s">
        <v>691</v>
      </c>
      <c r="E207" s="42" t="s">
        <v>708</v>
      </c>
      <c r="F207" s="1">
        <v>2958264</v>
      </c>
      <c r="G207" s="12"/>
      <c r="H207" s="12"/>
    </row>
    <row r="208" spans="1:8">
      <c r="A208" s="23" t="s">
        <v>224</v>
      </c>
      <c r="B208" s="12">
        <v>330861</v>
      </c>
      <c r="C208" s="14" t="s">
        <v>231</v>
      </c>
      <c r="D208" s="20" t="s">
        <v>691</v>
      </c>
      <c r="E208" s="42" t="s">
        <v>708</v>
      </c>
      <c r="F208" s="1">
        <v>857952</v>
      </c>
      <c r="G208" s="12"/>
      <c r="H208" s="12"/>
    </row>
    <row r="209" spans="1:8">
      <c r="A209" s="23" t="s">
        <v>224</v>
      </c>
      <c r="B209" s="12">
        <v>330863</v>
      </c>
      <c r="C209" s="14" t="s">
        <v>232</v>
      </c>
      <c r="D209" s="20" t="s">
        <v>691</v>
      </c>
      <c r="E209" s="42" t="s">
        <v>708</v>
      </c>
      <c r="F209" s="1">
        <v>1121196</v>
      </c>
      <c r="G209" s="12"/>
      <c r="H209" s="12"/>
    </row>
    <row r="210" spans="1:8">
      <c r="A210" s="23" t="s">
        <v>224</v>
      </c>
      <c r="B210" s="12">
        <v>330866</v>
      </c>
      <c r="C210" s="14" t="s">
        <v>233</v>
      </c>
      <c r="D210" s="20" t="s">
        <v>691</v>
      </c>
      <c r="E210" s="42" t="s">
        <v>708</v>
      </c>
      <c r="F210" s="1">
        <v>432936</v>
      </c>
      <c r="G210" s="12"/>
      <c r="H210" s="12"/>
    </row>
    <row r="211" spans="1:8">
      <c r="A211" s="23" t="s">
        <v>224</v>
      </c>
      <c r="B211" s="12">
        <v>330872</v>
      </c>
      <c r="C211" s="14" t="s">
        <v>234</v>
      </c>
      <c r="D211" s="20" t="s">
        <v>691</v>
      </c>
      <c r="E211" s="42" t="s">
        <v>708</v>
      </c>
      <c r="F211" s="1">
        <v>0</v>
      </c>
      <c r="G211" s="12"/>
      <c r="H211" s="12"/>
    </row>
    <row r="212" spans="1:8">
      <c r="A212" s="23" t="s">
        <v>224</v>
      </c>
      <c r="B212" s="12">
        <v>330889</v>
      </c>
      <c r="C212" s="14" t="s">
        <v>235</v>
      </c>
      <c r="D212" s="20" t="s">
        <v>691</v>
      </c>
      <c r="E212" s="42" t="s">
        <v>708</v>
      </c>
      <c r="F212" s="1">
        <v>68412</v>
      </c>
      <c r="G212" s="12"/>
      <c r="H212" s="12"/>
    </row>
    <row r="213" spans="1:8">
      <c r="A213" s="23" t="s">
        <v>224</v>
      </c>
      <c r="B213" s="12">
        <v>330896</v>
      </c>
      <c r="C213" s="14" t="s">
        <v>236</v>
      </c>
      <c r="D213" s="20" t="s">
        <v>691</v>
      </c>
      <c r="E213" s="42" t="s">
        <v>708</v>
      </c>
      <c r="F213" s="1">
        <v>84096</v>
      </c>
      <c r="G213" s="12"/>
      <c r="H213" s="12"/>
    </row>
    <row r="214" spans="1:8">
      <c r="A214" s="23" t="s">
        <v>224</v>
      </c>
      <c r="B214" s="12">
        <v>330899</v>
      </c>
      <c r="C214" s="14" t="s">
        <v>237</v>
      </c>
      <c r="D214" s="20" t="s">
        <v>691</v>
      </c>
      <c r="E214" s="42" t="s">
        <v>708</v>
      </c>
      <c r="F214" s="1">
        <v>589200</v>
      </c>
      <c r="G214" s="12"/>
      <c r="H214" s="12"/>
    </row>
    <row r="215" spans="1:8">
      <c r="A215" s="23" t="s">
        <v>224</v>
      </c>
      <c r="B215" s="12">
        <v>330900</v>
      </c>
      <c r="C215" s="14" t="s">
        <v>238</v>
      </c>
      <c r="D215" s="20" t="s">
        <v>691</v>
      </c>
      <c r="E215" s="42" t="s">
        <v>708</v>
      </c>
      <c r="F215" s="1">
        <v>737424</v>
      </c>
      <c r="G215" s="12"/>
      <c r="H215" s="12"/>
    </row>
    <row r="216" spans="1:8">
      <c r="A216" s="23" t="s">
        <v>224</v>
      </c>
      <c r="B216" s="12">
        <v>330902</v>
      </c>
      <c r="C216" s="14" t="s">
        <v>239</v>
      </c>
      <c r="D216" s="20" t="s">
        <v>691</v>
      </c>
      <c r="E216" s="42" t="s">
        <v>708</v>
      </c>
      <c r="F216" s="1">
        <v>818268</v>
      </c>
      <c r="G216" s="12"/>
      <c r="H216" s="12"/>
    </row>
    <row r="217" spans="1:8">
      <c r="A217" s="23" t="s">
        <v>224</v>
      </c>
      <c r="B217" s="12">
        <v>330908</v>
      </c>
      <c r="C217" s="14" t="s">
        <v>240</v>
      </c>
      <c r="D217" s="20" t="s">
        <v>691</v>
      </c>
      <c r="E217" s="42" t="s">
        <v>708</v>
      </c>
      <c r="F217" s="1">
        <v>1669536</v>
      </c>
      <c r="G217" s="12"/>
      <c r="H217" s="12"/>
    </row>
    <row r="218" spans="1:8">
      <c r="A218" s="23" t="s">
        <v>224</v>
      </c>
      <c r="B218" s="12">
        <v>330910</v>
      </c>
      <c r="C218" s="14" t="s">
        <v>241</v>
      </c>
      <c r="D218" s="20" t="s">
        <v>691</v>
      </c>
      <c r="E218" s="42" t="s">
        <v>708</v>
      </c>
      <c r="F218" s="1">
        <v>834924</v>
      </c>
      <c r="G218" s="12"/>
      <c r="H218" s="12"/>
    </row>
    <row r="219" spans="1:8">
      <c r="A219" s="23" t="s">
        <v>224</v>
      </c>
      <c r="B219" s="12">
        <v>330918</v>
      </c>
      <c r="C219" s="14" t="s">
        <v>242</v>
      </c>
      <c r="D219" s="20" t="s">
        <v>691</v>
      </c>
      <c r="E219" s="42" t="s">
        <v>708</v>
      </c>
      <c r="F219" s="1">
        <v>2273592</v>
      </c>
      <c r="G219" s="12"/>
      <c r="H219" s="12"/>
    </row>
    <row r="220" spans="1:8">
      <c r="A220" s="23" t="s">
        <v>224</v>
      </c>
      <c r="B220" s="12">
        <v>330920</v>
      </c>
      <c r="C220" s="14" t="s">
        <v>243</v>
      </c>
      <c r="D220" s="20" t="s">
        <v>691</v>
      </c>
      <c r="E220" s="42" t="s">
        <v>708</v>
      </c>
      <c r="F220" s="1">
        <v>0</v>
      </c>
      <c r="G220" s="12"/>
      <c r="H220" s="12"/>
    </row>
    <row r="221" spans="1:8">
      <c r="A221" s="23" t="s">
        <v>224</v>
      </c>
      <c r="B221" s="12">
        <v>330925</v>
      </c>
      <c r="C221" s="14" t="s">
        <v>244</v>
      </c>
      <c r="D221" s="20" t="s">
        <v>691</v>
      </c>
      <c r="E221" s="42" t="s">
        <v>708</v>
      </c>
      <c r="F221" s="1">
        <v>0</v>
      </c>
      <c r="G221" s="12"/>
      <c r="H221" s="12"/>
    </row>
    <row r="222" spans="1:8">
      <c r="A222" s="23" t="s">
        <v>224</v>
      </c>
      <c r="B222" s="12">
        <v>330936</v>
      </c>
      <c r="C222" s="14" t="s">
        <v>245</v>
      </c>
      <c r="D222" s="20" t="s">
        <v>691</v>
      </c>
      <c r="E222" s="42" t="s">
        <v>708</v>
      </c>
      <c r="F222" s="1">
        <v>0</v>
      </c>
      <c r="G222" s="12"/>
      <c r="H222" s="12"/>
    </row>
    <row r="223" spans="1:8">
      <c r="A223" s="23" t="s">
        <v>224</v>
      </c>
      <c r="B223" s="12">
        <v>330937</v>
      </c>
      <c r="C223" s="14" t="s">
        <v>246</v>
      </c>
      <c r="D223" s="20" t="s">
        <v>691</v>
      </c>
      <c r="E223" s="42" t="s">
        <v>708</v>
      </c>
      <c r="F223" s="1">
        <v>0</v>
      </c>
      <c r="G223" s="12"/>
      <c r="H223" s="12"/>
    </row>
    <row r="224" spans="1:8">
      <c r="A224" s="23" t="s">
        <v>224</v>
      </c>
      <c r="B224" s="12">
        <v>330938</v>
      </c>
      <c r="C224" s="14" t="s">
        <v>247</v>
      </c>
      <c r="D224" s="20" t="s">
        <v>691</v>
      </c>
      <c r="E224" s="42" t="s">
        <v>708</v>
      </c>
      <c r="F224" s="1">
        <v>9324</v>
      </c>
      <c r="G224" s="12"/>
      <c r="H224" s="12"/>
    </row>
    <row r="225" spans="1:8">
      <c r="A225" s="23" t="s">
        <v>224</v>
      </c>
      <c r="B225" s="12">
        <v>330942</v>
      </c>
      <c r="C225" s="14" t="s">
        <v>248</v>
      </c>
      <c r="D225" s="20" t="s">
        <v>691</v>
      </c>
      <c r="E225" s="42" t="s">
        <v>708</v>
      </c>
      <c r="F225" s="1">
        <v>1165308</v>
      </c>
      <c r="G225" s="12"/>
      <c r="H225" s="12"/>
    </row>
    <row r="226" spans="1:8">
      <c r="A226" s="23" t="s">
        <v>224</v>
      </c>
      <c r="B226" s="12">
        <v>330946</v>
      </c>
      <c r="C226" s="14" t="s">
        <v>249</v>
      </c>
      <c r="D226" s="20" t="s">
        <v>691</v>
      </c>
      <c r="E226" s="42" t="s">
        <v>708</v>
      </c>
      <c r="F226" s="1">
        <v>78876</v>
      </c>
      <c r="G226" s="12"/>
      <c r="H226" s="12"/>
    </row>
    <row r="227" spans="1:8">
      <c r="A227" s="23" t="s">
        <v>224</v>
      </c>
      <c r="B227" s="12">
        <v>330949</v>
      </c>
      <c r="C227" s="14" t="s">
        <v>250</v>
      </c>
      <c r="D227" s="20" t="s">
        <v>691</v>
      </c>
      <c r="E227" s="42" t="s">
        <v>708</v>
      </c>
      <c r="F227" s="1">
        <v>196368</v>
      </c>
      <c r="G227" s="12"/>
      <c r="H227" s="12"/>
    </row>
    <row r="228" spans="1:8">
      <c r="A228" s="23" t="s">
        <v>224</v>
      </c>
      <c r="B228" s="12">
        <v>330953</v>
      </c>
      <c r="C228" s="14" t="s">
        <v>251</v>
      </c>
      <c r="D228" s="20" t="s">
        <v>691</v>
      </c>
      <c r="E228" s="42" t="s">
        <v>708</v>
      </c>
      <c r="F228" s="1">
        <v>336168</v>
      </c>
      <c r="G228" s="12"/>
      <c r="H228" s="12"/>
    </row>
    <row r="229" spans="1:8">
      <c r="A229" s="23" t="s">
        <v>224</v>
      </c>
      <c r="B229" s="12">
        <v>330960</v>
      </c>
      <c r="C229" s="14" t="s">
        <v>252</v>
      </c>
      <c r="D229" s="20" t="s">
        <v>691</v>
      </c>
      <c r="E229" s="42" t="s">
        <v>708</v>
      </c>
      <c r="F229" s="1">
        <v>1164348</v>
      </c>
      <c r="G229" s="12"/>
      <c r="H229" s="12"/>
    </row>
    <row r="230" spans="1:8">
      <c r="A230" s="23" t="s">
        <v>224</v>
      </c>
      <c r="B230" s="12">
        <v>330966</v>
      </c>
      <c r="C230" s="14" t="s">
        <v>253</v>
      </c>
      <c r="D230" s="20" t="s">
        <v>691</v>
      </c>
      <c r="E230" s="42" t="s">
        <v>708</v>
      </c>
      <c r="F230" s="1">
        <v>1321200</v>
      </c>
      <c r="G230" s="12"/>
      <c r="H230" s="12"/>
    </row>
    <row r="231" spans="1:8">
      <c r="A231" s="23" t="s">
        <v>224</v>
      </c>
      <c r="B231" s="12">
        <v>330971</v>
      </c>
      <c r="C231" s="14" t="s">
        <v>254</v>
      </c>
      <c r="D231" s="20" t="s">
        <v>691</v>
      </c>
      <c r="E231" s="42" t="s">
        <v>708</v>
      </c>
      <c r="F231" s="1">
        <v>1170468</v>
      </c>
      <c r="G231" s="12"/>
      <c r="H231" s="12"/>
    </row>
    <row r="232" spans="1:8">
      <c r="A232" s="23" t="s">
        <v>224</v>
      </c>
      <c r="B232" s="12">
        <v>330974</v>
      </c>
      <c r="C232" s="14" t="s">
        <v>255</v>
      </c>
      <c r="D232" s="20" t="s">
        <v>691</v>
      </c>
      <c r="E232" s="42" t="s">
        <v>708</v>
      </c>
      <c r="F232" s="1">
        <v>617952</v>
      </c>
      <c r="G232" s="12"/>
      <c r="H232" s="12"/>
    </row>
    <row r="233" spans="1:8">
      <c r="A233" s="23" t="s">
        <v>256</v>
      </c>
      <c r="B233" s="12">
        <v>340978</v>
      </c>
      <c r="C233" s="14" t="s">
        <v>257</v>
      </c>
      <c r="D233" s="20" t="s">
        <v>691</v>
      </c>
      <c r="E233" s="42" t="s">
        <v>708</v>
      </c>
      <c r="F233" s="1">
        <v>433572</v>
      </c>
      <c r="G233" s="12"/>
      <c r="H233" s="12"/>
    </row>
    <row r="234" spans="1:8">
      <c r="A234" s="23" t="s">
        <v>256</v>
      </c>
      <c r="B234" s="12">
        <v>340983</v>
      </c>
      <c r="C234" s="14" t="s">
        <v>258</v>
      </c>
      <c r="D234" s="20" t="s">
        <v>691</v>
      </c>
      <c r="E234" s="42" t="s">
        <v>708</v>
      </c>
      <c r="F234" s="1">
        <v>92292</v>
      </c>
      <c r="G234" s="12"/>
      <c r="H234" s="12"/>
    </row>
    <row r="235" spans="1:8">
      <c r="A235" s="23" t="s">
        <v>256</v>
      </c>
      <c r="B235" s="12">
        <v>340990</v>
      </c>
      <c r="C235" s="14" t="s">
        <v>259</v>
      </c>
      <c r="D235" s="20" t="s">
        <v>691</v>
      </c>
      <c r="E235" s="42" t="s">
        <v>708</v>
      </c>
      <c r="F235" s="1">
        <v>39852</v>
      </c>
      <c r="G235" s="12"/>
      <c r="H235" s="12"/>
    </row>
    <row r="236" spans="1:8">
      <c r="A236" s="23" t="s">
        <v>256</v>
      </c>
      <c r="B236" s="12">
        <v>341003</v>
      </c>
      <c r="C236" s="14" t="s">
        <v>260</v>
      </c>
      <c r="D236" s="20" t="s">
        <v>691</v>
      </c>
      <c r="E236" s="42" t="s">
        <v>708</v>
      </c>
      <c r="F236" s="1">
        <v>542076</v>
      </c>
      <c r="G236" s="12"/>
      <c r="H236" s="12"/>
    </row>
    <row r="237" spans="1:8">
      <c r="A237" s="23" t="s">
        <v>256</v>
      </c>
      <c r="B237" s="12">
        <v>341020</v>
      </c>
      <c r="C237" s="14" t="s">
        <v>261</v>
      </c>
      <c r="D237" s="20" t="s">
        <v>691</v>
      </c>
      <c r="E237" s="42" t="s">
        <v>708</v>
      </c>
      <c r="F237" s="1">
        <v>0</v>
      </c>
      <c r="G237" s="12"/>
      <c r="H237" s="12"/>
    </row>
    <row r="238" spans="1:8">
      <c r="A238" s="23" t="s">
        <v>256</v>
      </c>
      <c r="B238" s="12">
        <v>341021</v>
      </c>
      <c r="C238" s="14" t="s">
        <v>262</v>
      </c>
      <c r="D238" s="20" t="s">
        <v>691</v>
      </c>
      <c r="E238" s="42" t="s">
        <v>708</v>
      </c>
      <c r="F238" s="1">
        <v>13536</v>
      </c>
      <c r="G238" s="12"/>
      <c r="H238" s="12"/>
    </row>
    <row r="239" spans="1:8">
      <c r="A239" s="23" t="s">
        <v>256</v>
      </c>
      <c r="B239" s="12">
        <v>341023</v>
      </c>
      <c r="C239" s="14" t="s">
        <v>263</v>
      </c>
      <c r="D239" s="20" t="s">
        <v>691</v>
      </c>
      <c r="E239" s="42" t="s">
        <v>708</v>
      </c>
      <c r="F239" s="1">
        <v>80400</v>
      </c>
      <c r="G239" s="12"/>
      <c r="H239" s="12"/>
    </row>
    <row r="240" spans="1:8">
      <c r="A240" s="23" t="s">
        <v>256</v>
      </c>
      <c r="B240" s="12">
        <v>341025</v>
      </c>
      <c r="C240" s="14" t="s">
        <v>264</v>
      </c>
      <c r="D240" s="20" t="s">
        <v>691</v>
      </c>
      <c r="E240" s="42" t="s">
        <v>708</v>
      </c>
      <c r="F240" s="1">
        <v>3629880</v>
      </c>
      <c r="G240" s="12"/>
      <c r="H240" s="12"/>
    </row>
    <row r="241" spans="1:8">
      <c r="A241" s="23" t="s">
        <v>256</v>
      </c>
      <c r="B241" s="12">
        <v>341026</v>
      </c>
      <c r="C241" s="14" t="s">
        <v>265</v>
      </c>
      <c r="D241" s="20" t="s">
        <v>691</v>
      </c>
      <c r="E241" s="42" t="s">
        <v>708</v>
      </c>
      <c r="F241" s="1">
        <v>73152</v>
      </c>
      <c r="G241" s="12"/>
      <c r="H241" s="12"/>
    </row>
    <row r="242" spans="1:8">
      <c r="A242" s="23" t="s">
        <v>256</v>
      </c>
      <c r="B242" s="12">
        <v>341032</v>
      </c>
      <c r="C242" s="14" t="s">
        <v>266</v>
      </c>
      <c r="D242" s="20" t="s">
        <v>691</v>
      </c>
      <c r="E242" s="42" t="s">
        <v>708</v>
      </c>
      <c r="F242" s="1">
        <v>585420</v>
      </c>
      <c r="G242" s="12"/>
      <c r="H242" s="12"/>
    </row>
    <row r="243" spans="1:8">
      <c r="A243" s="23" t="s">
        <v>256</v>
      </c>
      <c r="B243" s="12">
        <v>341041</v>
      </c>
      <c r="C243" s="14" t="s">
        <v>267</v>
      </c>
      <c r="D243" s="20" t="s">
        <v>691</v>
      </c>
      <c r="E243" s="42" t="s">
        <v>708</v>
      </c>
      <c r="F243" s="1">
        <v>14388</v>
      </c>
      <c r="G243" s="12"/>
      <c r="H243" s="12"/>
    </row>
    <row r="244" spans="1:8">
      <c r="A244" s="23" t="s">
        <v>256</v>
      </c>
      <c r="B244" s="12">
        <v>341043</v>
      </c>
      <c r="C244" s="14" t="s">
        <v>268</v>
      </c>
      <c r="D244" s="20" t="s">
        <v>691</v>
      </c>
      <c r="E244" s="42" t="s">
        <v>708</v>
      </c>
      <c r="F244" s="1">
        <v>565116</v>
      </c>
      <c r="G244" s="12"/>
      <c r="H244" s="12"/>
    </row>
    <row r="245" spans="1:8">
      <c r="A245" s="23" t="s">
        <v>256</v>
      </c>
      <c r="B245" s="12">
        <v>341045</v>
      </c>
      <c r="C245" s="14" t="s">
        <v>269</v>
      </c>
      <c r="D245" s="20" t="s">
        <v>691</v>
      </c>
      <c r="E245" s="42" t="s">
        <v>708</v>
      </c>
      <c r="F245" s="1">
        <v>428856</v>
      </c>
      <c r="G245" s="12"/>
      <c r="H245" s="12"/>
    </row>
    <row r="246" spans="1:8">
      <c r="A246" s="23" t="s">
        <v>256</v>
      </c>
      <c r="B246" s="12">
        <v>341046</v>
      </c>
      <c r="C246" s="14" t="s">
        <v>270</v>
      </c>
      <c r="D246" s="20" t="s">
        <v>691</v>
      </c>
      <c r="E246" s="42" t="s">
        <v>708</v>
      </c>
      <c r="F246" s="1">
        <v>24912</v>
      </c>
      <c r="G246" s="12"/>
      <c r="H246" s="12"/>
    </row>
    <row r="247" spans="1:8">
      <c r="A247" s="23" t="s">
        <v>256</v>
      </c>
      <c r="B247" s="12">
        <v>341047</v>
      </c>
      <c r="C247" s="14" t="s">
        <v>271</v>
      </c>
      <c r="D247" s="20" t="s">
        <v>691</v>
      </c>
      <c r="E247" s="42" t="s">
        <v>708</v>
      </c>
      <c r="F247" s="1">
        <v>1387656</v>
      </c>
      <c r="G247" s="12"/>
      <c r="H247" s="12"/>
    </row>
    <row r="248" spans="1:8">
      <c r="A248" s="23" t="s">
        <v>256</v>
      </c>
      <c r="B248" s="12">
        <v>341049</v>
      </c>
      <c r="C248" s="14" t="s">
        <v>272</v>
      </c>
      <c r="D248" s="20" t="s">
        <v>691</v>
      </c>
      <c r="E248" s="42" t="s">
        <v>708</v>
      </c>
      <c r="F248" s="1">
        <v>1064556</v>
      </c>
      <c r="G248" s="12"/>
      <c r="H248" s="12"/>
    </row>
    <row r="249" spans="1:8">
      <c r="A249" s="23" t="s">
        <v>256</v>
      </c>
      <c r="B249" s="12">
        <v>341050</v>
      </c>
      <c r="C249" s="14" t="s">
        <v>273</v>
      </c>
      <c r="D249" s="20" t="s">
        <v>691</v>
      </c>
      <c r="E249" s="42" t="s">
        <v>708</v>
      </c>
      <c r="F249" s="1">
        <v>0</v>
      </c>
      <c r="G249" s="12"/>
      <c r="H249" s="12"/>
    </row>
    <row r="250" spans="1:8">
      <c r="A250" s="23" t="s">
        <v>256</v>
      </c>
      <c r="B250" s="12">
        <v>341053</v>
      </c>
      <c r="C250" s="14" t="s">
        <v>274</v>
      </c>
      <c r="D250" s="20" t="s">
        <v>691</v>
      </c>
      <c r="E250" s="42" t="s">
        <v>708</v>
      </c>
      <c r="F250" s="1">
        <v>0</v>
      </c>
      <c r="G250" s="12"/>
      <c r="H250" s="12"/>
    </row>
    <row r="251" spans="1:8">
      <c r="A251" s="23" t="s">
        <v>256</v>
      </c>
      <c r="B251" s="12">
        <v>341058</v>
      </c>
      <c r="C251" s="14" t="s">
        <v>275</v>
      </c>
      <c r="D251" s="20" t="s">
        <v>691</v>
      </c>
      <c r="E251" s="42" t="s">
        <v>708</v>
      </c>
      <c r="F251" s="1">
        <v>0</v>
      </c>
      <c r="G251" s="12"/>
      <c r="H251" s="12"/>
    </row>
    <row r="252" spans="1:8">
      <c r="A252" s="23" t="s">
        <v>256</v>
      </c>
      <c r="B252" s="12">
        <v>341060</v>
      </c>
      <c r="C252" s="14" t="s">
        <v>276</v>
      </c>
      <c r="D252" s="20" t="s">
        <v>691</v>
      </c>
      <c r="E252" s="42" t="s">
        <v>708</v>
      </c>
      <c r="F252" s="1">
        <v>204852</v>
      </c>
      <c r="G252" s="12"/>
      <c r="H252" s="12"/>
    </row>
    <row r="253" spans="1:8">
      <c r="A253" s="23" t="s">
        <v>256</v>
      </c>
      <c r="B253" s="12">
        <v>341062</v>
      </c>
      <c r="C253" s="14" t="s">
        <v>277</v>
      </c>
      <c r="D253" s="20" t="s">
        <v>691</v>
      </c>
      <c r="E253" s="42" t="s">
        <v>708</v>
      </c>
      <c r="F253" s="1">
        <v>44256</v>
      </c>
      <c r="G253" s="12"/>
      <c r="H253" s="12"/>
    </row>
    <row r="254" spans="1:8">
      <c r="A254" s="23" t="s">
        <v>256</v>
      </c>
      <c r="B254" s="12">
        <v>341066</v>
      </c>
      <c r="C254" s="14" t="s">
        <v>278</v>
      </c>
      <c r="D254" s="20" t="s">
        <v>691</v>
      </c>
      <c r="E254" s="42" t="s">
        <v>708</v>
      </c>
      <c r="F254" s="1">
        <v>261060</v>
      </c>
      <c r="G254" s="12"/>
      <c r="H254" s="12"/>
    </row>
    <row r="255" spans="1:8">
      <c r="A255" s="23" t="s">
        <v>256</v>
      </c>
      <c r="B255" s="12">
        <v>341087</v>
      </c>
      <c r="C255" s="14" t="s">
        <v>279</v>
      </c>
      <c r="D255" s="20" t="s">
        <v>691</v>
      </c>
      <c r="E255" s="42" t="s">
        <v>708</v>
      </c>
      <c r="F255" s="1">
        <v>39348</v>
      </c>
      <c r="G255" s="12"/>
      <c r="H255" s="12"/>
    </row>
    <row r="256" spans="1:8">
      <c r="A256" s="23" t="s">
        <v>256</v>
      </c>
      <c r="B256" s="12">
        <v>341088</v>
      </c>
      <c r="C256" s="14" t="s">
        <v>280</v>
      </c>
      <c r="D256" s="20" t="s">
        <v>691</v>
      </c>
      <c r="E256" s="42" t="s">
        <v>708</v>
      </c>
      <c r="F256" s="1">
        <v>3680472</v>
      </c>
      <c r="G256" s="12"/>
      <c r="H256" s="12"/>
    </row>
    <row r="257" spans="1:8">
      <c r="A257" s="23" t="s">
        <v>256</v>
      </c>
      <c r="B257" s="12">
        <v>341091</v>
      </c>
      <c r="C257" s="14" t="s">
        <v>281</v>
      </c>
      <c r="D257" s="20" t="s">
        <v>691</v>
      </c>
      <c r="E257" s="42" t="s">
        <v>708</v>
      </c>
      <c r="F257" s="1">
        <v>168648</v>
      </c>
      <c r="G257" s="12"/>
      <c r="H257" s="12"/>
    </row>
    <row r="258" spans="1:8">
      <c r="A258" s="23" t="s">
        <v>282</v>
      </c>
      <c r="B258" s="12">
        <v>350739</v>
      </c>
      <c r="C258" s="14" t="s">
        <v>283</v>
      </c>
      <c r="D258" s="20" t="s">
        <v>691</v>
      </c>
      <c r="E258" s="42" t="s">
        <v>709</v>
      </c>
      <c r="F258" s="1">
        <v>4608</v>
      </c>
      <c r="G258" s="12"/>
      <c r="H258" s="12"/>
    </row>
    <row r="259" spans="1:8">
      <c r="A259" s="23" t="s">
        <v>282</v>
      </c>
      <c r="B259" s="12">
        <v>351098</v>
      </c>
      <c r="C259" s="14" t="s">
        <v>162</v>
      </c>
      <c r="D259" s="20" t="s">
        <v>691</v>
      </c>
      <c r="E259" s="42" t="s">
        <v>708</v>
      </c>
      <c r="F259" s="1">
        <v>42876</v>
      </c>
      <c r="G259" s="12"/>
      <c r="H259" s="12"/>
    </row>
    <row r="260" spans="1:8">
      <c r="A260" s="23" t="s">
        <v>282</v>
      </c>
      <c r="B260" s="12">
        <v>351101</v>
      </c>
      <c r="C260" s="14" t="s">
        <v>284</v>
      </c>
      <c r="D260" s="20" t="s">
        <v>691</v>
      </c>
      <c r="E260" s="42" t="s">
        <v>708</v>
      </c>
      <c r="F260" s="1">
        <v>2400</v>
      </c>
      <c r="G260" s="12"/>
      <c r="H260" s="12"/>
    </row>
    <row r="261" spans="1:8">
      <c r="A261" s="23" t="s">
        <v>282</v>
      </c>
      <c r="B261" s="12">
        <v>351106</v>
      </c>
      <c r="C261" s="14" t="s">
        <v>285</v>
      </c>
      <c r="D261" s="20" t="s">
        <v>691</v>
      </c>
      <c r="E261" s="42" t="s">
        <v>708</v>
      </c>
      <c r="F261" s="1">
        <v>0</v>
      </c>
      <c r="G261" s="12"/>
      <c r="H261" s="12"/>
    </row>
    <row r="262" spans="1:8">
      <c r="A262" s="23" t="s">
        <v>282</v>
      </c>
      <c r="B262" s="12">
        <v>351107</v>
      </c>
      <c r="C262" s="14" t="s">
        <v>286</v>
      </c>
      <c r="D262" s="20" t="s">
        <v>691</v>
      </c>
      <c r="E262" s="42" t="s">
        <v>708</v>
      </c>
      <c r="F262" s="1">
        <v>40800</v>
      </c>
      <c r="G262" s="12"/>
      <c r="H262" s="12"/>
    </row>
    <row r="263" spans="1:8">
      <c r="A263" s="23" t="s">
        <v>282</v>
      </c>
      <c r="B263" s="12">
        <v>351110</v>
      </c>
      <c r="C263" s="14" t="s">
        <v>287</v>
      </c>
      <c r="D263" s="20" t="s">
        <v>691</v>
      </c>
      <c r="E263" s="42" t="s">
        <v>708</v>
      </c>
      <c r="F263" s="1">
        <v>432600</v>
      </c>
      <c r="G263" s="12"/>
      <c r="H263" s="12"/>
    </row>
    <row r="264" spans="1:8">
      <c r="A264" s="23" t="s">
        <v>282</v>
      </c>
      <c r="B264" s="12">
        <v>351113</v>
      </c>
      <c r="C264" s="14" t="s">
        <v>288</v>
      </c>
      <c r="D264" s="20" t="s">
        <v>691</v>
      </c>
      <c r="E264" s="42" t="s">
        <v>708</v>
      </c>
      <c r="F264" s="1">
        <v>0</v>
      </c>
      <c r="G264" s="12"/>
      <c r="H264" s="12"/>
    </row>
    <row r="265" spans="1:8">
      <c r="A265" s="23" t="s">
        <v>282</v>
      </c>
      <c r="B265" s="12">
        <v>351118</v>
      </c>
      <c r="C265" s="14" t="s">
        <v>289</v>
      </c>
      <c r="D265" s="20" t="s">
        <v>691</v>
      </c>
      <c r="E265" s="42" t="s">
        <v>708</v>
      </c>
      <c r="F265" s="1">
        <v>483192</v>
      </c>
      <c r="G265" s="12"/>
      <c r="H265" s="12"/>
    </row>
    <row r="266" spans="1:8">
      <c r="A266" s="23" t="s">
        <v>282</v>
      </c>
      <c r="B266" s="12">
        <v>351129</v>
      </c>
      <c r="C266" s="14" t="s">
        <v>290</v>
      </c>
      <c r="D266" s="20" t="s">
        <v>691</v>
      </c>
      <c r="E266" s="42" t="s">
        <v>708</v>
      </c>
      <c r="F266" s="1">
        <v>667272</v>
      </c>
      <c r="G266" s="12"/>
      <c r="H266" s="12"/>
    </row>
    <row r="267" spans="1:8">
      <c r="A267" s="23" t="s">
        <v>282</v>
      </c>
      <c r="B267" s="12">
        <v>351130</v>
      </c>
      <c r="C267" s="14" t="s">
        <v>291</v>
      </c>
      <c r="D267" s="20" t="s">
        <v>691</v>
      </c>
      <c r="E267" s="42" t="s">
        <v>708</v>
      </c>
      <c r="F267" s="1">
        <v>22188</v>
      </c>
      <c r="G267" s="12"/>
      <c r="H267" s="12"/>
    </row>
    <row r="268" spans="1:8">
      <c r="A268" s="23" t="s">
        <v>282</v>
      </c>
      <c r="B268" s="12">
        <v>351132</v>
      </c>
      <c r="C268" s="14" t="s">
        <v>292</v>
      </c>
      <c r="D268" s="20" t="s">
        <v>691</v>
      </c>
      <c r="E268" s="42" t="s">
        <v>708</v>
      </c>
      <c r="F268" s="1">
        <v>734436</v>
      </c>
      <c r="G268" s="12"/>
      <c r="H268" s="12"/>
    </row>
    <row r="269" spans="1:8">
      <c r="A269" s="23" t="s">
        <v>282</v>
      </c>
      <c r="B269" s="12">
        <v>351133</v>
      </c>
      <c r="C269" s="14" t="s">
        <v>293</v>
      </c>
      <c r="D269" s="20" t="s">
        <v>691</v>
      </c>
      <c r="E269" s="42" t="s">
        <v>708</v>
      </c>
      <c r="F269" s="1">
        <v>131772</v>
      </c>
      <c r="G269" s="12"/>
      <c r="H269" s="12"/>
    </row>
    <row r="270" spans="1:8">
      <c r="A270" s="23" t="s">
        <v>282</v>
      </c>
      <c r="B270" s="12">
        <v>351134</v>
      </c>
      <c r="C270" s="14" t="s">
        <v>294</v>
      </c>
      <c r="D270" s="20" t="s">
        <v>691</v>
      </c>
      <c r="E270" s="42" t="s">
        <v>708</v>
      </c>
      <c r="F270" s="1">
        <v>241680</v>
      </c>
      <c r="G270" s="12"/>
      <c r="H270" s="12"/>
    </row>
    <row r="271" spans="1:8">
      <c r="A271" s="23" t="s">
        <v>282</v>
      </c>
      <c r="B271" s="12">
        <v>351141</v>
      </c>
      <c r="C271" s="14" t="s">
        <v>295</v>
      </c>
      <c r="D271" s="20" t="s">
        <v>691</v>
      </c>
      <c r="E271" s="42" t="s">
        <v>708</v>
      </c>
      <c r="F271" s="1">
        <v>27132</v>
      </c>
      <c r="G271" s="12"/>
      <c r="H271" s="12"/>
    </row>
    <row r="272" spans="1:8">
      <c r="A272" s="23" t="s">
        <v>282</v>
      </c>
      <c r="B272" s="12">
        <v>351152</v>
      </c>
      <c r="C272" s="14" t="s">
        <v>296</v>
      </c>
      <c r="D272" s="20" t="s">
        <v>691</v>
      </c>
      <c r="E272" s="42" t="s">
        <v>708</v>
      </c>
      <c r="F272" s="1">
        <v>299868</v>
      </c>
      <c r="G272" s="12"/>
      <c r="H272" s="12"/>
    </row>
    <row r="273" spans="1:8">
      <c r="A273" s="23" t="s">
        <v>282</v>
      </c>
      <c r="B273" s="12">
        <v>351153</v>
      </c>
      <c r="C273" s="14" t="s">
        <v>297</v>
      </c>
      <c r="D273" s="20" t="s">
        <v>691</v>
      </c>
      <c r="E273" s="42" t="s">
        <v>708</v>
      </c>
      <c r="F273" s="1">
        <v>32928</v>
      </c>
      <c r="G273" s="12"/>
      <c r="H273" s="12"/>
    </row>
    <row r="274" spans="1:8">
      <c r="A274" s="23" t="s">
        <v>282</v>
      </c>
      <c r="B274" s="12">
        <v>351157</v>
      </c>
      <c r="C274" s="14" t="s">
        <v>298</v>
      </c>
      <c r="D274" s="20" t="s">
        <v>691</v>
      </c>
      <c r="E274" s="42" t="s">
        <v>708</v>
      </c>
      <c r="F274" s="1">
        <v>91212</v>
      </c>
      <c r="G274" s="12"/>
      <c r="H274" s="12"/>
    </row>
    <row r="275" spans="1:8">
      <c r="A275" s="23" t="s">
        <v>282</v>
      </c>
      <c r="B275" s="12">
        <v>351158</v>
      </c>
      <c r="C275" s="14" t="s">
        <v>299</v>
      </c>
      <c r="D275" s="20" t="s">
        <v>691</v>
      </c>
      <c r="E275" s="42" t="s">
        <v>708</v>
      </c>
      <c r="F275" s="1">
        <v>379104</v>
      </c>
      <c r="G275" s="12"/>
      <c r="H275" s="12"/>
    </row>
    <row r="276" spans="1:8">
      <c r="A276" s="23" t="s">
        <v>282</v>
      </c>
      <c r="B276" s="12">
        <v>351160</v>
      </c>
      <c r="C276" s="14" t="s">
        <v>300</v>
      </c>
      <c r="D276" s="20" t="s">
        <v>691</v>
      </c>
      <c r="E276" s="42" t="s">
        <v>708</v>
      </c>
      <c r="F276" s="1">
        <v>174480</v>
      </c>
      <c r="G276" s="12"/>
      <c r="H276" s="12"/>
    </row>
    <row r="277" spans="1:8">
      <c r="A277" s="23" t="s">
        <v>282</v>
      </c>
      <c r="B277" s="12">
        <v>351162</v>
      </c>
      <c r="C277" s="14" t="s">
        <v>301</v>
      </c>
      <c r="D277" s="20" t="s">
        <v>691</v>
      </c>
      <c r="E277" s="42" t="s">
        <v>708</v>
      </c>
      <c r="F277" s="1">
        <v>87252</v>
      </c>
      <c r="G277" s="12"/>
      <c r="H277" s="12"/>
    </row>
    <row r="278" spans="1:8">
      <c r="A278" s="23" t="s">
        <v>282</v>
      </c>
      <c r="B278" s="12">
        <v>351166</v>
      </c>
      <c r="C278" s="14" t="s">
        <v>302</v>
      </c>
      <c r="D278" s="20" t="s">
        <v>691</v>
      </c>
      <c r="E278" s="42" t="s">
        <v>708</v>
      </c>
      <c r="F278" s="1">
        <v>40560</v>
      </c>
      <c r="G278" s="12"/>
      <c r="H278" s="12"/>
    </row>
    <row r="279" spans="1:8">
      <c r="A279" s="23" t="s">
        <v>282</v>
      </c>
      <c r="B279" s="12">
        <v>351169</v>
      </c>
      <c r="C279" s="14" t="s">
        <v>303</v>
      </c>
      <c r="D279" s="20" t="s">
        <v>691</v>
      </c>
      <c r="E279" s="42" t="s">
        <v>708</v>
      </c>
      <c r="F279" s="1">
        <v>86844</v>
      </c>
      <c r="G279" s="12"/>
      <c r="H279" s="12"/>
    </row>
    <row r="280" spans="1:8">
      <c r="A280" s="23" t="s">
        <v>282</v>
      </c>
      <c r="B280" s="12">
        <v>351172</v>
      </c>
      <c r="C280" s="14" t="s">
        <v>172</v>
      </c>
      <c r="D280" s="20" t="s">
        <v>691</v>
      </c>
      <c r="E280" s="42" t="s">
        <v>708</v>
      </c>
      <c r="F280" s="1">
        <v>1039368</v>
      </c>
      <c r="G280" s="12"/>
      <c r="H280" s="12"/>
    </row>
    <row r="281" spans="1:8">
      <c r="A281" s="23" t="s">
        <v>282</v>
      </c>
      <c r="B281" s="12">
        <v>351173</v>
      </c>
      <c r="C281" s="14" t="s">
        <v>303</v>
      </c>
      <c r="D281" s="20" t="s">
        <v>691</v>
      </c>
      <c r="E281" s="42" t="s">
        <v>708</v>
      </c>
      <c r="F281" s="1">
        <v>548340</v>
      </c>
      <c r="G281" s="12"/>
      <c r="H281" s="12"/>
    </row>
    <row r="282" spans="1:8">
      <c r="A282" s="23" t="s">
        <v>282</v>
      </c>
      <c r="B282" s="12">
        <v>351174</v>
      </c>
      <c r="C282" s="14" t="s">
        <v>172</v>
      </c>
      <c r="D282" s="20" t="s">
        <v>691</v>
      </c>
      <c r="E282" s="42" t="s">
        <v>708</v>
      </c>
      <c r="F282" s="1">
        <v>862908</v>
      </c>
      <c r="G282" s="12"/>
      <c r="H282" s="12"/>
    </row>
    <row r="283" spans="1:8">
      <c r="A283" s="23" t="s">
        <v>282</v>
      </c>
      <c r="B283" s="12">
        <v>351175</v>
      </c>
      <c r="C283" s="14" t="s">
        <v>304</v>
      </c>
      <c r="D283" s="20" t="s">
        <v>691</v>
      </c>
      <c r="E283" s="42" t="s">
        <v>708</v>
      </c>
      <c r="F283" s="1">
        <v>43272</v>
      </c>
      <c r="G283" s="12"/>
      <c r="H283" s="12"/>
    </row>
    <row r="284" spans="1:8">
      <c r="A284" s="23" t="s">
        <v>282</v>
      </c>
      <c r="B284" s="12">
        <v>351177</v>
      </c>
      <c r="C284" s="14" t="s">
        <v>305</v>
      </c>
      <c r="D284" s="20" t="s">
        <v>691</v>
      </c>
      <c r="E284" s="42" t="s">
        <v>708</v>
      </c>
      <c r="F284" s="1">
        <v>214140</v>
      </c>
      <c r="G284" s="12"/>
      <c r="H284" s="12"/>
    </row>
    <row r="285" spans="1:8">
      <c r="A285" s="23" t="s">
        <v>282</v>
      </c>
      <c r="B285" s="12">
        <v>351188</v>
      </c>
      <c r="C285" s="14" t="s">
        <v>306</v>
      </c>
      <c r="D285" s="20" t="s">
        <v>691</v>
      </c>
      <c r="E285" s="42" t="s">
        <v>708</v>
      </c>
      <c r="F285" s="1">
        <v>44040</v>
      </c>
      <c r="G285" s="12"/>
      <c r="H285" s="12"/>
    </row>
    <row r="286" spans="1:8">
      <c r="A286" s="23" t="s">
        <v>282</v>
      </c>
      <c r="B286" s="12">
        <v>351189</v>
      </c>
      <c r="C286" s="14" t="s">
        <v>307</v>
      </c>
      <c r="D286" s="20" t="s">
        <v>691</v>
      </c>
      <c r="E286" s="42" t="s">
        <v>708</v>
      </c>
      <c r="F286" s="1">
        <v>92280</v>
      </c>
      <c r="G286" s="12"/>
      <c r="H286" s="12"/>
    </row>
    <row r="287" spans="1:8">
      <c r="A287" s="23" t="s">
        <v>282</v>
      </c>
      <c r="B287" s="12">
        <v>351191</v>
      </c>
      <c r="C287" s="14" t="s">
        <v>308</v>
      </c>
      <c r="D287" s="20" t="s">
        <v>691</v>
      </c>
      <c r="E287" s="42" t="s">
        <v>708</v>
      </c>
      <c r="F287" s="1">
        <v>44424</v>
      </c>
      <c r="G287" s="12"/>
      <c r="H287" s="12"/>
    </row>
    <row r="288" spans="1:8">
      <c r="A288" s="23" t="s">
        <v>282</v>
      </c>
      <c r="B288" s="12">
        <v>351195</v>
      </c>
      <c r="C288" s="14" t="s">
        <v>309</v>
      </c>
      <c r="D288" s="20" t="s">
        <v>691</v>
      </c>
      <c r="E288" s="42" t="s">
        <v>708</v>
      </c>
      <c r="F288" s="1">
        <v>782160</v>
      </c>
      <c r="G288" s="12"/>
      <c r="H288" s="12"/>
    </row>
    <row r="289" spans="1:8">
      <c r="A289" s="23" t="s">
        <v>282</v>
      </c>
      <c r="B289" s="12">
        <v>351199</v>
      </c>
      <c r="C289" s="14" t="s">
        <v>310</v>
      </c>
      <c r="D289" s="20" t="s">
        <v>691</v>
      </c>
      <c r="E289" s="42" t="s">
        <v>708</v>
      </c>
      <c r="F289" s="1">
        <v>46152</v>
      </c>
      <c r="G289" s="12"/>
      <c r="H289" s="12"/>
    </row>
    <row r="290" spans="1:8">
      <c r="A290" s="23" t="s">
        <v>282</v>
      </c>
      <c r="B290" s="12">
        <v>351202</v>
      </c>
      <c r="C290" s="14" t="s">
        <v>311</v>
      </c>
      <c r="D290" s="20" t="s">
        <v>691</v>
      </c>
      <c r="E290" s="42" t="s">
        <v>708</v>
      </c>
      <c r="F290" s="1">
        <v>38472</v>
      </c>
      <c r="G290" s="12"/>
      <c r="H290" s="12"/>
    </row>
    <row r="291" spans="1:8">
      <c r="A291" s="23" t="s">
        <v>282</v>
      </c>
      <c r="B291" s="12">
        <v>351203</v>
      </c>
      <c r="C291" s="14" t="s">
        <v>312</v>
      </c>
      <c r="D291" s="20" t="s">
        <v>691</v>
      </c>
      <c r="E291" s="42" t="s">
        <v>708</v>
      </c>
      <c r="F291" s="1">
        <v>304356</v>
      </c>
      <c r="G291" s="12"/>
      <c r="H291" s="12"/>
    </row>
    <row r="292" spans="1:8">
      <c r="A292" s="23" t="s">
        <v>282</v>
      </c>
      <c r="B292" s="12">
        <v>351205</v>
      </c>
      <c r="C292" s="14" t="s">
        <v>313</v>
      </c>
      <c r="D292" s="20" t="s">
        <v>691</v>
      </c>
      <c r="E292" s="42" t="s">
        <v>708</v>
      </c>
      <c r="F292" s="1">
        <v>70596</v>
      </c>
      <c r="G292" s="12"/>
      <c r="H292" s="12"/>
    </row>
    <row r="293" spans="1:8">
      <c r="A293" s="23" t="s">
        <v>282</v>
      </c>
      <c r="B293" s="12">
        <v>351206</v>
      </c>
      <c r="C293" s="14" t="s">
        <v>314</v>
      </c>
      <c r="D293" s="20" t="s">
        <v>691</v>
      </c>
      <c r="E293" s="42" t="s">
        <v>708</v>
      </c>
      <c r="F293" s="1">
        <v>363792</v>
      </c>
      <c r="G293" s="12"/>
      <c r="H293" s="12"/>
    </row>
    <row r="294" spans="1:8">
      <c r="A294" s="23" t="s">
        <v>282</v>
      </c>
      <c r="B294" s="12">
        <v>351209</v>
      </c>
      <c r="C294" s="14" t="s">
        <v>714</v>
      </c>
      <c r="D294" s="20" t="s">
        <v>691</v>
      </c>
      <c r="E294" s="42" t="s">
        <v>708</v>
      </c>
      <c r="F294" s="1">
        <v>599280</v>
      </c>
      <c r="G294" s="12"/>
      <c r="H294" s="12"/>
    </row>
    <row r="295" spans="1:8">
      <c r="A295" s="23" t="s">
        <v>282</v>
      </c>
      <c r="B295" s="12">
        <v>351214</v>
      </c>
      <c r="C295" s="14" t="s">
        <v>315</v>
      </c>
      <c r="D295" s="20" t="s">
        <v>691</v>
      </c>
      <c r="E295" s="42" t="s">
        <v>708</v>
      </c>
      <c r="F295" s="1">
        <v>517212</v>
      </c>
      <c r="G295" s="12"/>
      <c r="H295" s="12"/>
    </row>
    <row r="296" spans="1:8">
      <c r="A296" s="23" t="s">
        <v>282</v>
      </c>
      <c r="B296" s="12">
        <v>351217</v>
      </c>
      <c r="C296" s="14" t="s">
        <v>316</v>
      </c>
      <c r="D296" s="20" t="s">
        <v>691</v>
      </c>
      <c r="E296" s="42" t="s">
        <v>708</v>
      </c>
      <c r="F296" s="1">
        <v>439788</v>
      </c>
      <c r="G296" s="12"/>
      <c r="H296" s="12"/>
    </row>
    <row r="297" spans="1:8">
      <c r="A297" s="23" t="s">
        <v>282</v>
      </c>
      <c r="B297" s="12">
        <v>351220</v>
      </c>
      <c r="C297" s="14" t="s">
        <v>317</v>
      </c>
      <c r="D297" s="20" t="s">
        <v>691</v>
      </c>
      <c r="E297" s="42" t="s">
        <v>708</v>
      </c>
      <c r="F297" s="1">
        <v>528780</v>
      </c>
      <c r="G297" s="12"/>
      <c r="H297" s="12"/>
    </row>
    <row r="298" spans="1:8">
      <c r="A298" s="23" t="s">
        <v>282</v>
      </c>
      <c r="B298" s="12">
        <v>351225</v>
      </c>
      <c r="C298" s="14" t="s">
        <v>318</v>
      </c>
      <c r="D298" s="20" t="s">
        <v>691</v>
      </c>
      <c r="E298" s="42" t="s">
        <v>708</v>
      </c>
      <c r="F298" s="1">
        <v>377460</v>
      </c>
      <c r="G298" s="12"/>
      <c r="H298" s="12"/>
    </row>
    <row r="299" spans="1:8">
      <c r="A299" s="23" t="s">
        <v>282</v>
      </c>
      <c r="B299" s="12">
        <v>351229</v>
      </c>
      <c r="C299" s="14" t="s">
        <v>319</v>
      </c>
      <c r="D299" s="20" t="s">
        <v>691</v>
      </c>
      <c r="E299" s="42" t="s">
        <v>708</v>
      </c>
      <c r="F299" s="1">
        <v>200088</v>
      </c>
      <c r="G299" s="12"/>
      <c r="H299" s="12"/>
    </row>
    <row r="300" spans="1:8">
      <c r="A300" s="23" t="s">
        <v>282</v>
      </c>
      <c r="B300" s="12">
        <v>351232</v>
      </c>
      <c r="C300" s="14" t="s">
        <v>320</v>
      </c>
      <c r="D300" s="20" t="s">
        <v>691</v>
      </c>
      <c r="E300" s="42" t="s">
        <v>708</v>
      </c>
      <c r="F300" s="1">
        <v>42108</v>
      </c>
      <c r="G300" s="12"/>
      <c r="H300" s="12"/>
    </row>
    <row r="301" spans="1:8">
      <c r="A301" s="23" t="s">
        <v>282</v>
      </c>
      <c r="B301" s="12">
        <v>351237</v>
      </c>
      <c r="C301" s="14" t="s">
        <v>321</v>
      </c>
      <c r="D301" s="20" t="s">
        <v>691</v>
      </c>
      <c r="E301" s="42" t="s">
        <v>708</v>
      </c>
      <c r="F301" s="1">
        <v>396168</v>
      </c>
      <c r="G301" s="12"/>
      <c r="H301" s="12"/>
    </row>
    <row r="302" spans="1:8">
      <c r="A302" s="23" t="s">
        <v>282</v>
      </c>
      <c r="B302" s="12">
        <v>351242</v>
      </c>
      <c r="C302" s="14" t="s">
        <v>322</v>
      </c>
      <c r="D302" s="20" t="s">
        <v>691</v>
      </c>
      <c r="E302" s="42" t="s">
        <v>708</v>
      </c>
      <c r="F302" s="1">
        <v>46068</v>
      </c>
      <c r="G302" s="12"/>
      <c r="H302" s="12"/>
    </row>
    <row r="303" spans="1:8">
      <c r="A303" s="23" t="s">
        <v>282</v>
      </c>
      <c r="B303" s="12">
        <v>351245</v>
      </c>
      <c r="C303" s="14" t="s">
        <v>323</v>
      </c>
      <c r="D303" s="20" t="s">
        <v>691</v>
      </c>
      <c r="E303" s="42" t="s">
        <v>708</v>
      </c>
      <c r="F303" s="1">
        <v>267396</v>
      </c>
      <c r="G303" s="12"/>
      <c r="H303" s="12"/>
    </row>
    <row r="304" spans="1:8">
      <c r="A304" s="23" t="s">
        <v>282</v>
      </c>
      <c r="B304" s="12">
        <v>351246</v>
      </c>
      <c r="C304" s="14" t="s">
        <v>324</v>
      </c>
      <c r="D304" s="20" t="s">
        <v>691</v>
      </c>
      <c r="E304" s="42" t="s">
        <v>708</v>
      </c>
      <c r="F304" s="1">
        <v>88392</v>
      </c>
      <c r="G304" s="12"/>
      <c r="H304" s="12"/>
    </row>
    <row r="305" spans="1:8">
      <c r="A305" s="23" t="s">
        <v>282</v>
      </c>
      <c r="B305" s="12">
        <v>351251</v>
      </c>
      <c r="C305" s="14" t="s">
        <v>326</v>
      </c>
      <c r="D305" s="20" t="s">
        <v>691</v>
      </c>
      <c r="E305" s="42" t="s">
        <v>708</v>
      </c>
      <c r="F305" s="1">
        <v>474216</v>
      </c>
      <c r="G305" s="12"/>
      <c r="H305" s="12"/>
    </row>
    <row r="306" spans="1:8">
      <c r="A306" s="23" t="s">
        <v>282</v>
      </c>
      <c r="B306" s="12">
        <v>351252</v>
      </c>
      <c r="C306" s="14" t="s">
        <v>325</v>
      </c>
      <c r="D306" s="20" t="s">
        <v>691</v>
      </c>
      <c r="E306" s="42" t="s">
        <v>708</v>
      </c>
      <c r="F306" s="1">
        <v>140292</v>
      </c>
      <c r="G306" s="12"/>
      <c r="H306" s="12"/>
    </row>
    <row r="307" spans="1:8">
      <c r="A307" s="23" t="s">
        <v>282</v>
      </c>
      <c r="B307" s="12">
        <v>351259</v>
      </c>
      <c r="C307" s="14" t="s">
        <v>327</v>
      </c>
      <c r="D307" s="20" t="s">
        <v>691</v>
      </c>
      <c r="E307" s="42" t="s">
        <v>708</v>
      </c>
      <c r="F307" s="1">
        <v>992736</v>
      </c>
      <c r="G307" s="12"/>
      <c r="H307" s="12"/>
    </row>
    <row r="308" spans="1:8">
      <c r="A308" s="23" t="s">
        <v>282</v>
      </c>
      <c r="B308" s="12">
        <v>351262</v>
      </c>
      <c r="C308" s="14" t="s">
        <v>328</v>
      </c>
      <c r="D308" s="20" t="s">
        <v>691</v>
      </c>
      <c r="E308" s="42" t="s">
        <v>708</v>
      </c>
      <c r="F308" s="1">
        <v>113208</v>
      </c>
      <c r="G308" s="12"/>
      <c r="H308" s="12"/>
    </row>
    <row r="309" spans="1:8">
      <c r="A309" s="23" t="s">
        <v>282</v>
      </c>
      <c r="B309" s="12">
        <v>351263</v>
      </c>
      <c r="C309" s="14" t="s">
        <v>329</v>
      </c>
      <c r="D309" s="20" t="s">
        <v>691</v>
      </c>
      <c r="E309" s="42" t="s">
        <v>708</v>
      </c>
      <c r="F309" s="1">
        <v>465276</v>
      </c>
      <c r="G309" s="12"/>
      <c r="H309" s="12"/>
    </row>
    <row r="310" spans="1:8">
      <c r="A310" s="23" t="s">
        <v>282</v>
      </c>
      <c r="B310" s="12">
        <v>351269</v>
      </c>
      <c r="C310" s="14" t="s">
        <v>330</v>
      </c>
      <c r="D310" s="20" t="s">
        <v>691</v>
      </c>
      <c r="E310" s="42" t="s">
        <v>708</v>
      </c>
      <c r="F310" s="1">
        <v>41976</v>
      </c>
      <c r="G310" s="12"/>
      <c r="H310" s="12"/>
    </row>
    <row r="311" spans="1:8">
      <c r="A311" s="23" t="s">
        <v>282</v>
      </c>
      <c r="B311" s="12">
        <v>351270</v>
      </c>
      <c r="C311" s="14" t="s">
        <v>331</v>
      </c>
      <c r="D311" s="20" t="s">
        <v>691</v>
      </c>
      <c r="E311" s="42" t="s">
        <v>708</v>
      </c>
      <c r="F311" s="1">
        <v>39624</v>
      </c>
      <c r="G311" s="12"/>
      <c r="H311" s="12"/>
    </row>
    <row r="312" spans="1:8" s="12" customFormat="1">
      <c r="A312" s="23" t="s">
        <v>282</v>
      </c>
      <c r="B312" s="12">
        <v>351271</v>
      </c>
      <c r="C312" s="14" t="s">
        <v>332</v>
      </c>
      <c r="D312" s="45" t="s">
        <v>691</v>
      </c>
      <c r="E312" s="45" t="s">
        <v>709</v>
      </c>
      <c r="F312" s="1">
        <v>13548</v>
      </c>
    </row>
    <row r="313" spans="1:8">
      <c r="A313" s="23" t="s">
        <v>282</v>
      </c>
      <c r="B313" s="12">
        <v>351271</v>
      </c>
      <c r="C313" s="14" t="s">
        <v>332</v>
      </c>
      <c r="D313" s="20" t="s">
        <v>691</v>
      </c>
      <c r="E313" s="42" t="s">
        <v>708</v>
      </c>
      <c r="F313" s="1">
        <v>165000</v>
      </c>
      <c r="G313" s="12"/>
      <c r="H313" s="12"/>
    </row>
    <row r="314" spans="1:8">
      <c r="A314" s="23" t="s">
        <v>282</v>
      </c>
      <c r="B314" s="12">
        <v>351275</v>
      </c>
      <c r="C314" s="14" t="s">
        <v>333</v>
      </c>
      <c r="D314" s="20" t="s">
        <v>691</v>
      </c>
      <c r="E314" s="42" t="s">
        <v>708</v>
      </c>
      <c r="F314" s="1">
        <v>29532</v>
      </c>
      <c r="G314" s="12"/>
      <c r="H314" s="12"/>
    </row>
    <row r="315" spans="1:8">
      <c r="A315" s="23" t="s">
        <v>282</v>
      </c>
      <c r="B315" s="12">
        <v>351276</v>
      </c>
      <c r="C315" s="14" t="s">
        <v>334</v>
      </c>
      <c r="D315" s="20" t="s">
        <v>691</v>
      </c>
      <c r="E315" s="42" t="s">
        <v>708</v>
      </c>
      <c r="F315" s="1">
        <v>744156</v>
      </c>
      <c r="G315" s="12"/>
      <c r="H315" s="12"/>
    </row>
    <row r="316" spans="1:8">
      <c r="A316" s="23" t="s">
        <v>282</v>
      </c>
      <c r="B316" s="12">
        <v>351277</v>
      </c>
      <c r="C316" s="14" t="s">
        <v>335</v>
      </c>
      <c r="D316" s="20" t="s">
        <v>691</v>
      </c>
      <c r="E316" s="42" t="s">
        <v>708</v>
      </c>
      <c r="F316" s="1">
        <v>117384</v>
      </c>
      <c r="G316" s="12"/>
      <c r="H316" s="12"/>
    </row>
    <row r="317" spans="1:8">
      <c r="A317" s="23" t="s">
        <v>282</v>
      </c>
      <c r="B317" s="12">
        <v>351278</v>
      </c>
      <c r="C317" s="14" t="s">
        <v>336</v>
      </c>
      <c r="D317" s="20" t="s">
        <v>691</v>
      </c>
      <c r="E317" s="42" t="s">
        <v>708</v>
      </c>
      <c r="F317" s="1">
        <v>28104</v>
      </c>
      <c r="G317" s="12"/>
      <c r="H317" s="12"/>
    </row>
    <row r="318" spans="1:8">
      <c r="A318" s="23" t="s">
        <v>282</v>
      </c>
      <c r="B318" s="12">
        <v>351280</v>
      </c>
      <c r="C318" s="14" t="s">
        <v>337</v>
      </c>
      <c r="D318" s="20" t="s">
        <v>691</v>
      </c>
      <c r="E318" s="42" t="s">
        <v>708</v>
      </c>
      <c r="F318" s="1">
        <v>168528</v>
      </c>
      <c r="G318" s="12"/>
      <c r="H318" s="12"/>
    </row>
    <row r="319" spans="1:8">
      <c r="A319" s="23" t="s">
        <v>282</v>
      </c>
      <c r="B319" s="12">
        <v>351283</v>
      </c>
      <c r="C319" s="14" t="s">
        <v>338</v>
      </c>
      <c r="D319" s="20" t="s">
        <v>691</v>
      </c>
      <c r="E319" s="42" t="s">
        <v>708</v>
      </c>
      <c r="F319" s="1">
        <v>44772</v>
      </c>
      <c r="G319" s="12"/>
      <c r="H319" s="12"/>
    </row>
    <row r="320" spans="1:8">
      <c r="A320" s="23" t="s">
        <v>282</v>
      </c>
      <c r="B320" s="12">
        <v>351284</v>
      </c>
      <c r="C320" s="14" t="s">
        <v>339</v>
      </c>
      <c r="D320" s="20" t="s">
        <v>691</v>
      </c>
      <c r="E320" s="42" t="s">
        <v>708</v>
      </c>
      <c r="F320" s="1">
        <v>124992</v>
      </c>
      <c r="G320" s="12"/>
      <c r="H320" s="12"/>
    </row>
    <row r="321" spans="1:8">
      <c r="A321" s="23" t="s">
        <v>282</v>
      </c>
      <c r="B321" s="12">
        <v>351292</v>
      </c>
      <c r="C321" s="14" t="s">
        <v>340</v>
      </c>
      <c r="D321" s="20" t="s">
        <v>691</v>
      </c>
      <c r="E321" s="42" t="s">
        <v>708</v>
      </c>
      <c r="F321" s="1">
        <v>35244</v>
      </c>
      <c r="G321" s="12"/>
      <c r="H321" s="12"/>
    </row>
    <row r="322" spans="1:8">
      <c r="A322" s="23" t="s">
        <v>282</v>
      </c>
      <c r="B322" s="12">
        <v>351293</v>
      </c>
      <c r="C322" s="14" t="s">
        <v>249</v>
      </c>
      <c r="D322" s="20" t="s">
        <v>691</v>
      </c>
      <c r="E322" s="42" t="s">
        <v>708</v>
      </c>
      <c r="F322" s="1">
        <v>89736</v>
      </c>
      <c r="G322" s="12"/>
      <c r="H322" s="12"/>
    </row>
    <row r="323" spans="1:8">
      <c r="A323" s="23" t="s">
        <v>282</v>
      </c>
      <c r="B323" s="12">
        <v>351297</v>
      </c>
      <c r="C323" s="14" t="s">
        <v>341</v>
      </c>
      <c r="D323" s="20" t="s">
        <v>691</v>
      </c>
      <c r="E323" s="42" t="s">
        <v>708</v>
      </c>
      <c r="F323" s="1">
        <v>532068</v>
      </c>
      <c r="G323" s="12"/>
      <c r="H323" s="12"/>
    </row>
    <row r="324" spans="1:8">
      <c r="A324" s="23" t="s">
        <v>282</v>
      </c>
      <c r="B324" s="12">
        <v>351298</v>
      </c>
      <c r="C324" s="14" t="s">
        <v>342</v>
      </c>
      <c r="D324" s="20" t="s">
        <v>691</v>
      </c>
      <c r="E324" s="42" t="s">
        <v>708</v>
      </c>
      <c r="F324" s="1">
        <v>1129716</v>
      </c>
      <c r="G324" s="12"/>
      <c r="H324" s="12"/>
    </row>
    <row r="325" spans="1:8">
      <c r="A325" s="23" t="s">
        <v>282</v>
      </c>
      <c r="B325" s="12">
        <v>351301</v>
      </c>
      <c r="C325" s="14" t="s">
        <v>714</v>
      </c>
      <c r="D325" s="20" t="s">
        <v>691</v>
      </c>
      <c r="E325" s="42" t="s">
        <v>708</v>
      </c>
      <c r="F325" s="1">
        <v>96036</v>
      </c>
      <c r="G325" s="12"/>
      <c r="H325" s="12"/>
    </row>
    <row r="326" spans="1:8">
      <c r="A326" s="23" t="s">
        <v>282</v>
      </c>
      <c r="B326" s="12">
        <v>351302</v>
      </c>
      <c r="C326" s="14" t="s">
        <v>343</v>
      </c>
      <c r="D326" s="20" t="s">
        <v>691</v>
      </c>
      <c r="E326" s="42" t="s">
        <v>708</v>
      </c>
      <c r="F326" s="1">
        <v>0</v>
      </c>
      <c r="G326" s="12"/>
      <c r="H326" s="12"/>
    </row>
    <row r="327" spans="1:8">
      <c r="A327" s="23" t="s">
        <v>282</v>
      </c>
      <c r="B327" s="12">
        <v>351303</v>
      </c>
      <c r="C327" s="14" t="s">
        <v>344</v>
      </c>
      <c r="D327" s="20" t="s">
        <v>691</v>
      </c>
      <c r="E327" s="42" t="s">
        <v>708</v>
      </c>
      <c r="F327" s="1">
        <v>118752</v>
      </c>
      <c r="G327" s="12"/>
      <c r="H327" s="12"/>
    </row>
    <row r="328" spans="1:8">
      <c r="A328" s="23" t="s">
        <v>282</v>
      </c>
      <c r="B328" s="12">
        <v>351304</v>
      </c>
      <c r="C328" s="14" t="s">
        <v>345</v>
      </c>
      <c r="D328" s="20" t="s">
        <v>691</v>
      </c>
      <c r="E328" s="42" t="s">
        <v>708</v>
      </c>
      <c r="F328" s="1">
        <v>7956</v>
      </c>
      <c r="G328" s="12"/>
      <c r="H328" s="12"/>
    </row>
    <row r="329" spans="1:8">
      <c r="A329" s="23" t="s">
        <v>282</v>
      </c>
      <c r="B329" s="12">
        <v>351305</v>
      </c>
      <c r="C329" s="14" t="s">
        <v>346</v>
      </c>
      <c r="D329" s="20" t="s">
        <v>691</v>
      </c>
      <c r="E329" s="42" t="s">
        <v>708</v>
      </c>
      <c r="F329" s="1">
        <v>243660</v>
      </c>
      <c r="G329" s="12"/>
      <c r="H329" s="12"/>
    </row>
    <row r="330" spans="1:8">
      <c r="A330" s="23" t="s">
        <v>282</v>
      </c>
      <c r="B330" s="12">
        <v>351306</v>
      </c>
      <c r="C330" s="14" t="s">
        <v>347</v>
      </c>
      <c r="D330" s="20" t="s">
        <v>691</v>
      </c>
      <c r="E330" s="42" t="s">
        <v>708</v>
      </c>
      <c r="F330" s="1">
        <v>24948</v>
      </c>
      <c r="G330" s="12"/>
      <c r="H330" s="12"/>
    </row>
    <row r="331" spans="1:8">
      <c r="A331" s="23" t="s">
        <v>282</v>
      </c>
      <c r="B331" s="12">
        <v>351316</v>
      </c>
      <c r="C331" s="14" t="s">
        <v>348</v>
      </c>
      <c r="D331" s="20" t="s">
        <v>691</v>
      </c>
      <c r="E331" s="42" t="s">
        <v>708</v>
      </c>
      <c r="F331" s="1">
        <v>142296</v>
      </c>
      <c r="G331" s="12"/>
      <c r="H331" s="12"/>
    </row>
    <row r="332" spans="1:8">
      <c r="A332" s="23" t="s">
        <v>282</v>
      </c>
      <c r="B332" s="12">
        <v>351320</v>
      </c>
      <c r="C332" s="14" t="s">
        <v>349</v>
      </c>
      <c r="D332" s="20" t="s">
        <v>691</v>
      </c>
      <c r="E332" s="42" t="s">
        <v>708</v>
      </c>
      <c r="F332" s="1">
        <v>43464</v>
      </c>
      <c r="G332" s="12"/>
      <c r="H332" s="12"/>
    </row>
    <row r="333" spans="1:8">
      <c r="A333" s="23" t="s">
        <v>282</v>
      </c>
      <c r="B333" s="12">
        <v>351322</v>
      </c>
      <c r="C333" s="14" t="s">
        <v>350</v>
      </c>
      <c r="D333" s="20" t="s">
        <v>691</v>
      </c>
      <c r="E333" s="42" t="s">
        <v>708</v>
      </c>
      <c r="F333" s="1">
        <v>45024</v>
      </c>
      <c r="G333" s="12"/>
      <c r="H333" s="12"/>
    </row>
    <row r="334" spans="1:8">
      <c r="A334" s="23" t="s">
        <v>282</v>
      </c>
      <c r="B334" s="12">
        <v>351324</v>
      </c>
      <c r="C334" s="14" t="s">
        <v>351</v>
      </c>
      <c r="D334" s="20" t="s">
        <v>691</v>
      </c>
      <c r="E334" s="42" t="s">
        <v>708</v>
      </c>
      <c r="F334" s="1">
        <v>545472</v>
      </c>
      <c r="G334" s="12"/>
      <c r="H334" s="12"/>
    </row>
    <row r="335" spans="1:8">
      <c r="A335" s="23" t="s">
        <v>282</v>
      </c>
      <c r="B335" s="12">
        <v>351326</v>
      </c>
      <c r="C335" s="14" t="s">
        <v>352</v>
      </c>
      <c r="D335" s="20" t="s">
        <v>691</v>
      </c>
      <c r="E335" s="42" t="s">
        <v>708</v>
      </c>
      <c r="F335" s="1">
        <v>212856</v>
      </c>
      <c r="G335" s="12"/>
      <c r="H335" s="12"/>
    </row>
    <row r="336" spans="1:8">
      <c r="A336" s="23" t="s">
        <v>282</v>
      </c>
      <c r="B336" s="12">
        <v>351327</v>
      </c>
      <c r="C336" s="14" t="s">
        <v>353</v>
      </c>
      <c r="D336" s="20" t="s">
        <v>691</v>
      </c>
      <c r="E336" s="42" t="s">
        <v>708</v>
      </c>
      <c r="F336" s="1">
        <v>183420</v>
      </c>
      <c r="G336" s="12"/>
      <c r="H336" s="12"/>
    </row>
    <row r="337" spans="1:8">
      <c r="A337" s="23" t="s">
        <v>282</v>
      </c>
      <c r="B337" s="12">
        <v>351328</v>
      </c>
      <c r="C337" s="14" t="s">
        <v>354</v>
      </c>
      <c r="D337" s="20" t="s">
        <v>691</v>
      </c>
      <c r="E337" s="42" t="s">
        <v>708</v>
      </c>
      <c r="F337" s="1">
        <v>903444</v>
      </c>
      <c r="G337" s="12"/>
      <c r="H337" s="12"/>
    </row>
    <row r="338" spans="1:8">
      <c r="A338" s="23" t="s">
        <v>282</v>
      </c>
      <c r="B338" s="12">
        <v>351329</v>
      </c>
      <c r="C338" s="14" t="s">
        <v>355</v>
      </c>
      <c r="D338" s="20" t="s">
        <v>691</v>
      </c>
      <c r="E338" s="42" t="s">
        <v>708</v>
      </c>
      <c r="F338" s="1">
        <v>303684</v>
      </c>
      <c r="G338" s="12"/>
      <c r="H338" s="12"/>
    </row>
    <row r="339" spans="1:8">
      <c r="A339" s="23" t="s">
        <v>282</v>
      </c>
      <c r="B339" s="12">
        <v>351331</v>
      </c>
      <c r="C339" s="14" t="s">
        <v>356</v>
      </c>
      <c r="D339" s="20" t="s">
        <v>691</v>
      </c>
      <c r="E339" s="42" t="s">
        <v>708</v>
      </c>
      <c r="F339" s="1">
        <v>253932</v>
      </c>
      <c r="G339" s="12"/>
      <c r="H339" s="12"/>
    </row>
    <row r="340" spans="1:8">
      <c r="A340" s="23" t="s">
        <v>282</v>
      </c>
      <c r="B340" s="12">
        <v>351332</v>
      </c>
      <c r="C340" s="14" t="s">
        <v>357</v>
      </c>
      <c r="D340" s="20" t="s">
        <v>691</v>
      </c>
      <c r="E340" s="42" t="s">
        <v>708</v>
      </c>
      <c r="F340" s="1">
        <v>240684</v>
      </c>
      <c r="G340" s="12"/>
      <c r="H340" s="12"/>
    </row>
    <row r="341" spans="1:8">
      <c r="A341" s="23" t="s">
        <v>282</v>
      </c>
      <c r="B341" s="12">
        <v>351336</v>
      </c>
      <c r="C341" s="14" t="s">
        <v>358</v>
      </c>
      <c r="D341" s="20" t="s">
        <v>691</v>
      </c>
      <c r="E341" s="42" t="s">
        <v>708</v>
      </c>
      <c r="F341" s="1">
        <v>24</v>
      </c>
      <c r="G341" s="12"/>
      <c r="H341" s="12"/>
    </row>
    <row r="342" spans="1:8">
      <c r="A342" s="23" t="s">
        <v>282</v>
      </c>
      <c r="B342" s="12">
        <v>351337</v>
      </c>
      <c r="C342" s="14" t="s">
        <v>359</v>
      </c>
      <c r="D342" s="20" t="s">
        <v>691</v>
      </c>
      <c r="E342" s="42" t="s">
        <v>708</v>
      </c>
      <c r="F342" s="1">
        <v>945828</v>
      </c>
      <c r="G342" s="12"/>
      <c r="H342" s="12"/>
    </row>
    <row r="343" spans="1:8">
      <c r="A343" s="23" t="s">
        <v>282</v>
      </c>
      <c r="B343" s="12">
        <v>351346</v>
      </c>
      <c r="C343" s="14" t="s">
        <v>360</v>
      </c>
      <c r="D343" s="20" t="s">
        <v>691</v>
      </c>
      <c r="E343" s="42" t="s">
        <v>708</v>
      </c>
      <c r="F343" s="1">
        <v>24012</v>
      </c>
      <c r="G343" s="12"/>
      <c r="H343" s="12"/>
    </row>
    <row r="344" spans="1:8">
      <c r="A344" s="23" t="s">
        <v>282</v>
      </c>
      <c r="B344" s="12">
        <v>351405</v>
      </c>
      <c r="C344" s="14" t="s">
        <v>361</v>
      </c>
      <c r="D344" s="20" t="s">
        <v>691</v>
      </c>
      <c r="E344" s="42" t="s">
        <v>708</v>
      </c>
      <c r="F344" s="1">
        <v>205992</v>
      </c>
      <c r="G344" s="12"/>
      <c r="H344" s="12"/>
    </row>
    <row r="345" spans="1:8">
      <c r="A345" s="23" t="s">
        <v>282</v>
      </c>
      <c r="B345" s="12">
        <v>351407</v>
      </c>
      <c r="C345" s="14" t="s">
        <v>362</v>
      </c>
      <c r="D345" s="20" t="s">
        <v>691</v>
      </c>
      <c r="E345" s="42" t="s">
        <v>709</v>
      </c>
      <c r="F345" s="1">
        <v>24144</v>
      </c>
      <c r="G345" s="12"/>
      <c r="H345" s="12"/>
    </row>
    <row r="346" spans="1:8">
      <c r="A346" s="23" t="s">
        <v>282</v>
      </c>
      <c r="B346" s="12">
        <v>351888</v>
      </c>
      <c r="C346" s="14" t="s">
        <v>363</v>
      </c>
      <c r="D346" s="20" t="s">
        <v>691</v>
      </c>
      <c r="E346" s="42" t="s">
        <v>708</v>
      </c>
      <c r="F346" s="1">
        <v>1511160</v>
      </c>
      <c r="G346" s="12"/>
      <c r="H346" s="12"/>
    </row>
    <row r="347" spans="1:8">
      <c r="A347" s="23" t="s">
        <v>364</v>
      </c>
      <c r="B347" s="12">
        <v>361337</v>
      </c>
      <c r="C347" s="14" t="s">
        <v>359</v>
      </c>
      <c r="D347" s="20" t="s">
        <v>691</v>
      </c>
      <c r="E347" s="42" t="s">
        <v>708</v>
      </c>
      <c r="F347" s="1">
        <v>2544</v>
      </c>
      <c r="G347" s="12"/>
      <c r="H347" s="12"/>
    </row>
    <row r="348" spans="1:8">
      <c r="A348" s="23" t="s">
        <v>364</v>
      </c>
      <c r="B348" s="12">
        <v>361346</v>
      </c>
      <c r="C348" s="14" t="s">
        <v>365</v>
      </c>
      <c r="D348" s="20" t="s">
        <v>691</v>
      </c>
      <c r="E348" s="42" t="s">
        <v>708</v>
      </c>
      <c r="F348" s="1">
        <v>978156</v>
      </c>
      <c r="G348" s="12"/>
      <c r="H348" s="12"/>
    </row>
    <row r="349" spans="1:8">
      <c r="A349" s="23" t="s">
        <v>364</v>
      </c>
      <c r="B349" s="12">
        <v>361347</v>
      </c>
      <c r="C349" s="14" t="s">
        <v>366</v>
      </c>
      <c r="D349" s="20" t="s">
        <v>691</v>
      </c>
      <c r="E349" s="42" t="s">
        <v>708</v>
      </c>
      <c r="F349" s="1">
        <v>664836</v>
      </c>
      <c r="G349" s="12"/>
      <c r="H349" s="12"/>
    </row>
    <row r="350" spans="1:8">
      <c r="A350" s="23" t="s">
        <v>364</v>
      </c>
      <c r="B350" s="12">
        <v>361353</v>
      </c>
      <c r="C350" s="14" t="s">
        <v>367</v>
      </c>
      <c r="D350" s="20" t="s">
        <v>691</v>
      </c>
      <c r="E350" s="42" t="s">
        <v>708</v>
      </c>
      <c r="F350" s="1">
        <v>0</v>
      </c>
      <c r="G350" s="12"/>
      <c r="H350" s="12"/>
    </row>
    <row r="351" spans="1:8">
      <c r="A351" s="23" t="s">
        <v>364</v>
      </c>
      <c r="B351" s="12">
        <v>361356</v>
      </c>
      <c r="C351" s="14" t="s">
        <v>368</v>
      </c>
      <c r="D351" s="20" t="s">
        <v>691</v>
      </c>
      <c r="E351" s="42" t="s">
        <v>708</v>
      </c>
      <c r="F351" s="1">
        <v>7032</v>
      </c>
      <c r="G351" s="12"/>
      <c r="H351" s="12"/>
    </row>
    <row r="352" spans="1:8">
      <c r="A352" s="23" t="s">
        <v>364</v>
      </c>
      <c r="B352" s="12">
        <v>361373</v>
      </c>
      <c r="C352" s="14" t="s">
        <v>369</v>
      </c>
      <c r="D352" s="20" t="s">
        <v>691</v>
      </c>
      <c r="E352" s="42" t="s">
        <v>708</v>
      </c>
      <c r="F352" s="1">
        <v>3271308</v>
      </c>
      <c r="G352" s="12"/>
      <c r="H352" s="12"/>
    </row>
    <row r="353" spans="1:8">
      <c r="A353" s="23" t="s">
        <v>364</v>
      </c>
      <c r="B353" s="12">
        <v>361387</v>
      </c>
      <c r="C353" s="14" t="s">
        <v>370</v>
      </c>
      <c r="D353" s="20" t="s">
        <v>691</v>
      </c>
      <c r="E353" s="42" t="s">
        <v>708</v>
      </c>
      <c r="F353" s="1">
        <v>648120</v>
      </c>
      <c r="G353" s="12"/>
      <c r="H353" s="12"/>
    </row>
    <row r="354" spans="1:8">
      <c r="A354" s="23" t="s">
        <v>364</v>
      </c>
      <c r="B354" s="12">
        <v>361389</v>
      </c>
      <c r="C354" s="14" t="s">
        <v>172</v>
      </c>
      <c r="D354" s="20" t="s">
        <v>691</v>
      </c>
      <c r="E354" s="42" t="s">
        <v>708</v>
      </c>
      <c r="F354" s="1">
        <v>688176</v>
      </c>
      <c r="G354" s="12"/>
      <c r="H354" s="12"/>
    </row>
    <row r="355" spans="1:8">
      <c r="A355" s="23" t="s">
        <v>364</v>
      </c>
      <c r="B355" s="12">
        <v>361390</v>
      </c>
      <c r="C355" s="14" t="s">
        <v>371</v>
      </c>
      <c r="D355" s="20" t="s">
        <v>691</v>
      </c>
      <c r="E355" s="42" t="s">
        <v>708</v>
      </c>
      <c r="F355" s="1">
        <v>299040</v>
      </c>
      <c r="G355" s="12"/>
      <c r="H355" s="12"/>
    </row>
    <row r="356" spans="1:8">
      <c r="A356" s="23" t="s">
        <v>364</v>
      </c>
      <c r="B356" s="12">
        <v>361395</v>
      </c>
      <c r="C356" s="14" t="s">
        <v>372</v>
      </c>
      <c r="D356" s="20" t="s">
        <v>691</v>
      </c>
      <c r="E356" s="42" t="s">
        <v>708</v>
      </c>
      <c r="F356" s="1">
        <v>2550852</v>
      </c>
      <c r="G356" s="12"/>
      <c r="H356" s="12"/>
    </row>
    <row r="357" spans="1:8">
      <c r="A357" s="23" t="s">
        <v>364</v>
      </c>
      <c r="B357" s="12">
        <v>361396</v>
      </c>
      <c r="C357" s="14" t="s">
        <v>373</v>
      </c>
      <c r="D357" s="20" t="s">
        <v>691</v>
      </c>
      <c r="E357" s="42" t="s">
        <v>708</v>
      </c>
      <c r="F357" s="1">
        <v>101508</v>
      </c>
      <c r="G357" s="12"/>
      <c r="H357" s="12"/>
    </row>
    <row r="358" spans="1:8">
      <c r="A358" s="23" t="s">
        <v>364</v>
      </c>
      <c r="B358" s="12">
        <v>361401</v>
      </c>
      <c r="C358" s="14" t="s">
        <v>374</v>
      </c>
      <c r="D358" s="20" t="s">
        <v>691</v>
      </c>
      <c r="E358" s="42" t="s">
        <v>708</v>
      </c>
      <c r="F358" s="1">
        <v>322260</v>
      </c>
      <c r="G358" s="12"/>
      <c r="H358" s="12"/>
    </row>
    <row r="359" spans="1:8">
      <c r="A359" s="23" t="s">
        <v>364</v>
      </c>
      <c r="B359" s="12">
        <v>361403</v>
      </c>
      <c r="C359" s="14" t="s">
        <v>375</v>
      </c>
      <c r="D359" s="20" t="s">
        <v>691</v>
      </c>
      <c r="E359" s="42" t="s">
        <v>708</v>
      </c>
      <c r="F359" s="1">
        <v>19392</v>
      </c>
      <c r="G359" s="12"/>
      <c r="H359" s="12"/>
    </row>
    <row r="360" spans="1:8">
      <c r="A360" s="23" t="s">
        <v>364</v>
      </c>
      <c r="B360" s="12">
        <v>361404</v>
      </c>
      <c r="C360" s="14" t="s">
        <v>376</v>
      </c>
      <c r="D360" s="20" t="s">
        <v>691</v>
      </c>
      <c r="E360" s="42" t="s">
        <v>708</v>
      </c>
      <c r="F360" s="1">
        <v>91380</v>
      </c>
      <c r="G360" s="12"/>
      <c r="H360" s="12"/>
    </row>
    <row r="361" spans="1:8">
      <c r="A361" s="23" t="s">
        <v>364</v>
      </c>
      <c r="B361" s="12">
        <v>361405</v>
      </c>
      <c r="C361" s="14" t="s">
        <v>377</v>
      </c>
      <c r="D361" s="20" t="s">
        <v>691</v>
      </c>
      <c r="E361" s="42" t="s">
        <v>708</v>
      </c>
      <c r="F361" s="1">
        <v>49200</v>
      </c>
      <c r="G361" s="12"/>
      <c r="H361" s="12"/>
    </row>
    <row r="362" spans="1:8">
      <c r="A362" s="23" t="s">
        <v>364</v>
      </c>
      <c r="B362" s="12">
        <v>361410</v>
      </c>
      <c r="C362" s="14" t="s">
        <v>378</v>
      </c>
      <c r="D362" s="20" t="s">
        <v>691</v>
      </c>
      <c r="E362" s="42" t="s">
        <v>708</v>
      </c>
      <c r="F362" s="1">
        <v>511920</v>
      </c>
      <c r="G362" s="12"/>
      <c r="H362" s="12"/>
    </row>
    <row r="363" spans="1:8">
      <c r="A363" s="23" t="s">
        <v>364</v>
      </c>
      <c r="B363" s="12">
        <v>361412</v>
      </c>
      <c r="C363" s="14" t="s">
        <v>379</v>
      </c>
      <c r="D363" s="20" t="s">
        <v>691</v>
      </c>
      <c r="E363" s="42" t="s">
        <v>708</v>
      </c>
      <c r="F363" s="1">
        <v>134712</v>
      </c>
      <c r="G363" s="12"/>
      <c r="H363" s="12"/>
    </row>
    <row r="364" spans="1:8">
      <c r="A364" s="23" t="s">
        <v>364</v>
      </c>
      <c r="B364" s="12">
        <v>361419</v>
      </c>
      <c r="C364" s="14" t="s">
        <v>380</v>
      </c>
      <c r="D364" s="20" t="s">
        <v>691</v>
      </c>
      <c r="E364" s="42" t="s">
        <v>708</v>
      </c>
      <c r="F364" s="1">
        <v>148284</v>
      </c>
      <c r="G364" s="12"/>
      <c r="H364" s="12"/>
    </row>
    <row r="365" spans="1:8">
      <c r="A365" s="23" t="s">
        <v>364</v>
      </c>
      <c r="B365" s="12">
        <v>361422</v>
      </c>
      <c r="C365" s="14" t="s">
        <v>381</v>
      </c>
      <c r="D365" s="20" t="s">
        <v>691</v>
      </c>
      <c r="E365" s="42" t="s">
        <v>708</v>
      </c>
      <c r="F365" s="1">
        <v>157452</v>
      </c>
      <c r="G365" s="12"/>
      <c r="H365" s="12"/>
    </row>
    <row r="366" spans="1:8">
      <c r="A366" s="23" t="s">
        <v>364</v>
      </c>
      <c r="B366" s="12">
        <v>361423</v>
      </c>
      <c r="C366" s="14" t="s">
        <v>382</v>
      </c>
      <c r="D366" s="20" t="s">
        <v>691</v>
      </c>
      <c r="E366" s="42" t="s">
        <v>708</v>
      </c>
      <c r="F366" s="1">
        <v>5136</v>
      </c>
      <c r="G366" s="12"/>
      <c r="H366" s="12"/>
    </row>
    <row r="367" spans="1:8">
      <c r="A367" s="23" t="s">
        <v>364</v>
      </c>
      <c r="B367" s="12">
        <v>361426</v>
      </c>
      <c r="C367" s="14" t="s">
        <v>383</v>
      </c>
      <c r="D367" s="20" t="s">
        <v>691</v>
      </c>
      <c r="E367" s="42" t="s">
        <v>708</v>
      </c>
      <c r="F367" s="1">
        <v>153516</v>
      </c>
      <c r="G367" s="12"/>
      <c r="H367" s="12"/>
    </row>
    <row r="368" spans="1:8">
      <c r="A368" s="23" t="s">
        <v>364</v>
      </c>
      <c r="B368" s="12">
        <v>361451</v>
      </c>
      <c r="C368" s="14" t="s">
        <v>384</v>
      </c>
      <c r="D368" s="20" t="s">
        <v>691</v>
      </c>
      <c r="E368" s="42" t="s">
        <v>708</v>
      </c>
      <c r="F368" s="1">
        <v>1396152</v>
      </c>
      <c r="G368" s="12"/>
      <c r="H368" s="12"/>
    </row>
    <row r="369" spans="1:8" s="12" customFormat="1">
      <c r="A369" s="23" t="s">
        <v>364</v>
      </c>
      <c r="B369" s="12">
        <v>361451</v>
      </c>
      <c r="C369" s="14" t="s">
        <v>384</v>
      </c>
      <c r="D369" s="45" t="s">
        <v>691</v>
      </c>
      <c r="E369" s="45" t="s">
        <v>709</v>
      </c>
      <c r="F369" s="1">
        <v>8736</v>
      </c>
    </row>
    <row r="370" spans="1:8">
      <c r="A370" s="23" t="s">
        <v>364</v>
      </c>
      <c r="B370" s="12">
        <v>361475</v>
      </c>
      <c r="C370" s="14" t="s">
        <v>385</v>
      </c>
      <c r="D370" s="20" t="s">
        <v>691</v>
      </c>
      <c r="E370" s="42" t="s">
        <v>708</v>
      </c>
      <c r="F370" s="1">
        <v>415632</v>
      </c>
      <c r="G370" s="12"/>
      <c r="H370" s="12"/>
    </row>
    <row r="371" spans="1:8">
      <c r="A371" s="23" t="s">
        <v>364</v>
      </c>
      <c r="B371" s="12">
        <v>361479</v>
      </c>
      <c r="C371" s="14" t="s">
        <v>386</v>
      </c>
      <c r="D371" s="20" t="s">
        <v>691</v>
      </c>
      <c r="E371" s="42" t="s">
        <v>708</v>
      </c>
      <c r="F371" s="1">
        <v>0</v>
      </c>
      <c r="G371" s="12"/>
      <c r="H371" s="12"/>
    </row>
    <row r="372" spans="1:8">
      <c r="A372" s="23" t="s">
        <v>364</v>
      </c>
      <c r="B372" s="12">
        <v>361485</v>
      </c>
      <c r="C372" s="14" t="s">
        <v>387</v>
      </c>
      <c r="D372" s="20" t="s">
        <v>691</v>
      </c>
      <c r="E372" s="42" t="s">
        <v>708</v>
      </c>
      <c r="F372" s="1">
        <v>356304</v>
      </c>
      <c r="G372" s="12"/>
      <c r="H372" s="12"/>
    </row>
    <row r="373" spans="1:8">
      <c r="A373" s="23" t="s">
        <v>364</v>
      </c>
      <c r="B373" s="12">
        <v>361494</v>
      </c>
      <c r="C373" s="14" t="s">
        <v>388</v>
      </c>
      <c r="D373" s="20" t="s">
        <v>691</v>
      </c>
      <c r="E373" s="42" t="s">
        <v>708</v>
      </c>
      <c r="F373" s="1">
        <v>515268</v>
      </c>
      <c r="G373" s="12"/>
      <c r="H373" s="12"/>
    </row>
    <row r="374" spans="1:8">
      <c r="A374" s="23" t="s">
        <v>364</v>
      </c>
      <c r="B374" s="12">
        <v>361499</v>
      </c>
      <c r="C374" s="14" t="s">
        <v>389</v>
      </c>
      <c r="D374" s="20" t="s">
        <v>691</v>
      </c>
      <c r="E374" s="42" t="s">
        <v>708</v>
      </c>
      <c r="F374" s="1">
        <v>0</v>
      </c>
      <c r="G374" s="12"/>
      <c r="H374" s="12"/>
    </row>
    <row r="375" spans="1:8">
      <c r="A375" s="23" t="s">
        <v>364</v>
      </c>
      <c r="B375" s="12">
        <v>361501</v>
      </c>
      <c r="C375" s="14" t="s">
        <v>390</v>
      </c>
      <c r="D375" s="20" t="s">
        <v>691</v>
      </c>
      <c r="E375" s="42" t="s">
        <v>708</v>
      </c>
      <c r="F375" s="1">
        <v>1595136</v>
      </c>
      <c r="G375" s="12"/>
      <c r="H375" s="12"/>
    </row>
    <row r="376" spans="1:8">
      <c r="A376" s="23" t="s">
        <v>364</v>
      </c>
      <c r="B376" s="12">
        <v>361510</v>
      </c>
      <c r="C376" s="14" t="s">
        <v>391</v>
      </c>
      <c r="D376" s="20" t="s">
        <v>691</v>
      </c>
      <c r="E376" s="42" t="s">
        <v>708</v>
      </c>
      <c r="F376" s="1">
        <v>537228</v>
      </c>
      <c r="G376" s="12"/>
      <c r="H376" s="12"/>
    </row>
    <row r="377" spans="1:8">
      <c r="A377" s="23" t="s">
        <v>364</v>
      </c>
      <c r="B377" s="12">
        <v>361512</v>
      </c>
      <c r="C377" s="14" t="s">
        <v>392</v>
      </c>
      <c r="D377" s="20" t="s">
        <v>691</v>
      </c>
      <c r="E377" s="42" t="s">
        <v>708</v>
      </c>
      <c r="F377" s="1">
        <v>28056</v>
      </c>
      <c r="G377" s="12"/>
      <c r="H377" s="12"/>
    </row>
    <row r="378" spans="1:8">
      <c r="A378" s="23" t="s">
        <v>394</v>
      </c>
      <c r="B378" s="12">
        <v>371516</v>
      </c>
      <c r="C378" s="14" t="s">
        <v>395</v>
      </c>
      <c r="D378" s="20" t="s">
        <v>691</v>
      </c>
      <c r="E378" s="42" t="s">
        <v>708</v>
      </c>
      <c r="F378" s="1">
        <v>459828</v>
      </c>
      <c r="G378" s="12"/>
      <c r="H378" s="12"/>
    </row>
    <row r="379" spans="1:8">
      <c r="A379" s="23" t="s">
        <v>394</v>
      </c>
      <c r="B379" s="12">
        <v>371525</v>
      </c>
      <c r="C379" s="14" t="s">
        <v>396</v>
      </c>
      <c r="D379" s="20" t="s">
        <v>691</v>
      </c>
      <c r="E379" s="42" t="s">
        <v>708</v>
      </c>
      <c r="F379" s="1">
        <v>1365456</v>
      </c>
      <c r="G379" s="12"/>
      <c r="H379" s="12"/>
    </row>
    <row r="380" spans="1:8">
      <c r="A380" s="23" t="s">
        <v>394</v>
      </c>
      <c r="B380" s="12">
        <v>371526</v>
      </c>
      <c r="C380" s="14" t="s">
        <v>397</v>
      </c>
      <c r="D380" s="20" t="s">
        <v>691</v>
      </c>
      <c r="E380" s="42" t="s">
        <v>708</v>
      </c>
      <c r="F380" s="1">
        <v>584376</v>
      </c>
      <c r="G380" s="12"/>
      <c r="H380" s="12"/>
    </row>
    <row r="381" spans="1:8">
      <c r="A381" s="23" t="s">
        <v>394</v>
      </c>
      <c r="B381" s="12">
        <v>371531</v>
      </c>
      <c r="C381" s="14" t="s">
        <v>398</v>
      </c>
      <c r="D381" s="20" t="s">
        <v>691</v>
      </c>
      <c r="E381" s="42" t="s">
        <v>708</v>
      </c>
      <c r="F381" s="1">
        <v>383292</v>
      </c>
      <c r="G381" s="12"/>
      <c r="H381" s="12"/>
    </row>
    <row r="382" spans="1:8">
      <c r="A382" s="23" t="s">
        <v>394</v>
      </c>
      <c r="B382" s="12">
        <v>371534</v>
      </c>
      <c r="C382" s="14" t="s">
        <v>399</v>
      </c>
      <c r="D382" s="20" t="s">
        <v>691</v>
      </c>
      <c r="E382" s="42" t="s">
        <v>708</v>
      </c>
      <c r="F382" s="1">
        <v>1278072</v>
      </c>
      <c r="G382" s="12"/>
      <c r="H382" s="12"/>
    </row>
    <row r="383" spans="1:8">
      <c r="A383" s="23" t="s">
        <v>394</v>
      </c>
      <c r="B383" s="12">
        <v>371540</v>
      </c>
      <c r="C383" s="14" t="s">
        <v>400</v>
      </c>
      <c r="D383" s="20" t="s">
        <v>691</v>
      </c>
      <c r="E383" s="42" t="s">
        <v>708</v>
      </c>
      <c r="F383" s="1">
        <v>774120</v>
      </c>
      <c r="G383" s="12"/>
      <c r="H383" s="12"/>
    </row>
    <row r="384" spans="1:8">
      <c r="A384" s="23" t="s">
        <v>394</v>
      </c>
      <c r="B384" s="12">
        <v>371553</v>
      </c>
      <c r="C384" s="14" t="s">
        <v>401</v>
      </c>
      <c r="D384" s="20" t="s">
        <v>691</v>
      </c>
      <c r="E384" s="42" t="s">
        <v>708</v>
      </c>
      <c r="F384" s="1">
        <v>1702044</v>
      </c>
      <c r="G384" s="12"/>
      <c r="H384" s="12"/>
    </row>
    <row r="385" spans="1:8" s="10" customFormat="1">
      <c r="A385" s="23" t="s">
        <v>394</v>
      </c>
      <c r="B385" s="12">
        <v>371555</v>
      </c>
      <c r="C385" s="14" t="s">
        <v>402</v>
      </c>
      <c r="D385" s="20" t="s">
        <v>691</v>
      </c>
      <c r="E385" s="42" t="s">
        <v>708</v>
      </c>
      <c r="F385" s="1">
        <v>354192</v>
      </c>
      <c r="G385" s="12"/>
      <c r="H385" s="12"/>
    </row>
    <row r="386" spans="1:8" s="12" customFormat="1">
      <c r="A386" s="23" t="s">
        <v>394</v>
      </c>
      <c r="B386" s="12">
        <v>371556</v>
      </c>
      <c r="C386" s="14" t="s">
        <v>403</v>
      </c>
      <c r="D386" s="20" t="s">
        <v>691</v>
      </c>
      <c r="E386" s="42" t="s">
        <v>708</v>
      </c>
      <c r="F386" s="1">
        <v>285636</v>
      </c>
    </row>
    <row r="387" spans="1:8" s="12" customFormat="1">
      <c r="A387" s="23" t="s">
        <v>394</v>
      </c>
      <c r="B387" s="12">
        <v>371557</v>
      </c>
      <c r="C387" s="14" t="s">
        <v>404</v>
      </c>
      <c r="D387" s="20" t="s">
        <v>691</v>
      </c>
      <c r="E387" s="42" t="s">
        <v>708</v>
      </c>
      <c r="F387" s="1">
        <v>458256</v>
      </c>
    </row>
    <row r="388" spans="1:8" s="12" customFormat="1">
      <c r="A388" s="23" t="s">
        <v>394</v>
      </c>
      <c r="B388" s="12">
        <v>371558</v>
      </c>
      <c r="C388" s="14" t="s">
        <v>405</v>
      </c>
      <c r="D388" s="20" t="s">
        <v>691</v>
      </c>
      <c r="E388" s="42" t="s">
        <v>708</v>
      </c>
      <c r="F388" s="1">
        <v>799632</v>
      </c>
    </row>
    <row r="389" spans="1:8" s="12" customFormat="1">
      <c r="A389" s="23" t="s">
        <v>394</v>
      </c>
      <c r="B389" s="12">
        <v>371559</v>
      </c>
      <c r="C389" s="14" t="s">
        <v>406</v>
      </c>
      <c r="D389" s="20" t="s">
        <v>691</v>
      </c>
      <c r="E389" s="42" t="s">
        <v>708</v>
      </c>
      <c r="F389" s="1">
        <v>416520</v>
      </c>
    </row>
    <row r="390" spans="1:8" s="12" customFormat="1">
      <c r="A390" s="23" t="s">
        <v>394</v>
      </c>
      <c r="B390" s="12">
        <v>371561</v>
      </c>
      <c r="C390" s="14" t="s">
        <v>407</v>
      </c>
      <c r="D390" s="20" t="s">
        <v>691</v>
      </c>
      <c r="E390" s="42" t="s">
        <v>708</v>
      </c>
      <c r="F390" s="1">
        <v>57852</v>
      </c>
    </row>
    <row r="391" spans="1:8" s="12" customFormat="1">
      <c r="A391" s="23" t="s">
        <v>394</v>
      </c>
      <c r="B391" s="12">
        <v>371567</v>
      </c>
      <c r="C391" s="14" t="s">
        <v>408</v>
      </c>
      <c r="D391" s="20" t="s">
        <v>691</v>
      </c>
      <c r="E391" s="42" t="s">
        <v>708</v>
      </c>
      <c r="F391" s="1">
        <v>561396</v>
      </c>
    </row>
    <row r="392" spans="1:8" s="12" customFormat="1">
      <c r="A392" s="23" t="s">
        <v>394</v>
      </c>
      <c r="B392" s="12">
        <v>371576</v>
      </c>
      <c r="C392" s="14" t="s">
        <v>409</v>
      </c>
      <c r="D392" s="20" t="s">
        <v>691</v>
      </c>
      <c r="E392" s="42" t="s">
        <v>708</v>
      </c>
      <c r="F392" s="1">
        <v>2812380</v>
      </c>
    </row>
    <row r="393" spans="1:8" s="12" customFormat="1">
      <c r="A393" s="23" t="s">
        <v>394</v>
      </c>
      <c r="B393" s="12">
        <v>371582</v>
      </c>
      <c r="C393" s="14" t="s">
        <v>410</v>
      </c>
      <c r="D393" s="20" t="s">
        <v>691</v>
      </c>
      <c r="E393" s="42" t="s">
        <v>708</v>
      </c>
      <c r="F393" s="1">
        <v>577428</v>
      </c>
    </row>
    <row r="394" spans="1:8" s="12" customFormat="1">
      <c r="A394" s="23" t="s">
        <v>394</v>
      </c>
      <c r="B394" s="12">
        <v>371590</v>
      </c>
      <c r="C394" s="14" t="s">
        <v>411</v>
      </c>
      <c r="D394" s="20" t="s">
        <v>691</v>
      </c>
      <c r="E394" s="42" t="s">
        <v>708</v>
      </c>
      <c r="F394" s="1">
        <v>13332</v>
      </c>
    </row>
    <row r="395" spans="1:8" s="12" customFormat="1">
      <c r="A395" s="23" t="s">
        <v>394</v>
      </c>
      <c r="B395" s="12">
        <v>371591</v>
      </c>
      <c r="C395" s="14" t="s">
        <v>412</v>
      </c>
      <c r="D395" s="23" t="s">
        <v>691</v>
      </c>
      <c r="E395" s="42" t="s">
        <v>708</v>
      </c>
      <c r="F395" s="1">
        <v>780324</v>
      </c>
    </row>
    <row r="396" spans="1:8" s="12" customFormat="1">
      <c r="A396" s="23" t="s">
        <v>394</v>
      </c>
      <c r="B396" s="12">
        <v>371592</v>
      </c>
      <c r="C396" s="14" t="s">
        <v>413</v>
      </c>
      <c r="D396" s="20" t="s">
        <v>691</v>
      </c>
      <c r="E396" s="42" t="s">
        <v>708</v>
      </c>
      <c r="F396" s="1">
        <v>461424</v>
      </c>
    </row>
    <row r="397" spans="1:8" s="12" customFormat="1">
      <c r="A397" s="23" t="s">
        <v>394</v>
      </c>
      <c r="B397" s="12">
        <v>371597</v>
      </c>
      <c r="C397" s="14" t="s">
        <v>414</v>
      </c>
      <c r="D397" s="20" t="s">
        <v>691</v>
      </c>
      <c r="E397" s="42" t="s">
        <v>708</v>
      </c>
      <c r="F397" s="1">
        <v>384000</v>
      </c>
    </row>
    <row r="398" spans="1:8" s="12" customFormat="1">
      <c r="A398" s="23" t="s">
        <v>394</v>
      </c>
      <c r="B398" s="12">
        <v>372455</v>
      </c>
      <c r="C398" s="14" t="s">
        <v>415</v>
      </c>
      <c r="D398" s="20" t="s">
        <v>691</v>
      </c>
      <c r="E398" s="42" t="s">
        <v>708</v>
      </c>
      <c r="F398" s="1">
        <v>526872</v>
      </c>
    </row>
    <row r="399" spans="1:8" s="12" customFormat="1">
      <c r="A399" s="23" t="s">
        <v>416</v>
      </c>
      <c r="B399" s="12">
        <v>381447</v>
      </c>
      <c r="C399" s="14" t="s">
        <v>417</v>
      </c>
      <c r="D399" s="20" t="s">
        <v>691</v>
      </c>
      <c r="E399" s="42" t="s">
        <v>708</v>
      </c>
      <c r="F399" s="1">
        <v>1671336</v>
      </c>
    </row>
    <row r="400" spans="1:8" s="12" customFormat="1">
      <c r="A400" s="23" t="s">
        <v>416</v>
      </c>
      <c r="B400" s="12">
        <v>381509</v>
      </c>
      <c r="C400" s="14" t="s">
        <v>392</v>
      </c>
      <c r="D400" s="20" t="s">
        <v>691</v>
      </c>
      <c r="E400" s="42" t="s">
        <v>708</v>
      </c>
      <c r="F400" s="1">
        <v>57156</v>
      </c>
    </row>
    <row r="401" spans="1:6" s="12" customFormat="1">
      <c r="A401" s="23" t="s">
        <v>416</v>
      </c>
      <c r="B401" s="12">
        <v>381604</v>
      </c>
      <c r="C401" s="14" t="s">
        <v>418</v>
      </c>
      <c r="D401" s="20" t="s">
        <v>691</v>
      </c>
      <c r="E401" s="42" t="s">
        <v>708</v>
      </c>
      <c r="F401" s="1">
        <v>3025596</v>
      </c>
    </row>
    <row r="402" spans="1:6" s="12" customFormat="1">
      <c r="A402" s="23" t="s">
        <v>416</v>
      </c>
      <c r="B402" s="12">
        <v>381607</v>
      </c>
      <c r="C402" s="14" t="s">
        <v>419</v>
      </c>
      <c r="D402" s="20" t="s">
        <v>691</v>
      </c>
      <c r="E402" s="42" t="s">
        <v>708</v>
      </c>
      <c r="F402" s="1">
        <v>5145780</v>
      </c>
    </row>
    <row r="403" spans="1:6" s="12" customFormat="1">
      <c r="A403" s="23" t="s">
        <v>416</v>
      </c>
      <c r="B403" s="12">
        <v>381610</v>
      </c>
      <c r="C403" s="14" t="s">
        <v>420</v>
      </c>
      <c r="D403" s="20" t="s">
        <v>691</v>
      </c>
      <c r="E403" s="42" t="s">
        <v>708</v>
      </c>
      <c r="F403" s="1">
        <v>1463472</v>
      </c>
    </row>
    <row r="404" spans="1:6" s="12" customFormat="1">
      <c r="A404" s="23" t="s">
        <v>416</v>
      </c>
      <c r="B404" s="12">
        <v>381611</v>
      </c>
      <c r="C404" s="14" t="s">
        <v>421</v>
      </c>
      <c r="D404" s="20" t="s">
        <v>691</v>
      </c>
      <c r="E404" s="42" t="s">
        <v>708</v>
      </c>
      <c r="F404" s="1">
        <v>2124624</v>
      </c>
    </row>
    <row r="405" spans="1:6" s="12" customFormat="1">
      <c r="A405" s="23" t="s">
        <v>416</v>
      </c>
      <c r="B405" s="12">
        <v>381614</v>
      </c>
      <c r="C405" s="14" t="s">
        <v>422</v>
      </c>
      <c r="D405" s="20" t="s">
        <v>691</v>
      </c>
      <c r="E405" s="42" t="s">
        <v>708</v>
      </c>
      <c r="F405" s="1">
        <v>195972</v>
      </c>
    </row>
    <row r="406" spans="1:6" s="12" customFormat="1">
      <c r="A406" s="23" t="s">
        <v>416</v>
      </c>
      <c r="B406" s="12">
        <v>381615</v>
      </c>
      <c r="C406" s="14" t="s">
        <v>423</v>
      </c>
      <c r="D406" s="20" t="s">
        <v>691</v>
      </c>
      <c r="E406" s="42" t="s">
        <v>708</v>
      </c>
      <c r="F406" s="1">
        <v>184524</v>
      </c>
    </row>
    <row r="407" spans="1:6" s="12" customFormat="1">
      <c r="A407" s="23" t="s">
        <v>416</v>
      </c>
      <c r="B407" s="12">
        <v>381617</v>
      </c>
      <c r="C407" s="14" t="s">
        <v>424</v>
      </c>
      <c r="D407" s="20" t="s">
        <v>691</v>
      </c>
      <c r="E407" s="42" t="s">
        <v>708</v>
      </c>
      <c r="F407" s="1">
        <v>1428120</v>
      </c>
    </row>
    <row r="408" spans="1:6" s="12" customFormat="1">
      <c r="A408" s="23" t="s">
        <v>416</v>
      </c>
      <c r="B408" s="12">
        <v>381622</v>
      </c>
      <c r="C408" s="14" t="s">
        <v>425</v>
      </c>
      <c r="D408" s="20" t="s">
        <v>691</v>
      </c>
      <c r="E408" s="42" t="s">
        <v>708</v>
      </c>
      <c r="F408" s="1">
        <v>91596</v>
      </c>
    </row>
    <row r="409" spans="1:6" s="12" customFormat="1">
      <c r="A409" s="23" t="s">
        <v>416</v>
      </c>
      <c r="B409" s="12">
        <v>381625</v>
      </c>
      <c r="C409" s="14" t="s">
        <v>426</v>
      </c>
      <c r="D409" s="20" t="s">
        <v>691</v>
      </c>
      <c r="E409" s="42" t="s">
        <v>709</v>
      </c>
      <c r="F409" s="19">
        <v>18996</v>
      </c>
    </row>
    <row r="410" spans="1:6" s="12" customFormat="1">
      <c r="A410" s="23" t="s">
        <v>416</v>
      </c>
      <c r="B410" s="12">
        <v>381625</v>
      </c>
      <c r="C410" s="14" t="s">
        <v>426</v>
      </c>
      <c r="D410" s="20" t="s">
        <v>691</v>
      </c>
      <c r="E410" s="42" t="s">
        <v>708</v>
      </c>
      <c r="F410" s="1">
        <v>2569644</v>
      </c>
    </row>
    <row r="411" spans="1:6" s="12" customFormat="1">
      <c r="A411" s="23" t="s">
        <v>416</v>
      </c>
      <c r="B411" s="12">
        <v>381630</v>
      </c>
      <c r="C411" s="14" t="s">
        <v>427</v>
      </c>
      <c r="D411" s="42" t="s">
        <v>691</v>
      </c>
      <c r="E411" s="42" t="s">
        <v>708</v>
      </c>
      <c r="F411" s="1">
        <v>2810892</v>
      </c>
    </row>
    <row r="412" spans="1:6" s="12" customFormat="1">
      <c r="A412" s="23" t="s">
        <v>416</v>
      </c>
      <c r="B412" s="12">
        <v>381631</v>
      </c>
      <c r="C412" s="14" t="s">
        <v>428</v>
      </c>
      <c r="D412" s="20" t="s">
        <v>691</v>
      </c>
      <c r="E412" s="42" t="s">
        <v>708</v>
      </c>
      <c r="F412" s="1">
        <v>1187124</v>
      </c>
    </row>
    <row r="413" spans="1:6" s="12" customFormat="1">
      <c r="A413" s="23" t="s">
        <v>416</v>
      </c>
      <c r="B413" s="12">
        <v>381632</v>
      </c>
      <c r="C413" s="14" t="s">
        <v>429</v>
      </c>
      <c r="D413" s="20" t="s">
        <v>691</v>
      </c>
      <c r="E413" s="42" t="s">
        <v>708</v>
      </c>
      <c r="F413" s="1">
        <v>4866540</v>
      </c>
    </row>
    <row r="414" spans="1:6" s="12" customFormat="1">
      <c r="A414" s="23" t="s">
        <v>416</v>
      </c>
      <c r="B414" s="12">
        <v>381636</v>
      </c>
      <c r="C414" s="14" t="s">
        <v>430</v>
      </c>
      <c r="D414" s="20" t="s">
        <v>691</v>
      </c>
      <c r="E414" s="42" t="s">
        <v>708</v>
      </c>
      <c r="F414" s="1">
        <v>2371692</v>
      </c>
    </row>
    <row r="415" spans="1:6" s="12" customFormat="1">
      <c r="A415" s="23" t="s">
        <v>416</v>
      </c>
      <c r="B415" s="12">
        <v>381637</v>
      </c>
      <c r="C415" s="14" t="s">
        <v>431</v>
      </c>
      <c r="D415" s="20" t="s">
        <v>691</v>
      </c>
      <c r="E415" s="42" t="s">
        <v>708</v>
      </c>
      <c r="F415" s="1">
        <v>4180296</v>
      </c>
    </row>
    <row r="416" spans="1:6" s="12" customFormat="1">
      <c r="A416" s="23" t="s">
        <v>416</v>
      </c>
      <c r="B416" s="12">
        <v>381638</v>
      </c>
      <c r="C416" s="14" t="s">
        <v>432</v>
      </c>
      <c r="D416" s="20" t="s">
        <v>691</v>
      </c>
      <c r="E416" s="42" t="s">
        <v>708</v>
      </c>
      <c r="F416" s="1">
        <v>88668</v>
      </c>
    </row>
    <row r="417" spans="1:6" s="12" customFormat="1">
      <c r="A417" s="23" t="s">
        <v>416</v>
      </c>
      <c r="B417" s="12">
        <v>382247</v>
      </c>
      <c r="C417" s="14" t="s">
        <v>433</v>
      </c>
      <c r="D417" s="20" t="s">
        <v>691</v>
      </c>
      <c r="E417" s="42" t="s">
        <v>709</v>
      </c>
      <c r="F417" s="19">
        <v>0</v>
      </c>
    </row>
    <row r="418" spans="1:6" s="12" customFormat="1">
      <c r="A418" s="23" t="s">
        <v>416</v>
      </c>
      <c r="B418" s="12">
        <v>382247</v>
      </c>
      <c r="C418" s="14" t="s">
        <v>433</v>
      </c>
      <c r="D418" s="20" t="s">
        <v>691</v>
      </c>
      <c r="E418" s="42" t="s">
        <v>708</v>
      </c>
      <c r="F418" s="1">
        <v>297708</v>
      </c>
    </row>
    <row r="419" spans="1:6" s="12" customFormat="1">
      <c r="A419" s="23" t="s">
        <v>416</v>
      </c>
      <c r="B419" s="12">
        <v>383303</v>
      </c>
      <c r="C419" s="14" t="s">
        <v>434</v>
      </c>
      <c r="D419" s="20" t="s">
        <v>691</v>
      </c>
      <c r="E419" s="42" t="s">
        <v>709</v>
      </c>
      <c r="F419" s="19">
        <v>0</v>
      </c>
    </row>
    <row r="420" spans="1:6" s="12" customFormat="1">
      <c r="A420" s="23" t="s">
        <v>416</v>
      </c>
      <c r="B420" s="12">
        <v>383303</v>
      </c>
      <c r="C420" s="14" t="s">
        <v>434</v>
      </c>
      <c r="D420" s="20" t="s">
        <v>691</v>
      </c>
      <c r="E420" s="42" t="s">
        <v>708</v>
      </c>
      <c r="F420" s="1">
        <v>2300100</v>
      </c>
    </row>
    <row r="421" spans="1:6" s="12" customFormat="1">
      <c r="A421" s="23" t="s">
        <v>435</v>
      </c>
      <c r="B421" s="12">
        <v>391405</v>
      </c>
      <c r="C421" s="14" t="s">
        <v>436</v>
      </c>
      <c r="D421" s="20" t="s">
        <v>691</v>
      </c>
      <c r="E421" s="42" t="s">
        <v>709</v>
      </c>
      <c r="F421" s="19">
        <v>0</v>
      </c>
    </row>
    <row r="422" spans="1:6" s="12" customFormat="1">
      <c r="A422" s="23" t="s">
        <v>435</v>
      </c>
      <c r="B422" s="12">
        <v>391405</v>
      </c>
      <c r="C422" s="14" t="s">
        <v>436</v>
      </c>
      <c r="D422" s="20" t="s">
        <v>691</v>
      </c>
      <c r="E422" s="42" t="s">
        <v>708</v>
      </c>
      <c r="F422" s="1">
        <v>0</v>
      </c>
    </row>
    <row r="423" spans="1:6" s="12" customFormat="1">
      <c r="A423" s="23" t="s">
        <v>435</v>
      </c>
      <c r="B423" s="12">
        <v>391640</v>
      </c>
      <c r="C423" s="14" t="s">
        <v>437</v>
      </c>
      <c r="D423" s="20" t="s">
        <v>691</v>
      </c>
      <c r="E423" s="42" t="s">
        <v>708</v>
      </c>
      <c r="F423" s="1">
        <v>135732</v>
      </c>
    </row>
    <row r="424" spans="1:6" s="12" customFormat="1">
      <c r="A424" s="23" t="s">
        <v>435</v>
      </c>
      <c r="B424" s="12">
        <v>391642</v>
      </c>
      <c r="C424" s="14" t="s">
        <v>438</v>
      </c>
      <c r="D424" s="20" t="s">
        <v>691</v>
      </c>
      <c r="E424" s="42" t="s">
        <v>708</v>
      </c>
      <c r="F424" s="1">
        <v>279120</v>
      </c>
    </row>
    <row r="425" spans="1:6" s="12" customFormat="1">
      <c r="A425" s="23" t="s">
        <v>435</v>
      </c>
      <c r="B425" s="12">
        <v>391647</v>
      </c>
      <c r="C425" s="14" t="s">
        <v>439</v>
      </c>
      <c r="D425" s="20" t="s">
        <v>691</v>
      </c>
      <c r="E425" s="42" t="s">
        <v>708</v>
      </c>
      <c r="F425" s="1">
        <v>2396916</v>
      </c>
    </row>
    <row r="426" spans="1:6" s="12" customFormat="1">
      <c r="A426" s="23" t="s">
        <v>435</v>
      </c>
      <c r="B426" s="12">
        <v>391649</v>
      </c>
      <c r="C426" s="14" t="s">
        <v>440</v>
      </c>
      <c r="D426" s="20" t="s">
        <v>691</v>
      </c>
      <c r="E426" s="42" t="s">
        <v>708</v>
      </c>
      <c r="F426" s="1">
        <v>0</v>
      </c>
    </row>
    <row r="427" spans="1:6" s="12" customFormat="1">
      <c r="A427" s="23" t="s">
        <v>435</v>
      </c>
      <c r="B427" s="12">
        <v>391650</v>
      </c>
      <c r="C427" s="14" t="s">
        <v>441</v>
      </c>
      <c r="D427" s="20" t="s">
        <v>691</v>
      </c>
      <c r="E427" s="42" t="s">
        <v>708</v>
      </c>
      <c r="F427" s="1">
        <v>0</v>
      </c>
    </row>
    <row r="428" spans="1:6" s="12" customFormat="1">
      <c r="A428" s="23" t="s">
        <v>435</v>
      </c>
      <c r="B428" s="12">
        <v>391653</v>
      </c>
      <c r="C428" s="14" t="s">
        <v>442</v>
      </c>
      <c r="D428" s="20" t="s">
        <v>691</v>
      </c>
      <c r="E428" s="42" t="s">
        <v>708</v>
      </c>
      <c r="F428" s="1">
        <v>43692</v>
      </c>
    </row>
    <row r="429" spans="1:6" s="12" customFormat="1">
      <c r="A429" s="23" t="s">
        <v>435</v>
      </c>
      <c r="B429" s="12">
        <v>391654</v>
      </c>
      <c r="C429" s="14" t="s">
        <v>393</v>
      </c>
      <c r="D429" s="20" t="s">
        <v>691</v>
      </c>
      <c r="E429" s="42" t="s">
        <v>708</v>
      </c>
      <c r="F429" s="1">
        <v>3016644</v>
      </c>
    </row>
    <row r="430" spans="1:6" s="12" customFormat="1">
      <c r="A430" s="23" t="s">
        <v>435</v>
      </c>
      <c r="B430" s="12">
        <v>391657</v>
      </c>
      <c r="C430" s="14" t="s">
        <v>443</v>
      </c>
      <c r="D430" s="20" t="s">
        <v>691</v>
      </c>
      <c r="E430" s="42" t="s">
        <v>708</v>
      </c>
      <c r="F430" s="1">
        <v>101220</v>
      </c>
    </row>
    <row r="431" spans="1:6" s="12" customFormat="1">
      <c r="A431" s="23" t="s">
        <v>435</v>
      </c>
      <c r="B431" s="12">
        <v>391659</v>
      </c>
      <c r="C431" s="14" t="s">
        <v>444</v>
      </c>
      <c r="D431" s="20" t="s">
        <v>691</v>
      </c>
      <c r="E431" s="42" t="s">
        <v>708</v>
      </c>
      <c r="F431" s="1">
        <v>7531476</v>
      </c>
    </row>
    <row r="432" spans="1:6" s="12" customFormat="1">
      <c r="A432" s="23" t="s">
        <v>435</v>
      </c>
      <c r="B432" s="12">
        <v>391666</v>
      </c>
      <c r="C432" s="14" t="s">
        <v>445</v>
      </c>
      <c r="D432" s="20" t="s">
        <v>691</v>
      </c>
      <c r="E432" s="42" t="s">
        <v>708</v>
      </c>
      <c r="F432" s="1">
        <v>177384</v>
      </c>
    </row>
    <row r="433" spans="1:6" s="12" customFormat="1">
      <c r="A433" s="23" t="s">
        <v>435</v>
      </c>
      <c r="B433" s="12">
        <v>391667</v>
      </c>
      <c r="C433" s="14" t="s">
        <v>446</v>
      </c>
      <c r="D433" s="20" t="s">
        <v>691</v>
      </c>
      <c r="E433" s="42" t="s">
        <v>708</v>
      </c>
      <c r="F433" s="1">
        <v>165312</v>
      </c>
    </row>
    <row r="434" spans="1:6" s="12" customFormat="1">
      <c r="A434" s="23" t="s">
        <v>435</v>
      </c>
      <c r="B434" s="12">
        <v>391668</v>
      </c>
      <c r="C434" s="14" t="s">
        <v>447</v>
      </c>
      <c r="D434" s="20" t="s">
        <v>691</v>
      </c>
      <c r="E434" s="42" t="s">
        <v>708</v>
      </c>
      <c r="F434" s="1">
        <v>672960</v>
      </c>
    </row>
    <row r="435" spans="1:6" s="12" customFormat="1">
      <c r="A435" s="23" t="s">
        <v>435</v>
      </c>
      <c r="B435" s="12">
        <v>391669</v>
      </c>
      <c r="C435" s="14" t="s">
        <v>448</v>
      </c>
      <c r="D435" s="20" t="s">
        <v>691</v>
      </c>
      <c r="E435" s="42" t="s">
        <v>708</v>
      </c>
      <c r="F435" s="1">
        <v>182268</v>
      </c>
    </row>
    <row r="436" spans="1:6" s="12" customFormat="1">
      <c r="A436" s="23" t="s">
        <v>435</v>
      </c>
      <c r="B436" s="12">
        <v>391670</v>
      </c>
      <c r="C436" s="14" t="s">
        <v>449</v>
      </c>
      <c r="D436" s="20" t="s">
        <v>691</v>
      </c>
      <c r="E436" s="42" t="s">
        <v>708</v>
      </c>
      <c r="F436" s="1">
        <v>1892340</v>
      </c>
    </row>
    <row r="437" spans="1:6" s="12" customFormat="1">
      <c r="A437" s="23" t="s">
        <v>435</v>
      </c>
      <c r="B437" s="12">
        <v>391671</v>
      </c>
      <c r="C437" s="14" t="s">
        <v>450</v>
      </c>
      <c r="D437" s="20" t="s">
        <v>691</v>
      </c>
      <c r="E437" s="42" t="s">
        <v>708</v>
      </c>
      <c r="F437" s="1">
        <v>80292</v>
      </c>
    </row>
    <row r="438" spans="1:6" s="12" customFormat="1">
      <c r="A438" s="23" t="s">
        <v>435</v>
      </c>
      <c r="B438" s="12">
        <v>391674</v>
      </c>
      <c r="C438" s="14" t="s">
        <v>451</v>
      </c>
      <c r="D438" s="20" t="s">
        <v>691</v>
      </c>
      <c r="E438" s="42" t="s">
        <v>708</v>
      </c>
      <c r="F438" s="1">
        <v>528696</v>
      </c>
    </row>
    <row r="439" spans="1:6" s="12" customFormat="1">
      <c r="A439" s="23" t="s">
        <v>435</v>
      </c>
      <c r="B439" s="12">
        <v>391676</v>
      </c>
      <c r="C439" s="14" t="s">
        <v>452</v>
      </c>
      <c r="D439" s="20" t="s">
        <v>691</v>
      </c>
      <c r="E439" s="42" t="s">
        <v>708</v>
      </c>
      <c r="F439" s="1">
        <v>1237104</v>
      </c>
    </row>
    <row r="440" spans="1:6" s="12" customFormat="1">
      <c r="A440" s="23" t="s">
        <v>435</v>
      </c>
      <c r="B440" s="12">
        <v>391677</v>
      </c>
      <c r="C440" s="14" t="s">
        <v>453</v>
      </c>
      <c r="D440" s="20" t="s">
        <v>691</v>
      </c>
      <c r="E440" s="42" t="s">
        <v>709</v>
      </c>
      <c r="F440" s="19">
        <v>0</v>
      </c>
    </row>
    <row r="441" spans="1:6" s="12" customFormat="1">
      <c r="A441" s="23" t="s">
        <v>435</v>
      </c>
      <c r="B441" s="12">
        <v>391677</v>
      </c>
      <c r="C441" s="14" t="s">
        <v>453</v>
      </c>
      <c r="D441" s="20" t="s">
        <v>691</v>
      </c>
      <c r="E441" s="42" t="s">
        <v>708</v>
      </c>
      <c r="F441" s="1">
        <v>979812</v>
      </c>
    </row>
    <row r="442" spans="1:6" s="12" customFormat="1">
      <c r="A442" s="23" t="s">
        <v>435</v>
      </c>
      <c r="B442" s="12">
        <v>391679</v>
      </c>
      <c r="C442" s="14" t="s">
        <v>454</v>
      </c>
      <c r="D442" s="20" t="s">
        <v>691</v>
      </c>
      <c r="E442" s="42" t="s">
        <v>708</v>
      </c>
      <c r="F442" s="1">
        <v>230064</v>
      </c>
    </row>
    <row r="443" spans="1:6" s="12" customFormat="1">
      <c r="A443" s="23" t="s">
        <v>435</v>
      </c>
      <c r="B443" s="12">
        <v>391680</v>
      </c>
      <c r="C443" s="14" t="s">
        <v>455</v>
      </c>
      <c r="D443" s="20" t="s">
        <v>691</v>
      </c>
      <c r="E443" s="42" t="s">
        <v>709</v>
      </c>
      <c r="F443" s="19">
        <v>0</v>
      </c>
    </row>
    <row r="444" spans="1:6" s="12" customFormat="1">
      <c r="A444" s="23" t="s">
        <v>435</v>
      </c>
      <c r="B444" s="12">
        <v>391680</v>
      </c>
      <c r="C444" s="14" t="s">
        <v>455</v>
      </c>
      <c r="D444" s="20" t="s">
        <v>691</v>
      </c>
      <c r="E444" s="42" t="s">
        <v>708</v>
      </c>
      <c r="F444" s="1">
        <v>2599572</v>
      </c>
    </row>
    <row r="445" spans="1:6" s="12" customFormat="1">
      <c r="A445" s="23" t="s">
        <v>435</v>
      </c>
      <c r="B445" s="12">
        <v>391682</v>
      </c>
      <c r="C445" s="14" t="s">
        <v>456</v>
      </c>
      <c r="D445" s="20" t="s">
        <v>691</v>
      </c>
      <c r="E445" s="42" t="s">
        <v>708</v>
      </c>
      <c r="F445" s="1">
        <v>71520</v>
      </c>
    </row>
    <row r="446" spans="1:6" s="12" customFormat="1">
      <c r="A446" s="23" t="s">
        <v>435</v>
      </c>
      <c r="B446" s="12">
        <v>391684</v>
      </c>
      <c r="C446" s="14" t="s">
        <v>457</v>
      </c>
      <c r="D446" s="20" t="s">
        <v>691</v>
      </c>
      <c r="E446" s="42" t="s">
        <v>708</v>
      </c>
      <c r="F446" s="1">
        <v>778488</v>
      </c>
    </row>
    <row r="447" spans="1:6" s="12" customFormat="1">
      <c r="A447" s="23" t="s">
        <v>435</v>
      </c>
      <c r="B447" s="12">
        <v>391685</v>
      </c>
      <c r="C447" s="14" t="s">
        <v>458</v>
      </c>
      <c r="D447" s="20" t="s">
        <v>691</v>
      </c>
      <c r="E447" s="42" t="s">
        <v>708</v>
      </c>
      <c r="F447" s="1">
        <v>1973040</v>
      </c>
    </row>
    <row r="448" spans="1:6" s="12" customFormat="1">
      <c r="A448" s="23" t="s">
        <v>435</v>
      </c>
      <c r="B448" s="12">
        <v>391686</v>
      </c>
      <c r="C448" s="14" t="s">
        <v>459</v>
      </c>
      <c r="D448" s="20" t="s">
        <v>691</v>
      </c>
      <c r="E448" s="42" t="s">
        <v>708</v>
      </c>
      <c r="F448" s="1">
        <v>4735428</v>
      </c>
    </row>
    <row r="449" spans="1:6" s="12" customFormat="1">
      <c r="A449" s="23" t="s">
        <v>435</v>
      </c>
      <c r="B449" s="12">
        <v>391688</v>
      </c>
      <c r="C449" s="14" t="s">
        <v>460</v>
      </c>
      <c r="D449" s="20" t="s">
        <v>691</v>
      </c>
      <c r="E449" s="42" t="s">
        <v>708</v>
      </c>
      <c r="F449" s="1">
        <v>5784</v>
      </c>
    </row>
    <row r="450" spans="1:6" s="12" customFormat="1">
      <c r="A450" s="23" t="s">
        <v>435</v>
      </c>
      <c r="B450" s="12">
        <v>391689</v>
      </c>
      <c r="C450" s="14" t="s">
        <v>461</v>
      </c>
      <c r="D450" s="20" t="s">
        <v>691</v>
      </c>
      <c r="E450" s="42" t="s">
        <v>708</v>
      </c>
      <c r="F450" s="1">
        <v>2191284</v>
      </c>
    </row>
    <row r="451" spans="1:6" s="12" customFormat="1">
      <c r="A451" s="23" t="s">
        <v>462</v>
      </c>
      <c r="B451" s="12">
        <v>401697</v>
      </c>
      <c r="C451" s="14" t="s">
        <v>463</v>
      </c>
      <c r="D451" s="20" t="s">
        <v>691</v>
      </c>
      <c r="E451" s="42" t="s">
        <v>708</v>
      </c>
      <c r="F451" s="1">
        <v>964068</v>
      </c>
    </row>
    <row r="452" spans="1:6" s="12" customFormat="1">
      <c r="A452" s="23" t="s">
        <v>462</v>
      </c>
      <c r="B452" s="12">
        <v>401698</v>
      </c>
      <c r="C452" s="14" t="s">
        <v>464</v>
      </c>
      <c r="D452" s="20" t="s">
        <v>691</v>
      </c>
      <c r="E452" s="42" t="s">
        <v>708</v>
      </c>
      <c r="F452" s="1">
        <v>0</v>
      </c>
    </row>
    <row r="453" spans="1:6" s="12" customFormat="1">
      <c r="A453" s="23" t="s">
        <v>462</v>
      </c>
      <c r="B453" s="12">
        <v>401699</v>
      </c>
      <c r="C453" s="14" t="s">
        <v>465</v>
      </c>
      <c r="D453" s="20" t="s">
        <v>691</v>
      </c>
      <c r="E453" s="42" t="s">
        <v>708</v>
      </c>
      <c r="F453" s="1">
        <v>62292</v>
      </c>
    </row>
    <row r="454" spans="1:6" s="12" customFormat="1">
      <c r="A454" s="23" t="s">
        <v>462</v>
      </c>
      <c r="B454" s="12">
        <v>401702</v>
      </c>
      <c r="C454" s="14" t="s">
        <v>466</v>
      </c>
      <c r="D454" s="20" t="s">
        <v>691</v>
      </c>
      <c r="E454" s="42" t="s">
        <v>708</v>
      </c>
      <c r="F454" s="1">
        <v>611412</v>
      </c>
    </row>
    <row r="455" spans="1:6" s="12" customFormat="1">
      <c r="A455" s="23" t="s">
        <v>462</v>
      </c>
      <c r="B455" s="12">
        <v>401704</v>
      </c>
      <c r="C455" s="14" t="s">
        <v>467</v>
      </c>
      <c r="D455" s="20" t="s">
        <v>691</v>
      </c>
      <c r="E455" s="42" t="s">
        <v>708</v>
      </c>
      <c r="F455" s="1">
        <v>691272</v>
      </c>
    </row>
    <row r="456" spans="1:6" s="12" customFormat="1">
      <c r="A456" s="23" t="s">
        <v>462</v>
      </c>
      <c r="B456" s="12">
        <v>401709</v>
      </c>
      <c r="C456" s="14" t="s">
        <v>468</v>
      </c>
      <c r="D456" s="20" t="s">
        <v>691</v>
      </c>
      <c r="E456" s="42" t="s">
        <v>708</v>
      </c>
      <c r="F456" s="1">
        <v>1269000</v>
      </c>
    </row>
    <row r="457" spans="1:6" s="12" customFormat="1">
      <c r="A457" s="23" t="s">
        <v>462</v>
      </c>
      <c r="B457" s="12">
        <v>401710</v>
      </c>
      <c r="C457" s="14" t="s">
        <v>469</v>
      </c>
      <c r="D457" s="20" t="s">
        <v>691</v>
      </c>
      <c r="E457" s="42" t="s">
        <v>708</v>
      </c>
      <c r="F457" s="1">
        <v>90756</v>
      </c>
    </row>
    <row r="458" spans="1:6" s="12" customFormat="1">
      <c r="A458" s="23" t="s">
        <v>462</v>
      </c>
      <c r="B458" s="12">
        <v>401713</v>
      </c>
      <c r="C458" s="14" t="s">
        <v>470</v>
      </c>
      <c r="D458" s="20" t="s">
        <v>691</v>
      </c>
      <c r="E458" s="42" t="s">
        <v>708</v>
      </c>
      <c r="F458" s="1">
        <v>1869228</v>
      </c>
    </row>
    <row r="459" spans="1:6" s="12" customFormat="1">
      <c r="A459" s="23" t="s">
        <v>462</v>
      </c>
      <c r="B459" s="12">
        <v>401718</v>
      </c>
      <c r="C459" s="14" t="s">
        <v>471</v>
      </c>
      <c r="D459" s="20" t="s">
        <v>691</v>
      </c>
      <c r="E459" s="42" t="s">
        <v>708</v>
      </c>
      <c r="F459" s="1">
        <v>1322448</v>
      </c>
    </row>
    <row r="460" spans="1:6" s="12" customFormat="1">
      <c r="A460" s="23" t="s">
        <v>462</v>
      </c>
      <c r="B460" s="12">
        <v>401721</v>
      </c>
      <c r="C460" s="14" t="s">
        <v>472</v>
      </c>
      <c r="D460" s="20" t="s">
        <v>691</v>
      </c>
      <c r="E460" s="42" t="s">
        <v>708</v>
      </c>
      <c r="F460" s="1">
        <v>726528</v>
      </c>
    </row>
    <row r="461" spans="1:6" s="12" customFormat="1">
      <c r="A461" s="23" t="s">
        <v>462</v>
      </c>
      <c r="B461" s="12">
        <v>401724</v>
      </c>
      <c r="C461" s="14" t="s">
        <v>473</v>
      </c>
      <c r="D461" s="20" t="s">
        <v>691</v>
      </c>
      <c r="E461" s="42" t="s">
        <v>708</v>
      </c>
      <c r="F461" s="1">
        <v>4592328</v>
      </c>
    </row>
    <row r="462" spans="1:6" s="12" customFormat="1">
      <c r="A462" s="23" t="s">
        <v>462</v>
      </c>
      <c r="B462" s="12">
        <v>401734</v>
      </c>
      <c r="C462" s="14" t="s">
        <v>474</v>
      </c>
      <c r="D462" s="20" t="s">
        <v>691</v>
      </c>
      <c r="E462" s="42" t="s">
        <v>708</v>
      </c>
      <c r="F462" s="1">
        <v>5198976</v>
      </c>
    </row>
    <row r="463" spans="1:6" s="12" customFormat="1">
      <c r="A463" s="23" t="s">
        <v>475</v>
      </c>
      <c r="B463" s="12">
        <v>411746</v>
      </c>
      <c r="C463" s="14" t="s">
        <v>476</v>
      </c>
      <c r="D463" s="20" t="s">
        <v>691</v>
      </c>
      <c r="E463" s="42" t="s">
        <v>709</v>
      </c>
      <c r="F463" s="19">
        <v>78660</v>
      </c>
    </row>
    <row r="464" spans="1:6" s="12" customFormat="1">
      <c r="A464" s="23" t="s">
        <v>475</v>
      </c>
      <c r="B464" s="12">
        <v>411746</v>
      </c>
      <c r="C464" s="14" t="s">
        <v>476</v>
      </c>
      <c r="D464" s="20" t="s">
        <v>691</v>
      </c>
      <c r="E464" s="42" t="s">
        <v>708</v>
      </c>
      <c r="F464" s="1">
        <v>1968624</v>
      </c>
    </row>
    <row r="465" spans="1:6" s="12" customFormat="1">
      <c r="A465" s="23" t="s">
        <v>475</v>
      </c>
      <c r="B465" s="12">
        <v>411756</v>
      </c>
      <c r="C465" s="14" t="s">
        <v>477</v>
      </c>
      <c r="D465" s="20" t="s">
        <v>691</v>
      </c>
      <c r="E465" s="42" t="s">
        <v>708</v>
      </c>
      <c r="F465" s="1">
        <v>271236</v>
      </c>
    </row>
    <row r="466" spans="1:6" s="12" customFormat="1">
      <c r="A466" s="23" t="s">
        <v>475</v>
      </c>
      <c r="B466" s="12">
        <v>411758</v>
      </c>
      <c r="C466" s="14" t="s">
        <v>478</v>
      </c>
      <c r="D466" s="20" t="s">
        <v>691</v>
      </c>
      <c r="E466" s="42" t="s">
        <v>708</v>
      </c>
      <c r="F466" s="1">
        <v>1502688</v>
      </c>
    </row>
    <row r="467" spans="1:6" s="12" customFormat="1">
      <c r="A467" s="23" t="s">
        <v>475</v>
      </c>
      <c r="B467" s="12">
        <v>411761</v>
      </c>
      <c r="C467" s="14" t="s">
        <v>479</v>
      </c>
      <c r="D467" s="20" t="s">
        <v>691</v>
      </c>
      <c r="E467" s="42" t="s">
        <v>708</v>
      </c>
      <c r="F467" s="1">
        <v>1440312</v>
      </c>
    </row>
    <row r="468" spans="1:6" s="12" customFormat="1">
      <c r="A468" s="23" t="s">
        <v>475</v>
      </c>
      <c r="B468" s="12">
        <v>411764</v>
      </c>
      <c r="C468" s="14" t="s">
        <v>480</v>
      </c>
      <c r="D468" s="20" t="s">
        <v>691</v>
      </c>
      <c r="E468" s="42" t="s">
        <v>708</v>
      </c>
      <c r="F468" s="1">
        <v>647856</v>
      </c>
    </row>
    <row r="469" spans="1:6" s="12" customFormat="1">
      <c r="A469" s="23" t="s">
        <v>475</v>
      </c>
      <c r="B469" s="12">
        <v>411777</v>
      </c>
      <c r="C469" s="14" t="s">
        <v>481</v>
      </c>
      <c r="D469" s="20" t="s">
        <v>691</v>
      </c>
      <c r="E469" s="42" t="s">
        <v>708</v>
      </c>
      <c r="F469" s="1">
        <v>2716548</v>
      </c>
    </row>
    <row r="470" spans="1:6" s="12" customFormat="1">
      <c r="A470" s="23" t="s">
        <v>475</v>
      </c>
      <c r="B470" s="12">
        <v>411778</v>
      </c>
      <c r="C470" s="14" t="s">
        <v>482</v>
      </c>
      <c r="D470" s="20" t="s">
        <v>691</v>
      </c>
      <c r="E470" s="42" t="s">
        <v>709</v>
      </c>
      <c r="F470" s="19">
        <v>8364</v>
      </c>
    </row>
    <row r="471" spans="1:6" s="12" customFormat="1">
      <c r="A471" s="23" t="s">
        <v>475</v>
      </c>
      <c r="B471" s="12">
        <v>411778</v>
      </c>
      <c r="C471" s="14" t="s">
        <v>482</v>
      </c>
      <c r="D471" s="20" t="s">
        <v>691</v>
      </c>
      <c r="E471" s="42" t="s">
        <v>708</v>
      </c>
      <c r="F471" s="1">
        <v>398028</v>
      </c>
    </row>
    <row r="472" spans="1:6" s="12" customFormat="1">
      <c r="A472" s="23" t="s">
        <v>475</v>
      </c>
      <c r="B472" s="12">
        <v>411781</v>
      </c>
      <c r="C472" s="14" t="s">
        <v>483</v>
      </c>
      <c r="D472" s="20" t="s">
        <v>691</v>
      </c>
      <c r="E472" s="42" t="s">
        <v>708</v>
      </c>
      <c r="F472" s="1">
        <v>193248</v>
      </c>
    </row>
    <row r="473" spans="1:6" s="12" customFormat="1">
      <c r="A473" s="23" t="s">
        <v>475</v>
      </c>
      <c r="B473" s="12">
        <v>411782</v>
      </c>
      <c r="C473" s="14" t="s">
        <v>102</v>
      </c>
      <c r="D473" s="20" t="s">
        <v>691</v>
      </c>
      <c r="E473" s="42" t="s">
        <v>708</v>
      </c>
      <c r="F473" s="1">
        <v>1587960</v>
      </c>
    </row>
    <row r="474" spans="1:6" s="12" customFormat="1">
      <c r="A474" s="23" t="s">
        <v>475</v>
      </c>
      <c r="B474" s="12">
        <v>411788</v>
      </c>
      <c r="C474" s="14" t="s">
        <v>484</v>
      </c>
      <c r="D474" s="20" t="s">
        <v>691</v>
      </c>
      <c r="E474" s="42" t="s">
        <v>708</v>
      </c>
      <c r="F474" s="1">
        <v>2428836</v>
      </c>
    </row>
    <row r="475" spans="1:6" s="12" customFormat="1">
      <c r="A475" s="23" t="s">
        <v>475</v>
      </c>
      <c r="B475" s="12">
        <v>411791</v>
      </c>
      <c r="C475" s="14" t="s">
        <v>485</v>
      </c>
      <c r="D475" s="20" t="s">
        <v>691</v>
      </c>
      <c r="E475" s="42" t="s">
        <v>708</v>
      </c>
      <c r="F475" s="1">
        <v>303948</v>
      </c>
    </row>
    <row r="476" spans="1:6" s="12" customFormat="1">
      <c r="A476" s="23" t="s">
        <v>475</v>
      </c>
      <c r="B476" s="12">
        <v>411801</v>
      </c>
      <c r="C476" s="14" t="s">
        <v>486</v>
      </c>
      <c r="D476" s="20" t="s">
        <v>691</v>
      </c>
      <c r="E476" s="42" t="s">
        <v>708</v>
      </c>
      <c r="F476" s="1">
        <v>462564</v>
      </c>
    </row>
    <row r="477" spans="1:6" s="12" customFormat="1">
      <c r="A477" s="23" t="s">
        <v>475</v>
      </c>
      <c r="B477" s="12">
        <v>411807</v>
      </c>
      <c r="C477" s="14" t="s">
        <v>487</v>
      </c>
      <c r="D477" s="20" t="s">
        <v>691</v>
      </c>
      <c r="E477" s="42" t="s">
        <v>708</v>
      </c>
      <c r="F477" s="1">
        <v>72096</v>
      </c>
    </row>
    <row r="478" spans="1:6" s="12" customFormat="1">
      <c r="A478" s="23" t="s">
        <v>475</v>
      </c>
      <c r="B478" s="12">
        <v>411809</v>
      </c>
      <c r="C478" s="14" t="s">
        <v>325</v>
      </c>
      <c r="D478" s="20" t="s">
        <v>691</v>
      </c>
      <c r="E478" s="42" t="s">
        <v>708</v>
      </c>
      <c r="F478" s="1">
        <v>436416</v>
      </c>
    </row>
    <row r="479" spans="1:6" s="12" customFormat="1">
      <c r="A479" s="23" t="s">
        <v>475</v>
      </c>
      <c r="B479" s="12">
        <v>411814</v>
      </c>
      <c r="C479" s="14" t="s">
        <v>488</v>
      </c>
      <c r="D479" s="20" t="s">
        <v>691</v>
      </c>
      <c r="E479" s="42" t="s">
        <v>708</v>
      </c>
      <c r="F479" s="1">
        <v>986268</v>
      </c>
    </row>
    <row r="480" spans="1:6" s="12" customFormat="1">
      <c r="A480" s="23" t="s">
        <v>475</v>
      </c>
      <c r="B480" s="12">
        <v>411817</v>
      </c>
      <c r="C480" s="14" t="s">
        <v>489</v>
      </c>
      <c r="D480" s="20" t="s">
        <v>691</v>
      </c>
      <c r="E480" s="42" t="s">
        <v>708</v>
      </c>
      <c r="F480" s="1">
        <v>1008180</v>
      </c>
    </row>
    <row r="481" spans="1:6" s="12" customFormat="1">
      <c r="A481" s="23" t="s">
        <v>475</v>
      </c>
      <c r="B481" s="12">
        <v>411818</v>
      </c>
      <c r="C481" s="14" t="s">
        <v>490</v>
      </c>
      <c r="D481" s="20" t="s">
        <v>691</v>
      </c>
      <c r="E481" s="42" t="s">
        <v>708</v>
      </c>
      <c r="F481" s="1">
        <v>3076356</v>
      </c>
    </row>
    <row r="482" spans="1:6" s="12" customFormat="1">
      <c r="A482" s="23" t="s">
        <v>475</v>
      </c>
      <c r="B482" s="12">
        <v>411820</v>
      </c>
      <c r="C482" s="14" t="s">
        <v>491</v>
      </c>
      <c r="D482" s="20" t="s">
        <v>691</v>
      </c>
      <c r="E482" s="42" t="s">
        <v>708</v>
      </c>
      <c r="F482" s="1">
        <v>1546284</v>
      </c>
    </row>
    <row r="483" spans="1:6" s="12" customFormat="1">
      <c r="A483" s="23" t="s">
        <v>475</v>
      </c>
      <c r="B483" s="12">
        <v>411826</v>
      </c>
      <c r="C483" s="14" t="s">
        <v>492</v>
      </c>
      <c r="D483" s="20" t="s">
        <v>691</v>
      </c>
      <c r="E483" s="42" t="s">
        <v>709</v>
      </c>
      <c r="F483" s="19">
        <v>199044</v>
      </c>
    </row>
    <row r="484" spans="1:6" s="12" customFormat="1">
      <c r="A484" s="23" t="s">
        <v>475</v>
      </c>
      <c r="B484" s="12">
        <v>411826</v>
      </c>
      <c r="C484" s="14" t="s">
        <v>492</v>
      </c>
      <c r="D484" s="20" t="s">
        <v>691</v>
      </c>
      <c r="E484" s="42" t="s">
        <v>708</v>
      </c>
      <c r="F484" s="1">
        <v>2244684</v>
      </c>
    </row>
    <row r="485" spans="1:6" s="12" customFormat="1">
      <c r="A485" s="23" t="s">
        <v>475</v>
      </c>
      <c r="B485" s="12">
        <v>411827</v>
      </c>
      <c r="C485" s="14" t="s">
        <v>493</v>
      </c>
      <c r="D485" s="20" t="s">
        <v>691</v>
      </c>
      <c r="E485" s="42" t="s">
        <v>708</v>
      </c>
      <c r="F485" s="1">
        <v>3480360</v>
      </c>
    </row>
    <row r="486" spans="1:6" s="12" customFormat="1">
      <c r="A486" s="23" t="s">
        <v>475</v>
      </c>
      <c r="B486" s="12">
        <v>411831</v>
      </c>
      <c r="C486" s="14" t="s">
        <v>494</v>
      </c>
      <c r="D486" s="20" t="s">
        <v>691</v>
      </c>
      <c r="E486" s="42" t="s">
        <v>708</v>
      </c>
      <c r="F486" s="1">
        <v>1718760</v>
      </c>
    </row>
    <row r="487" spans="1:6" s="12" customFormat="1">
      <c r="A487" s="23" t="s">
        <v>475</v>
      </c>
      <c r="B487" s="12">
        <v>411833</v>
      </c>
      <c r="C487" s="14" t="s">
        <v>495</v>
      </c>
      <c r="D487" s="20" t="s">
        <v>691</v>
      </c>
      <c r="E487" s="42" t="s">
        <v>708</v>
      </c>
      <c r="F487" s="1">
        <v>1466784</v>
      </c>
    </row>
    <row r="488" spans="1:6" s="12" customFormat="1">
      <c r="A488" s="23" t="s">
        <v>475</v>
      </c>
      <c r="B488" s="12">
        <v>411839</v>
      </c>
      <c r="C488" s="14" t="s">
        <v>496</v>
      </c>
      <c r="D488" s="20" t="s">
        <v>691</v>
      </c>
      <c r="E488" s="42" t="s">
        <v>708</v>
      </c>
      <c r="F488" s="1">
        <v>3286800</v>
      </c>
    </row>
    <row r="489" spans="1:6" s="12" customFormat="1">
      <c r="A489" s="23" t="s">
        <v>475</v>
      </c>
      <c r="B489" s="12">
        <v>411840</v>
      </c>
      <c r="C489" s="14" t="s">
        <v>497</v>
      </c>
      <c r="D489" s="20" t="s">
        <v>691</v>
      </c>
      <c r="E489" s="42" t="s">
        <v>709</v>
      </c>
      <c r="F489" s="19">
        <v>202440</v>
      </c>
    </row>
    <row r="490" spans="1:6" s="12" customFormat="1">
      <c r="A490" s="23" t="s">
        <v>475</v>
      </c>
      <c r="B490" s="12">
        <v>411840</v>
      </c>
      <c r="C490" s="14" t="s">
        <v>497</v>
      </c>
      <c r="D490" s="20" t="s">
        <v>691</v>
      </c>
      <c r="E490" s="42" t="s">
        <v>708</v>
      </c>
      <c r="F490" s="1">
        <v>583356</v>
      </c>
    </row>
    <row r="491" spans="1:6" s="12" customFormat="1">
      <c r="A491" s="23" t="s">
        <v>475</v>
      </c>
      <c r="B491" s="12">
        <v>411841</v>
      </c>
      <c r="C491" s="14" t="s">
        <v>498</v>
      </c>
      <c r="D491" s="20" t="s">
        <v>691</v>
      </c>
      <c r="E491" s="42" t="s">
        <v>708</v>
      </c>
      <c r="F491" s="1">
        <v>2262336</v>
      </c>
    </row>
    <row r="492" spans="1:6" s="12" customFormat="1">
      <c r="A492" s="23" t="s">
        <v>475</v>
      </c>
      <c r="B492" s="12">
        <v>411845</v>
      </c>
      <c r="C492" s="14" t="s">
        <v>499</v>
      </c>
      <c r="D492" s="20" t="s">
        <v>691</v>
      </c>
      <c r="E492" s="42" t="s">
        <v>708</v>
      </c>
      <c r="F492" s="1">
        <v>1640196</v>
      </c>
    </row>
    <row r="493" spans="1:6" s="12" customFormat="1">
      <c r="A493" s="23" t="s">
        <v>475</v>
      </c>
      <c r="B493" s="12">
        <v>411847</v>
      </c>
      <c r="C493" s="14" t="s">
        <v>500</v>
      </c>
      <c r="D493" s="20" t="s">
        <v>691</v>
      </c>
      <c r="E493" s="42" t="s">
        <v>708</v>
      </c>
      <c r="F493" s="1">
        <v>2392008</v>
      </c>
    </row>
    <row r="494" spans="1:6" s="12" customFormat="1">
      <c r="A494" s="23" t="s">
        <v>475</v>
      </c>
      <c r="B494" s="12">
        <v>411849</v>
      </c>
      <c r="C494" s="14" t="s">
        <v>501</v>
      </c>
      <c r="D494" s="20" t="s">
        <v>691</v>
      </c>
      <c r="E494" s="42" t="s">
        <v>708</v>
      </c>
      <c r="F494" s="1">
        <v>1843116</v>
      </c>
    </row>
    <row r="495" spans="1:6" s="12" customFormat="1">
      <c r="A495" s="23" t="s">
        <v>503</v>
      </c>
      <c r="B495" s="12">
        <v>420463</v>
      </c>
      <c r="C495" s="14" t="s">
        <v>504</v>
      </c>
      <c r="D495" s="20" t="s">
        <v>691</v>
      </c>
      <c r="E495" s="42" t="s">
        <v>708</v>
      </c>
      <c r="F495" s="1">
        <v>711216</v>
      </c>
    </row>
    <row r="496" spans="1:6" s="12" customFormat="1">
      <c r="A496" s="23" t="s">
        <v>503</v>
      </c>
      <c r="B496" s="12">
        <v>421206</v>
      </c>
      <c r="C496" s="14" t="s">
        <v>505</v>
      </c>
      <c r="D496" s="20" t="s">
        <v>691</v>
      </c>
      <c r="E496" s="42" t="s">
        <v>708</v>
      </c>
      <c r="F496" s="1">
        <v>711936</v>
      </c>
    </row>
    <row r="497" spans="1:6" s="12" customFormat="1">
      <c r="A497" s="23" t="s">
        <v>503</v>
      </c>
      <c r="B497" s="12">
        <v>421759</v>
      </c>
      <c r="C497" s="14" t="s">
        <v>506</v>
      </c>
      <c r="D497" s="20" t="s">
        <v>691</v>
      </c>
      <c r="E497" s="42" t="s">
        <v>708</v>
      </c>
      <c r="F497" s="1">
        <v>777588</v>
      </c>
    </row>
    <row r="498" spans="1:6" s="12" customFormat="1">
      <c r="A498" s="23" t="s">
        <v>503</v>
      </c>
      <c r="B498" s="12">
        <v>421807</v>
      </c>
      <c r="C498" s="14" t="s">
        <v>507</v>
      </c>
      <c r="D498" s="20" t="s">
        <v>691</v>
      </c>
      <c r="E498" s="42" t="s">
        <v>708</v>
      </c>
      <c r="F498" s="1">
        <v>32352</v>
      </c>
    </row>
    <row r="499" spans="1:6" s="12" customFormat="1">
      <c r="A499" s="23" t="s">
        <v>503</v>
      </c>
      <c r="B499" s="12">
        <v>421860</v>
      </c>
      <c r="C499" s="14" t="s">
        <v>508</v>
      </c>
      <c r="D499" s="20" t="s">
        <v>691</v>
      </c>
      <c r="E499" s="42" t="s">
        <v>708</v>
      </c>
      <c r="F499" s="1">
        <v>244680</v>
      </c>
    </row>
    <row r="500" spans="1:6" s="12" customFormat="1">
      <c r="A500" s="23" t="s">
        <v>503</v>
      </c>
      <c r="B500" s="12">
        <v>421864</v>
      </c>
      <c r="C500" s="14" t="s">
        <v>509</v>
      </c>
      <c r="D500" s="20" t="s">
        <v>691</v>
      </c>
      <c r="E500" s="42" t="s">
        <v>708</v>
      </c>
      <c r="F500" s="1">
        <v>3719052</v>
      </c>
    </row>
    <row r="501" spans="1:6" s="12" customFormat="1">
      <c r="A501" s="23" t="s">
        <v>503</v>
      </c>
      <c r="B501" s="12">
        <v>421865</v>
      </c>
      <c r="C501" s="14" t="s">
        <v>510</v>
      </c>
      <c r="D501" s="20" t="s">
        <v>691</v>
      </c>
      <c r="E501" s="42" t="s">
        <v>708</v>
      </c>
      <c r="F501" s="1">
        <v>260436</v>
      </c>
    </row>
    <row r="502" spans="1:6" s="12" customFormat="1">
      <c r="A502" s="23" t="s">
        <v>503</v>
      </c>
      <c r="B502" s="12">
        <v>421866</v>
      </c>
      <c r="C502" s="14" t="s">
        <v>511</v>
      </c>
      <c r="D502" s="20" t="s">
        <v>691</v>
      </c>
      <c r="E502" s="42" t="s">
        <v>708</v>
      </c>
      <c r="F502" s="1">
        <v>260700</v>
      </c>
    </row>
    <row r="503" spans="1:6" s="12" customFormat="1">
      <c r="A503" s="23" t="s">
        <v>503</v>
      </c>
      <c r="B503" s="12">
        <v>421876</v>
      </c>
      <c r="C503" s="14" t="s">
        <v>512</v>
      </c>
      <c r="D503" s="20" t="s">
        <v>691</v>
      </c>
      <c r="E503" s="42" t="s">
        <v>708</v>
      </c>
      <c r="F503" s="1">
        <v>183108</v>
      </c>
    </row>
    <row r="504" spans="1:6" s="12" customFormat="1">
      <c r="A504" s="23" t="s">
        <v>503</v>
      </c>
      <c r="B504" s="12">
        <v>421882</v>
      </c>
      <c r="C504" s="14" t="s">
        <v>513</v>
      </c>
      <c r="D504" s="20" t="s">
        <v>691</v>
      </c>
      <c r="E504" s="42" t="s">
        <v>708</v>
      </c>
      <c r="F504" s="1">
        <v>0</v>
      </c>
    </row>
    <row r="505" spans="1:6" s="12" customFormat="1">
      <c r="A505" s="23" t="s">
        <v>503</v>
      </c>
      <c r="B505" s="12">
        <v>421886</v>
      </c>
      <c r="C505" s="14" t="s">
        <v>514</v>
      </c>
      <c r="D505" s="20" t="s">
        <v>691</v>
      </c>
      <c r="E505" s="42" t="s">
        <v>708</v>
      </c>
      <c r="F505" s="1">
        <v>367764</v>
      </c>
    </row>
    <row r="506" spans="1:6" s="12" customFormat="1">
      <c r="A506" s="23" t="s">
        <v>503</v>
      </c>
      <c r="B506" s="12">
        <v>421887</v>
      </c>
      <c r="C506" s="14" t="s">
        <v>515</v>
      </c>
      <c r="D506" s="20" t="s">
        <v>691</v>
      </c>
      <c r="E506" s="42" t="s">
        <v>708</v>
      </c>
      <c r="F506" s="1">
        <v>886248</v>
      </c>
    </row>
    <row r="507" spans="1:6" s="12" customFormat="1">
      <c r="A507" s="23" t="s">
        <v>503</v>
      </c>
      <c r="B507" s="12">
        <v>421890</v>
      </c>
      <c r="C507" s="14" t="s">
        <v>516</v>
      </c>
      <c r="D507" s="20" t="s">
        <v>691</v>
      </c>
      <c r="E507" s="42" t="s">
        <v>708</v>
      </c>
      <c r="F507" s="1">
        <v>1712532</v>
      </c>
    </row>
    <row r="508" spans="1:6" s="12" customFormat="1">
      <c r="A508" s="23" t="s">
        <v>503</v>
      </c>
      <c r="B508" s="12">
        <v>421893</v>
      </c>
      <c r="C508" s="14" t="s">
        <v>517</v>
      </c>
      <c r="D508" s="20" t="s">
        <v>691</v>
      </c>
      <c r="E508" s="42" t="s">
        <v>708</v>
      </c>
      <c r="F508" s="1">
        <v>42384</v>
      </c>
    </row>
    <row r="509" spans="1:6" s="12" customFormat="1">
      <c r="A509" s="23" t="s">
        <v>503</v>
      </c>
      <c r="B509" s="12">
        <v>421901</v>
      </c>
      <c r="C509" s="14" t="s">
        <v>518</v>
      </c>
      <c r="D509" s="20" t="s">
        <v>691</v>
      </c>
      <c r="E509" s="42" t="s">
        <v>708</v>
      </c>
      <c r="F509" s="1">
        <v>1297152</v>
      </c>
    </row>
    <row r="510" spans="1:6" s="12" customFormat="1">
      <c r="A510" s="23" t="s">
        <v>503</v>
      </c>
      <c r="B510" s="12">
        <v>421912</v>
      </c>
      <c r="C510" s="14" t="s">
        <v>519</v>
      </c>
      <c r="D510" s="20" t="s">
        <v>691</v>
      </c>
      <c r="E510" s="42" t="s">
        <v>708</v>
      </c>
      <c r="F510" s="1">
        <v>1346688</v>
      </c>
    </row>
    <row r="511" spans="1:6" s="12" customFormat="1">
      <c r="A511" s="23" t="s">
        <v>503</v>
      </c>
      <c r="B511" s="12">
        <v>421920</v>
      </c>
      <c r="C511" s="14" t="s">
        <v>520</v>
      </c>
      <c r="D511" s="20" t="s">
        <v>691</v>
      </c>
      <c r="E511" s="42" t="s">
        <v>708</v>
      </c>
      <c r="F511" s="1">
        <v>774144</v>
      </c>
    </row>
    <row r="512" spans="1:6" s="12" customFormat="1">
      <c r="A512" s="23" t="s">
        <v>503</v>
      </c>
      <c r="B512" s="12">
        <v>421931</v>
      </c>
      <c r="C512" s="14" t="s">
        <v>521</v>
      </c>
      <c r="D512" s="20" t="s">
        <v>691</v>
      </c>
      <c r="E512" s="42" t="s">
        <v>708</v>
      </c>
      <c r="F512" s="1">
        <v>2571828</v>
      </c>
    </row>
    <row r="513" spans="1:6" s="12" customFormat="1">
      <c r="A513" s="23" t="s">
        <v>503</v>
      </c>
      <c r="B513" s="12">
        <v>421935</v>
      </c>
      <c r="C513" s="14" t="s">
        <v>522</v>
      </c>
      <c r="D513" s="20" t="s">
        <v>691</v>
      </c>
      <c r="E513" s="42" t="s">
        <v>708</v>
      </c>
      <c r="F513" s="1">
        <v>34188</v>
      </c>
    </row>
    <row r="514" spans="1:6" s="12" customFormat="1">
      <c r="A514" s="23" t="s">
        <v>503</v>
      </c>
      <c r="B514" s="12">
        <v>421942</v>
      </c>
      <c r="C514" s="14" t="s">
        <v>523</v>
      </c>
      <c r="D514" s="20" t="s">
        <v>691</v>
      </c>
      <c r="E514" s="42" t="s">
        <v>708</v>
      </c>
      <c r="F514" s="1">
        <v>134040</v>
      </c>
    </row>
    <row r="515" spans="1:6" s="12" customFormat="1">
      <c r="A515" s="23" t="s">
        <v>503</v>
      </c>
      <c r="B515" s="12">
        <v>421945</v>
      </c>
      <c r="C515" s="14" t="s">
        <v>524</v>
      </c>
      <c r="D515" s="20" t="s">
        <v>691</v>
      </c>
      <c r="E515" s="42" t="s">
        <v>708</v>
      </c>
      <c r="F515" s="1">
        <v>166272</v>
      </c>
    </row>
    <row r="516" spans="1:6" s="12" customFormat="1">
      <c r="A516" s="23" t="s">
        <v>503</v>
      </c>
      <c r="B516" s="12">
        <v>421949</v>
      </c>
      <c r="C516" s="14" t="s">
        <v>525</v>
      </c>
      <c r="D516" s="20" t="s">
        <v>691</v>
      </c>
      <c r="E516" s="42" t="s">
        <v>708</v>
      </c>
      <c r="F516" s="1">
        <v>1418424</v>
      </c>
    </row>
    <row r="517" spans="1:6" s="12" customFormat="1">
      <c r="A517" s="23" t="s">
        <v>526</v>
      </c>
      <c r="B517" s="12">
        <v>431704</v>
      </c>
      <c r="C517" s="14" t="s">
        <v>527</v>
      </c>
      <c r="D517" s="20" t="s">
        <v>691</v>
      </c>
      <c r="E517" s="42" t="s">
        <v>708</v>
      </c>
      <c r="F517" s="1">
        <v>528912</v>
      </c>
    </row>
    <row r="518" spans="1:6" s="12" customFormat="1">
      <c r="A518" s="23" t="s">
        <v>526</v>
      </c>
      <c r="B518" s="12">
        <v>431788</v>
      </c>
      <c r="C518" s="14" t="s">
        <v>528</v>
      </c>
      <c r="D518" s="20" t="s">
        <v>691</v>
      </c>
      <c r="E518" s="42" t="s">
        <v>708</v>
      </c>
      <c r="F518" s="1">
        <v>1285536</v>
      </c>
    </row>
    <row r="519" spans="1:6" s="12" customFormat="1">
      <c r="A519" s="23" t="s">
        <v>526</v>
      </c>
      <c r="B519" s="12">
        <v>431831</v>
      </c>
      <c r="C519" s="14" t="s">
        <v>529</v>
      </c>
      <c r="D519" s="20" t="s">
        <v>691</v>
      </c>
      <c r="E519" s="42" t="s">
        <v>708</v>
      </c>
      <c r="F519" s="1">
        <v>475260</v>
      </c>
    </row>
    <row r="520" spans="1:6" s="12" customFormat="1">
      <c r="A520" s="23" t="s">
        <v>526</v>
      </c>
      <c r="B520" s="12">
        <v>431966</v>
      </c>
      <c r="C520" s="14" t="s">
        <v>530</v>
      </c>
      <c r="D520" s="20" t="s">
        <v>691</v>
      </c>
      <c r="E520" s="42" t="s">
        <v>708</v>
      </c>
      <c r="F520" s="1">
        <v>148848</v>
      </c>
    </row>
    <row r="521" spans="1:6" s="12" customFormat="1">
      <c r="A521" s="23" t="s">
        <v>526</v>
      </c>
      <c r="B521" s="12">
        <v>431968</v>
      </c>
      <c r="C521" s="14" t="s">
        <v>531</v>
      </c>
      <c r="D521" s="20" t="s">
        <v>691</v>
      </c>
      <c r="E521" s="42" t="s">
        <v>708</v>
      </c>
      <c r="F521" s="1">
        <v>0</v>
      </c>
    </row>
    <row r="522" spans="1:6" s="12" customFormat="1">
      <c r="A522" s="23" t="s">
        <v>526</v>
      </c>
      <c r="B522" s="12">
        <v>431969</v>
      </c>
      <c r="C522" s="14" t="s">
        <v>532</v>
      </c>
      <c r="D522" s="20" t="s">
        <v>691</v>
      </c>
      <c r="E522" s="42" t="s">
        <v>708</v>
      </c>
      <c r="F522" s="1">
        <v>1471236</v>
      </c>
    </row>
    <row r="523" spans="1:6" s="12" customFormat="1">
      <c r="A523" s="23" t="s">
        <v>526</v>
      </c>
      <c r="B523" s="12">
        <v>431974</v>
      </c>
      <c r="C523" s="14" t="s">
        <v>533</v>
      </c>
      <c r="D523" s="20" t="s">
        <v>691</v>
      </c>
      <c r="E523" s="42" t="s">
        <v>708</v>
      </c>
      <c r="F523" s="1">
        <v>527604</v>
      </c>
    </row>
    <row r="524" spans="1:6" s="12" customFormat="1">
      <c r="A524" s="23" t="s">
        <v>526</v>
      </c>
      <c r="B524" s="12">
        <v>431977</v>
      </c>
      <c r="C524" s="14" t="s">
        <v>534</v>
      </c>
      <c r="D524" s="20" t="s">
        <v>691</v>
      </c>
      <c r="E524" s="42" t="s">
        <v>708</v>
      </c>
      <c r="F524" s="1">
        <v>1313976</v>
      </c>
    </row>
    <row r="525" spans="1:6" s="12" customFormat="1">
      <c r="A525" s="23" t="s">
        <v>526</v>
      </c>
      <c r="B525" s="12">
        <v>431979</v>
      </c>
      <c r="C525" s="14" t="s">
        <v>535</v>
      </c>
      <c r="D525" s="20" t="s">
        <v>691</v>
      </c>
      <c r="E525" s="42" t="s">
        <v>708</v>
      </c>
      <c r="F525" s="1">
        <v>375984</v>
      </c>
    </row>
    <row r="526" spans="1:6" s="12" customFormat="1">
      <c r="A526" s="23" t="s">
        <v>526</v>
      </c>
      <c r="B526" s="12">
        <v>431980</v>
      </c>
      <c r="C526" s="14" t="s">
        <v>536</v>
      </c>
      <c r="D526" s="20" t="s">
        <v>691</v>
      </c>
      <c r="E526" s="42" t="s">
        <v>708</v>
      </c>
      <c r="F526" s="1">
        <v>704400</v>
      </c>
    </row>
    <row r="527" spans="1:6" s="12" customFormat="1">
      <c r="A527" s="23" t="s">
        <v>526</v>
      </c>
      <c r="B527" s="12">
        <v>431994</v>
      </c>
      <c r="C527" s="14" t="s">
        <v>537</v>
      </c>
      <c r="D527" s="20" t="s">
        <v>691</v>
      </c>
      <c r="E527" s="42" t="s">
        <v>708</v>
      </c>
      <c r="F527" s="1">
        <v>1549668</v>
      </c>
    </row>
    <row r="528" spans="1:6" s="12" customFormat="1">
      <c r="A528" s="23" t="s">
        <v>526</v>
      </c>
      <c r="B528" s="12">
        <v>431995</v>
      </c>
      <c r="C528" s="14" t="s">
        <v>538</v>
      </c>
      <c r="D528" s="20" t="s">
        <v>691</v>
      </c>
      <c r="E528" s="42" t="s">
        <v>708</v>
      </c>
      <c r="F528" s="1">
        <v>692316</v>
      </c>
    </row>
    <row r="529" spans="1:6" s="12" customFormat="1">
      <c r="A529" s="23" t="s">
        <v>526</v>
      </c>
      <c r="B529" s="12">
        <v>432008</v>
      </c>
      <c r="C529" s="14" t="s">
        <v>539</v>
      </c>
      <c r="D529" s="20" t="s">
        <v>691</v>
      </c>
      <c r="E529" s="42" t="s">
        <v>708</v>
      </c>
      <c r="F529" s="1">
        <v>526200</v>
      </c>
    </row>
    <row r="530" spans="1:6" s="12" customFormat="1">
      <c r="A530" s="23" t="s">
        <v>526</v>
      </c>
      <c r="B530" s="12">
        <v>432013</v>
      </c>
      <c r="C530" s="14" t="s">
        <v>540</v>
      </c>
      <c r="D530" s="20" t="s">
        <v>691</v>
      </c>
      <c r="E530" s="42" t="s">
        <v>708</v>
      </c>
      <c r="F530" s="1">
        <v>1229196</v>
      </c>
    </row>
    <row r="531" spans="1:6" s="12" customFormat="1">
      <c r="A531" s="23" t="s">
        <v>526</v>
      </c>
      <c r="B531" s="12">
        <v>432016</v>
      </c>
      <c r="C531" s="14" t="s">
        <v>541</v>
      </c>
      <c r="D531" s="20" t="s">
        <v>691</v>
      </c>
      <c r="E531" s="42" t="s">
        <v>708</v>
      </c>
      <c r="F531" s="1">
        <v>4135392</v>
      </c>
    </row>
    <row r="532" spans="1:6" s="12" customFormat="1">
      <c r="A532" s="23" t="s">
        <v>526</v>
      </c>
      <c r="B532" s="12">
        <v>432017</v>
      </c>
      <c r="C532" s="14" t="s">
        <v>542</v>
      </c>
      <c r="D532" s="20" t="s">
        <v>691</v>
      </c>
      <c r="E532" s="42" t="s">
        <v>708</v>
      </c>
      <c r="F532" s="1">
        <v>2233956</v>
      </c>
    </row>
    <row r="533" spans="1:6" s="12" customFormat="1">
      <c r="A533" s="23" t="s">
        <v>526</v>
      </c>
      <c r="B533" s="12">
        <v>432023</v>
      </c>
      <c r="C533" s="14" t="s">
        <v>543</v>
      </c>
      <c r="D533" s="20" t="s">
        <v>691</v>
      </c>
      <c r="E533" s="42" t="s">
        <v>708</v>
      </c>
      <c r="F533" s="1">
        <v>837936</v>
      </c>
    </row>
    <row r="534" spans="1:6" s="12" customFormat="1">
      <c r="A534" s="23" t="s">
        <v>526</v>
      </c>
      <c r="B534" s="12">
        <v>432029</v>
      </c>
      <c r="C534" s="14" t="s">
        <v>544</v>
      </c>
      <c r="D534" s="20" t="s">
        <v>691</v>
      </c>
      <c r="E534" s="42" t="s">
        <v>708</v>
      </c>
      <c r="F534" s="1">
        <v>282756</v>
      </c>
    </row>
    <row r="535" spans="1:6" s="12" customFormat="1">
      <c r="A535" s="23" t="s">
        <v>526</v>
      </c>
      <c r="B535" s="12">
        <v>432030</v>
      </c>
      <c r="C535" s="14" t="s">
        <v>502</v>
      </c>
      <c r="D535" s="20" t="s">
        <v>691</v>
      </c>
      <c r="E535" s="42" t="s">
        <v>708</v>
      </c>
      <c r="F535" s="1">
        <v>791892</v>
      </c>
    </row>
    <row r="536" spans="1:6" s="12" customFormat="1">
      <c r="A536" s="23" t="s">
        <v>526</v>
      </c>
      <c r="B536" s="12">
        <v>432034</v>
      </c>
      <c r="C536" s="14" t="s">
        <v>545</v>
      </c>
      <c r="D536" s="20" t="s">
        <v>691</v>
      </c>
      <c r="E536" s="42" t="s">
        <v>708</v>
      </c>
      <c r="F536" s="1">
        <v>195204</v>
      </c>
    </row>
    <row r="537" spans="1:6" s="12" customFormat="1">
      <c r="A537" s="23" t="s">
        <v>526</v>
      </c>
      <c r="B537" s="12">
        <v>432141</v>
      </c>
      <c r="C537" s="14" t="s">
        <v>546</v>
      </c>
      <c r="D537" s="20" t="s">
        <v>691</v>
      </c>
      <c r="E537" s="42" t="s">
        <v>708</v>
      </c>
      <c r="F537" s="1">
        <v>431364</v>
      </c>
    </row>
    <row r="538" spans="1:6" s="12" customFormat="1">
      <c r="A538" s="23" t="s">
        <v>547</v>
      </c>
      <c r="B538" s="12">
        <v>440425</v>
      </c>
      <c r="C538" s="14" t="s">
        <v>548</v>
      </c>
      <c r="D538" s="20" t="s">
        <v>691</v>
      </c>
      <c r="E538" s="42" t="s">
        <v>708</v>
      </c>
      <c r="F538" s="1">
        <v>226920</v>
      </c>
    </row>
    <row r="539" spans="1:6" s="12" customFormat="1">
      <c r="A539" s="23" t="s">
        <v>547</v>
      </c>
      <c r="B539" s="12">
        <v>442038</v>
      </c>
      <c r="C539" s="14" t="s">
        <v>549</v>
      </c>
      <c r="D539" s="20" t="s">
        <v>691</v>
      </c>
      <c r="E539" s="42" t="s">
        <v>708</v>
      </c>
      <c r="F539" s="1">
        <v>776988</v>
      </c>
    </row>
    <row r="540" spans="1:6" s="12" customFormat="1">
      <c r="A540" s="23" t="s">
        <v>547</v>
      </c>
      <c r="B540" s="12">
        <v>442039</v>
      </c>
      <c r="C540" s="14" t="s">
        <v>550</v>
      </c>
      <c r="D540" s="20" t="s">
        <v>691</v>
      </c>
      <c r="E540" s="42" t="s">
        <v>708</v>
      </c>
      <c r="F540" s="1">
        <v>6339948</v>
      </c>
    </row>
    <row r="541" spans="1:6" s="12" customFormat="1">
      <c r="A541" s="23" t="s">
        <v>547</v>
      </c>
      <c r="B541" s="12">
        <v>442040</v>
      </c>
      <c r="C541" s="14" t="s">
        <v>551</v>
      </c>
      <c r="D541" s="20" t="s">
        <v>691</v>
      </c>
      <c r="E541" s="42" t="s">
        <v>708</v>
      </c>
      <c r="F541" s="1">
        <v>2144136</v>
      </c>
    </row>
    <row r="542" spans="1:6" s="12" customFormat="1">
      <c r="A542" s="23" t="s">
        <v>547</v>
      </c>
      <c r="B542" s="12">
        <v>442046</v>
      </c>
      <c r="C542" s="14" t="s">
        <v>552</v>
      </c>
      <c r="D542" s="20" t="s">
        <v>691</v>
      </c>
      <c r="E542" s="42" t="s">
        <v>708</v>
      </c>
      <c r="F542" s="1">
        <v>2442984</v>
      </c>
    </row>
    <row r="543" spans="1:6" s="12" customFormat="1">
      <c r="A543" s="23" t="s">
        <v>547</v>
      </c>
      <c r="B543" s="12">
        <v>442057</v>
      </c>
      <c r="C543" s="14" t="s">
        <v>553</v>
      </c>
      <c r="D543" s="20" t="s">
        <v>691</v>
      </c>
      <c r="E543" s="42" t="s">
        <v>708</v>
      </c>
      <c r="F543" s="1">
        <v>2445060</v>
      </c>
    </row>
    <row r="544" spans="1:6" s="12" customFormat="1">
      <c r="A544" s="23" t="s">
        <v>547</v>
      </c>
      <c r="B544" s="12">
        <v>442061</v>
      </c>
      <c r="C544" s="14" t="s">
        <v>554</v>
      </c>
      <c r="D544" s="20" t="s">
        <v>691</v>
      </c>
      <c r="E544" s="42" t="s">
        <v>708</v>
      </c>
      <c r="F544" s="1">
        <v>1628700</v>
      </c>
    </row>
    <row r="545" spans="1:6" s="12" customFormat="1">
      <c r="A545" s="23" t="s">
        <v>547</v>
      </c>
      <c r="B545" s="12">
        <v>442065</v>
      </c>
      <c r="C545" s="14" t="s">
        <v>555</v>
      </c>
      <c r="D545" s="20" t="s">
        <v>691</v>
      </c>
      <c r="E545" s="42" t="s">
        <v>708</v>
      </c>
      <c r="F545" s="1">
        <v>115548</v>
      </c>
    </row>
    <row r="546" spans="1:6" s="12" customFormat="1">
      <c r="A546" s="23" t="s">
        <v>547</v>
      </c>
      <c r="B546" s="12">
        <v>442066</v>
      </c>
      <c r="C546" s="14" t="s">
        <v>556</v>
      </c>
      <c r="D546" s="20" t="s">
        <v>691</v>
      </c>
      <c r="E546" s="42" t="s">
        <v>708</v>
      </c>
      <c r="F546" s="1">
        <v>1088568</v>
      </c>
    </row>
    <row r="547" spans="1:6" s="12" customFormat="1">
      <c r="A547" s="23" t="s">
        <v>547</v>
      </c>
      <c r="B547" s="12">
        <v>442068</v>
      </c>
      <c r="C547" s="14" t="s">
        <v>557</v>
      </c>
      <c r="D547" s="20" t="s">
        <v>691</v>
      </c>
      <c r="E547" s="42" t="s">
        <v>708</v>
      </c>
      <c r="F547" s="1">
        <v>6460836</v>
      </c>
    </row>
    <row r="548" spans="1:6" s="12" customFormat="1">
      <c r="A548" s="23" t="s">
        <v>547</v>
      </c>
      <c r="B548" s="12">
        <v>442069</v>
      </c>
      <c r="C548" s="14" t="s">
        <v>558</v>
      </c>
      <c r="D548" s="20" t="s">
        <v>691</v>
      </c>
      <c r="E548" s="42" t="s">
        <v>708</v>
      </c>
      <c r="F548" s="1">
        <v>96144</v>
      </c>
    </row>
    <row r="549" spans="1:6" s="12" customFormat="1">
      <c r="A549" s="23" t="s">
        <v>547</v>
      </c>
      <c r="B549" s="12">
        <v>442073</v>
      </c>
      <c r="C549" s="14" t="s">
        <v>559</v>
      </c>
      <c r="D549" s="20" t="s">
        <v>691</v>
      </c>
      <c r="E549" s="42" t="s">
        <v>708</v>
      </c>
      <c r="F549" s="1">
        <v>136800</v>
      </c>
    </row>
    <row r="550" spans="1:6" s="12" customFormat="1">
      <c r="A550" s="23" t="s">
        <v>547</v>
      </c>
      <c r="B550" s="12">
        <v>442076</v>
      </c>
      <c r="C550" s="14" t="s">
        <v>560</v>
      </c>
      <c r="D550" s="20" t="s">
        <v>691</v>
      </c>
      <c r="E550" s="42" t="s">
        <v>708</v>
      </c>
      <c r="F550" s="1">
        <v>1349400</v>
      </c>
    </row>
    <row r="551" spans="1:6" s="12" customFormat="1">
      <c r="A551" s="23" t="s">
        <v>547</v>
      </c>
      <c r="B551" s="12">
        <v>442083</v>
      </c>
      <c r="C551" s="14" t="s">
        <v>561</v>
      </c>
      <c r="D551" s="20" t="s">
        <v>691</v>
      </c>
      <c r="E551" s="42" t="s">
        <v>708</v>
      </c>
      <c r="F551" s="1">
        <v>1489980</v>
      </c>
    </row>
    <row r="552" spans="1:6" s="12" customFormat="1">
      <c r="A552" s="23" t="s">
        <v>547</v>
      </c>
      <c r="B552" s="12">
        <v>442086</v>
      </c>
      <c r="C552" s="14" t="s">
        <v>562</v>
      </c>
      <c r="D552" s="20" t="s">
        <v>691</v>
      </c>
      <c r="E552" s="42" t="s">
        <v>708</v>
      </c>
      <c r="F552" s="1">
        <v>4953960</v>
      </c>
    </row>
    <row r="553" spans="1:6" s="12" customFormat="1">
      <c r="A553" s="23" t="s">
        <v>547</v>
      </c>
      <c r="B553" s="12">
        <v>442090</v>
      </c>
      <c r="C553" s="14" t="s">
        <v>563</v>
      </c>
      <c r="D553" s="20" t="s">
        <v>691</v>
      </c>
      <c r="E553" s="42" t="s">
        <v>708</v>
      </c>
      <c r="F553" s="1">
        <v>2324004</v>
      </c>
    </row>
    <row r="554" spans="1:6" s="12" customFormat="1">
      <c r="A554" s="23" t="s">
        <v>547</v>
      </c>
      <c r="B554" s="12">
        <v>442091</v>
      </c>
      <c r="C554" s="14" t="s">
        <v>564</v>
      </c>
      <c r="D554" s="20" t="s">
        <v>691</v>
      </c>
      <c r="E554" s="42" t="s">
        <v>708</v>
      </c>
      <c r="F554" s="1">
        <v>0</v>
      </c>
    </row>
    <row r="555" spans="1:6" s="12" customFormat="1">
      <c r="A555" s="23" t="s">
        <v>547</v>
      </c>
      <c r="B555" s="12">
        <v>442103</v>
      </c>
      <c r="C555" s="14" t="s">
        <v>565</v>
      </c>
      <c r="D555" s="20" t="s">
        <v>691</v>
      </c>
      <c r="E555" s="42" t="s">
        <v>708</v>
      </c>
      <c r="F555" s="1">
        <v>555984</v>
      </c>
    </row>
    <row r="556" spans="1:6" s="12" customFormat="1">
      <c r="A556" s="23" t="s">
        <v>547</v>
      </c>
      <c r="B556" s="12">
        <v>442104</v>
      </c>
      <c r="C556" s="14" t="s">
        <v>566</v>
      </c>
      <c r="D556" s="20" t="s">
        <v>691</v>
      </c>
      <c r="E556" s="42" t="s">
        <v>708</v>
      </c>
      <c r="F556" s="1">
        <v>498924</v>
      </c>
    </row>
    <row r="557" spans="1:6" s="12" customFormat="1">
      <c r="A557" s="23" t="s">
        <v>547</v>
      </c>
      <c r="B557" s="12">
        <v>442105</v>
      </c>
      <c r="C557" s="14" t="s">
        <v>567</v>
      </c>
      <c r="D557" s="20" t="s">
        <v>691</v>
      </c>
      <c r="E557" s="42" t="s">
        <v>708</v>
      </c>
      <c r="F557" s="1">
        <v>881892</v>
      </c>
    </row>
    <row r="558" spans="1:6" s="12" customFormat="1">
      <c r="A558" s="23" t="s">
        <v>547</v>
      </c>
      <c r="B558" s="12">
        <v>442107</v>
      </c>
      <c r="C558" s="14" t="s">
        <v>568</v>
      </c>
      <c r="D558" s="20" t="s">
        <v>691</v>
      </c>
      <c r="E558" s="42" t="s">
        <v>708</v>
      </c>
      <c r="F558" s="1">
        <v>0</v>
      </c>
    </row>
    <row r="559" spans="1:6" s="12" customFormat="1">
      <c r="A559" s="23" t="s">
        <v>547</v>
      </c>
      <c r="B559" s="12">
        <v>442116</v>
      </c>
      <c r="C559" s="14" t="s">
        <v>569</v>
      </c>
      <c r="D559" s="20" t="s">
        <v>691</v>
      </c>
      <c r="E559" s="42" t="s">
        <v>708</v>
      </c>
      <c r="F559" s="1">
        <v>1278240</v>
      </c>
    </row>
    <row r="560" spans="1:6" s="12" customFormat="1">
      <c r="A560" s="23" t="s">
        <v>547</v>
      </c>
      <c r="B560" s="12">
        <v>442130</v>
      </c>
      <c r="C560" s="14" t="s">
        <v>570</v>
      </c>
      <c r="D560" s="20" t="s">
        <v>691</v>
      </c>
      <c r="E560" s="42" t="s">
        <v>708</v>
      </c>
      <c r="F560" s="1">
        <v>2415276</v>
      </c>
    </row>
    <row r="561" spans="1:6" s="12" customFormat="1">
      <c r="A561" s="23" t="s">
        <v>547</v>
      </c>
      <c r="B561" s="12">
        <v>442135</v>
      </c>
      <c r="C561" s="14" t="s">
        <v>571</v>
      </c>
      <c r="D561" s="20" t="s">
        <v>691</v>
      </c>
      <c r="E561" s="42" t="s">
        <v>708</v>
      </c>
      <c r="F561" s="1">
        <v>2075856</v>
      </c>
    </row>
    <row r="562" spans="1:6" s="12" customFormat="1">
      <c r="A562" s="23" t="s">
        <v>547</v>
      </c>
      <c r="B562" s="12">
        <v>442141</v>
      </c>
      <c r="C562" s="14" t="s">
        <v>546</v>
      </c>
      <c r="D562" s="20" t="s">
        <v>691</v>
      </c>
      <c r="E562" s="42" t="s">
        <v>708</v>
      </c>
      <c r="F562" s="1">
        <v>1129092</v>
      </c>
    </row>
    <row r="563" spans="1:6" s="12" customFormat="1">
      <c r="A563" s="23" t="s">
        <v>547</v>
      </c>
      <c r="B563" s="12">
        <v>442143</v>
      </c>
      <c r="C563" s="14" t="s">
        <v>572</v>
      </c>
      <c r="D563" s="20" t="s">
        <v>691</v>
      </c>
      <c r="E563" s="42" t="s">
        <v>708</v>
      </c>
      <c r="F563" s="1">
        <v>1946160</v>
      </c>
    </row>
    <row r="564" spans="1:6" s="12" customFormat="1">
      <c r="A564" s="23" t="s">
        <v>547</v>
      </c>
      <c r="B564" s="12">
        <v>442150</v>
      </c>
      <c r="C564" s="14" t="s">
        <v>573</v>
      </c>
      <c r="D564" s="20" t="s">
        <v>691</v>
      </c>
      <c r="E564" s="42" t="s">
        <v>708</v>
      </c>
      <c r="F564" s="1">
        <v>0</v>
      </c>
    </row>
    <row r="565" spans="1:6" s="12" customFormat="1">
      <c r="A565" s="23" t="s">
        <v>547</v>
      </c>
      <c r="B565" s="12">
        <v>442159</v>
      </c>
      <c r="C565" s="14" t="s">
        <v>574</v>
      </c>
      <c r="D565" s="20" t="s">
        <v>691</v>
      </c>
      <c r="E565" s="42" t="s">
        <v>708</v>
      </c>
      <c r="F565" s="1">
        <v>7648476</v>
      </c>
    </row>
    <row r="566" spans="1:6" s="12" customFormat="1">
      <c r="A566" s="23" t="s">
        <v>547</v>
      </c>
      <c r="B566" s="12">
        <v>442170</v>
      </c>
      <c r="C566" s="14" t="s">
        <v>575</v>
      </c>
      <c r="D566" s="20" t="s">
        <v>691</v>
      </c>
      <c r="E566" s="42" t="s">
        <v>708</v>
      </c>
      <c r="F566" s="1">
        <v>1854528</v>
      </c>
    </row>
    <row r="567" spans="1:6" s="12" customFormat="1">
      <c r="A567" s="23" t="s">
        <v>576</v>
      </c>
      <c r="B567" s="12">
        <v>452169</v>
      </c>
      <c r="C567" s="14" t="s">
        <v>577</v>
      </c>
      <c r="D567" s="20" t="s">
        <v>691</v>
      </c>
      <c r="E567" s="42" t="s">
        <v>708</v>
      </c>
      <c r="F567" s="1">
        <v>1788372</v>
      </c>
    </row>
    <row r="568" spans="1:6" s="12" customFormat="1">
      <c r="A568" s="23" t="s">
        <v>576</v>
      </c>
      <c r="B568" s="12">
        <v>452173</v>
      </c>
      <c r="C568" s="14" t="s">
        <v>578</v>
      </c>
      <c r="D568" s="20" t="s">
        <v>691</v>
      </c>
      <c r="E568" s="42" t="s">
        <v>708</v>
      </c>
      <c r="F568" s="1">
        <v>1550628</v>
      </c>
    </row>
    <row r="569" spans="1:6" s="12" customFormat="1">
      <c r="A569" s="23" t="s">
        <v>576</v>
      </c>
      <c r="B569" s="12">
        <v>452176</v>
      </c>
      <c r="C569" s="14" t="s">
        <v>579</v>
      </c>
      <c r="D569" s="20" t="s">
        <v>691</v>
      </c>
      <c r="E569" s="42" t="s">
        <v>708</v>
      </c>
      <c r="F569" s="1">
        <v>2952912</v>
      </c>
    </row>
    <row r="570" spans="1:6" s="12" customFormat="1">
      <c r="A570" s="23" t="s">
        <v>576</v>
      </c>
      <c r="B570" s="12">
        <v>452179</v>
      </c>
      <c r="C570" s="14" t="s">
        <v>580</v>
      </c>
      <c r="D570" s="20" t="s">
        <v>691</v>
      </c>
      <c r="E570" s="42" t="s">
        <v>708</v>
      </c>
      <c r="F570" s="1">
        <v>5672928</v>
      </c>
    </row>
    <row r="571" spans="1:6" s="12" customFormat="1">
      <c r="A571" s="23" t="s">
        <v>576</v>
      </c>
      <c r="B571" s="12">
        <v>452200</v>
      </c>
      <c r="C571" s="14" t="s">
        <v>581</v>
      </c>
      <c r="D571" s="20" t="s">
        <v>691</v>
      </c>
      <c r="E571" s="42" t="s">
        <v>708</v>
      </c>
      <c r="F571" s="1">
        <v>1300092</v>
      </c>
    </row>
    <row r="572" spans="1:6" s="12" customFormat="1">
      <c r="A572" s="23" t="s">
        <v>576</v>
      </c>
      <c r="B572" s="12">
        <v>452226</v>
      </c>
      <c r="C572" s="14" t="s">
        <v>582</v>
      </c>
      <c r="D572" s="20" t="s">
        <v>691</v>
      </c>
      <c r="E572" s="42" t="s">
        <v>708</v>
      </c>
      <c r="F572" s="1">
        <v>1514616</v>
      </c>
    </row>
    <row r="573" spans="1:6" s="12" customFormat="1">
      <c r="A573" s="23" t="s">
        <v>576</v>
      </c>
      <c r="B573" s="12">
        <v>453334</v>
      </c>
      <c r="C573" s="14" t="s">
        <v>583</v>
      </c>
      <c r="D573" s="20" t="s">
        <v>691</v>
      </c>
      <c r="E573" s="42" t="s">
        <v>708</v>
      </c>
      <c r="F573" s="1">
        <v>1933944</v>
      </c>
    </row>
    <row r="574" spans="1:6" s="12" customFormat="1">
      <c r="A574" s="23" t="s">
        <v>576</v>
      </c>
      <c r="B574" s="12">
        <v>457991</v>
      </c>
      <c r="C574" s="14" t="s">
        <v>584</v>
      </c>
      <c r="D574" s="20" t="s">
        <v>691</v>
      </c>
      <c r="E574" s="42" t="s">
        <v>709</v>
      </c>
      <c r="F574" s="19">
        <v>0</v>
      </c>
    </row>
    <row r="575" spans="1:6" s="12" customFormat="1">
      <c r="A575" s="23" t="s">
        <v>576</v>
      </c>
      <c r="B575" s="12">
        <v>457991</v>
      </c>
      <c r="C575" s="14" t="s">
        <v>584</v>
      </c>
      <c r="D575" s="20" t="s">
        <v>691</v>
      </c>
      <c r="E575" s="42" t="s">
        <v>708</v>
      </c>
      <c r="F575" s="1">
        <v>966588</v>
      </c>
    </row>
    <row r="576" spans="1:6" s="12" customFormat="1">
      <c r="A576" s="23" t="s">
        <v>585</v>
      </c>
      <c r="B576" s="12">
        <v>462178</v>
      </c>
      <c r="C576" s="14" t="s">
        <v>586</v>
      </c>
      <c r="D576" s="20" t="s">
        <v>691</v>
      </c>
      <c r="E576" s="42" t="s">
        <v>708</v>
      </c>
      <c r="F576" s="1">
        <v>153348</v>
      </c>
    </row>
    <row r="577" spans="1:6" s="12" customFormat="1">
      <c r="A577" s="23" t="s">
        <v>585</v>
      </c>
      <c r="B577" s="12">
        <v>462182</v>
      </c>
      <c r="C577" s="14" t="s">
        <v>587</v>
      </c>
      <c r="D577" s="20" t="s">
        <v>691</v>
      </c>
      <c r="E577" s="42" t="s">
        <v>708</v>
      </c>
      <c r="F577" s="1">
        <v>816780</v>
      </c>
    </row>
    <row r="578" spans="1:6" s="12" customFormat="1">
      <c r="A578" s="23" t="s">
        <v>585</v>
      </c>
      <c r="B578" s="12">
        <v>462186</v>
      </c>
      <c r="C578" s="14" t="s">
        <v>588</v>
      </c>
      <c r="D578" s="20" t="s">
        <v>691</v>
      </c>
      <c r="E578" s="42" t="s">
        <v>708</v>
      </c>
      <c r="F578" s="1">
        <v>1486980</v>
      </c>
    </row>
    <row r="579" spans="1:6" s="12" customFormat="1">
      <c r="A579" s="23" t="s">
        <v>585</v>
      </c>
      <c r="B579" s="12">
        <v>462188</v>
      </c>
      <c r="C579" s="14" t="s">
        <v>589</v>
      </c>
      <c r="D579" s="20" t="s">
        <v>691</v>
      </c>
      <c r="E579" s="42" t="s">
        <v>708</v>
      </c>
      <c r="F579" s="1">
        <v>299724</v>
      </c>
    </row>
    <row r="580" spans="1:6" s="12" customFormat="1">
      <c r="A580" s="23" t="s">
        <v>585</v>
      </c>
      <c r="B580" s="12">
        <v>462194</v>
      </c>
      <c r="C580" s="14" t="s">
        <v>590</v>
      </c>
      <c r="D580" s="20" t="s">
        <v>691</v>
      </c>
      <c r="E580" s="42" t="s">
        <v>708</v>
      </c>
      <c r="F580" s="1">
        <v>639972</v>
      </c>
    </row>
    <row r="581" spans="1:6" s="12" customFormat="1">
      <c r="A581" s="23" t="s">
        <v>585</v>
      </c>
      <c r="B581" s="12">
        <v>462195</v>
      </c>
      <c r="C581" s="14" t="s">
        <v>591</v>
      </c>
      <c r="D581" s="20" t="s">
        <v>691</v>
      </c>
      <c r="E581" s="42" t="s">
        <v>708</v>
      </c>
      <c r="F581" s="1">
        <v>176496</v>
      </c>
    </row>
    <row r="582" spans="1:6" s="12" customFormat="1">
      <c r="A582" s="23" t="s">
        <v>585</v>
      </c>
      <c r="B582" s="12">
        <v>462196</v>
      </c>
      <c r="C582" s="14" t="s">
        <v>592</v>
      </c>
      <c r="D582" s="20" t="s">
        <v>691</v>
      </c>
      <c r="E582" s="42" t="s">
        <v>708</v>
      </c>
      <c r="F582" s="1">
        <v>40476</v>
      </c>
    </row>
    <row r="583" spans="1:6" s="12" customFormat="1">
      <c r="A583" s="23" t="s">
        <v>585</v>
      </c>
      <c r="B583" s="12">
        <v>462197</v>
      </c>
      <c r="C583" s="14" t="s">
        <v>593</v>
      </c>
      <c r="D583" s="20" t="s">
        <v>691</v>
      </c>
      <c r="E583" s="42" t="s">
        <v>708</v>
      </c>
      <c r="F583" s="1">
        <v>900660</v>
      </c>
    </row>
    <row r="584" spans="1:6" s="12" customFormat="1">
      <c r="A584" s="23" t="s">
        <v>585</v>
      </c>
      <c r="B584" s="12">
        <v>462199</v>
      </c>
      <c r="C584" s="14" t="s">
        <v>594</v>
      </c>
      <c r="D584" s="20" t="s">
        <v>691</v>
      </c>
      <c r="E584" s="42" t="s">
        <v>708</v>
      </c>
      <c r="F584" s="1">
        <v>1776696</v>
      </c>
    </row>
    <row r="585" spans="1:6" s="12" customFormat="1">
      <c r="A585" s="23" t="s">
        <v>585</v>
      </c>
      <c r="B585" s="12">
        <v>462202</v>
      </c>
      <c r="C585" s="14" t="s">
        <v>595</v>
      </c>
      <c r="D585" s="20" t="s">
        <v>691</v>
      </c>
      <c r="E585" s="42" t="s">
        <v>708</v>
      </c>
      <c r="F585" s="1">
        <v>226620</v>
      </c>
    </row>
    <row r="586" spans="1:6" s="12" customFormat="1">
      <c r="A586" s="23" t="s">
        <v>585</v>
      </c>
      <c r="B586" s="12">
        <v>462203</v>
      </c>
      <c r="C586" s="14" t="s">
        <v>596</v>
      </c>
      <c r="D586" s="20" t="s">
        <v>691</v>
      </c>
      <c r="E586" s="42" t="s">
        <v>708</v>
      </c>
      <c r="F586" s="1">
        <v>740868</v>
      </c>
    </row>
    <row r="587" spans="1:6" s="12" customFormat="1">
      <c r="A587" s="23" t="s">
        <v>585</v>
      </c>
      <c r="B587" s="12">
        <v>462206</v>
      </c>
      <c r="C587" s="14" t="s">
        <v>597</v>
      </c>
      <c r="D587" s="20" t="s">
        <v>691</v>
      </c>
      <c r="E587" s="42" t="s">
        <v>708</v>
      </c>
      <c r="F587" s="1">
        <v>13968</v>
      </c>
    </row>
    <row r="588" spans="1:6" s="12" customFormat="1">
      <c r="A588" s="23" t="s">
        <v>585</v>
      </c>
      <c r="B588" s="12">
        <v>462209</v>
      </c>
      <c r="C588" s="14" t="s">
        <v>598</v>
      </c>
      <c r="D588" s="20" t="s">
        <v>691</v>
      </c>
      <c r="E588" s="42" t="s">
        <v>708</v>
      </c>
      <c r="F588" s="1">
        <v>1377048</v>
      </c>
    </row>
    <row r="589" spans="1:6" s="12" customFormat="1">
      <c r="A589" s="23" t="s">
        <v>585</v>
      </c>
      <c r="B589" s="12">
        <v>462210</v>
      </c>
      <c r="C589" s="14" t="s">
        <v>599</v>
      </c>
      <c r="D589" s="20" t="s">
        <v>691</v>
      </c>
      <c r="E589" s="42" t="s">
        <v>708</v>
      </c>
      <c r="F589" s="1">
        <v>15432</v>
      </c>
    </row>
    <row r="590" spans="1:6" s="12" customFormat="1">
      <c r="A590" s="23" t="s">
        <v>600</v>
      </c>
      <c r="B590" s="12">
        <v>472213</v>
      </c>
      <c r="C590" s="14" t="s">
        <v>601</v>
      </c>
      <c r="D590" s="20" t="s">
        <v>691</v>
      </c>
      <c r="E590" s="42" t="s">
        <v>708</v>
      </c>
      <c r="F590" s="1">
        <v>2233788</v>
      </c>
    </row>
    <row r="591" spans="1:6" s="12" customFormat="1">
      <c r="A591" s="23" t="s">
        <v>600</v>
      </c>
      <c r="B591" s="12">
        <v>472218</v>
      </c>
      <c r="C591" s="14" t="s">
        <v>602</v>
      </c>
      <c r="D591" s="20" t="s">
        <v>691</v>
      </c>
      <c r="E591" s="42" t="s">
        <v>708</v>
      </c>
      <c r="F591" s="1">
        <v>920352</v>
      </c>
    </row>
    <row r="592" spans="1:6" s="12" customFormat="1">
      <c r="A592" s="23" t="s">
        <v>600</v>
      </c>
      <c r="B592" s="12">
        <v>472220</v>
      </c>
      <c r="C592" s="14" t="s">
        <v>603</v>
      </c>
      <c r="D592" s="20" t="s">
        <v>691</v>
      </c>
      <c r="E592" s="42" t="s">
        <v>708</v>
      </c>
      <c r="F592" s="1">
        <v>632172</v>
      </c>
    </row>
    <row r="593" spans="1:6" s="12" customFormat="1">
      <c r="A593" s="23" t="s">
        <v>600</v>
      </c>
      <c r="B593" s="12">
        <v>472221</v>
      </c>
      <c r="C593" s="14" t="s">
        <v>172</v>
      </c>
      <c r="D593" s="20" t="s">
        <v>691</v>
      </c>
      <c r="E593" s="42" t="s">
        <v>708</v>
      </c>
      <c r="F593" s="1">
        <v>247596</v>
      </c>
    </row>
    <row r="594" spans="1:6" s="12" customFormat="1">
      <c r="A594" s="23" t="s">
        <v>600</v>
      </c>
      <c r="B594" s="12">
        <v>472226</v>
      </c>
      <c r="C594" s="14" t="s">
        <v>604</v>
      </c>
      <c r="D594" s="20" t="s">
        <v>691</v>
      </c>
      <c r="E594" s="42" t="s">
        <v>709</v>
      </c>
      <c r="F594" s="19">
        <v>0</v>
      </c>
    </row>
    <row r="595" spans="1:6" s="12" customFormat="1">
      <c r="A595" s="23" t="s">
        <v>600</v>
      </c>
      <c r="B595" s="12">
        <v>472226</v>
      </c>
      <c r="C595" s="14" t="s">
        <v>604</v>
      </c>
      <c r="D595" s="20" t="s">
        <v>691</v>
      </c>
      <c r="E595" s="42" t="s">
        <v>708</v>
      </c>
      <c r="F595" s="1">
        <v>620940</v>
      </c>
    </row>
    <row r="596" spans="1:6" s="12" customFormat="1">
      <c r="A596" s="23" t="s">
        <v>600</v>
      </c>
      <c r="B596" s="12">
        <v>472232</v>
      </c>
      <c r="C596" s="14" t="s">
        <v>605</v>
      </c>
      <c r="D596" s="20" t="s">
        <v>691</v>
      </c>
      <c r="E596" s="42" t="s">
        <v>708</v>
      </c>
      <c r="F596" s="1">
        <v>619272</v>
      </c>
    </row>
    <row r="597" spans="1:6" s="12" customFormat="1">
      <c r="A597" s="23" t="s">
        <v>600</v>
      </c>
      <c r="B597" s="12">
        <v>472295</v>
      </c>
      <c r="C597" s="14" t="s">
        <v>606</v>
      </c>
      <c r="D597" s="20" t="s">
        <v>691</v>
      </c>
      <c r="E597" s="42" t="s">
        <v>708</v>
      </c>
      <c r="F597" s="1">
        <v>571944</v>
      </c>
    </row>
    <row r="598" spans="1:6" s="12" customFormat="1">
      <c r="A598" s="23" t="s">
        <v>607</v>
      </c>
      <c r="B598" s="12">
        <v>482242</v>
      </c>
      <c r="C598" s="14" t="s">
        <v>608</v>
      </c>
      <c r="D598" s="20" t="s">
        <v>691</v>
      </c>
      <c r="E598" s="42" t="s">
        <v>708</v>
      </c>
      <c r="F598" s="1">
        <v>3094068</v>
      </c>
    </row>
    <row r="599" spans="1:6" s="12" customFormat="1">
      <c r="A599" s="23" t="s">
        <v>607</v>
      </c>
      <c r="B599" s="12">
        <v>482247</v>
      </c>
      <c r="C599" s="14" t="s">
        <v>609</v>
      </c>
      <c r="D599" s="20" t="s">
        <v>691</v>
      </c>
      <c r="E599" s="42" t="s">
        <v>708</v>
      </c>
      <c r="F599" s="1">
        <v>5372328</v>
      </c>
    </row>
    <row r="600" spans="1:6" s="12" customFormat="1">
      <c r="A600" s="23" t="s">
        <v>607</v>
      </c>
      <c r="B600" s="12">
        <v>482248</v>
      </c>
      <c r="C600" s="14" t="s">
        <v>610</v>
      </c>
      <c r="D600" s="20" t="s">
        <v>691</v>
      </c>
      <c r="E600" s="42" t="s">
        <v>708</v>
      </c>
      <c r="F600" s="1">
        <v>1124244</v>
      </c>
    </row>
    <row r="601" spans="1:6" s="12" customFormat="1">
      <c r="A601" s="23" t="s">
        <v>607</v>
      </c>
      <c r="B601" s="12">
        <v>482250</v>
      </c>
      <c r="C601" s="14" t="s">
        <v>611</v>
      </c>
      <c r="D601" s="20" t="s">
        <v>691</v>
      </c>
      <c r="E601" s="42" t="s">
        <v>708</v>
      </c>
      <c r="F601" s="1">
        <v>1683948</v>
      </c>
    </row>
    <row r="602" spans="1:6" s="12" customFormat="1">
      <c r="A602" s="23" t="s">
        <v>607</v>
      </c>
      <c r="B602" s="12">
        <v>482255</v>
      </c>
      <c r="C602" s="14" t="s">
        <v>612</v>
      </c>
      <c r="D602" s="20" t="s">
        <v>691</v>
      </c>
      <c r="E602" s="42" t="s">
        <v>708</v>
      </c>
      <c r="F602" s="1">
        <v>5263632</v>
      </c>
    </row>
    <row r="603" spans="1:6" s="12" customFormat="1">
      <c r="A603" s="23" t="s">
        <v>607</v>
      </c>
      <c r="B603" s="12">
        <v>482257</v>
      </c>
      <c r="C603" s="14" t="s">
        <v>613</v>
      </c>
      <c r="D603" s="20" t="s">
        <v>691</v>
      </c>
      <c r="E603" s="42" t="s">
        <v>708</v>
      </c>
      <c r="F603" s="1">
        <v>9453612</v>
      </c>
    </row>
    <row r="604" spans="1:6" s="12" customFormat="1">
      <c r="A604" s="23" t="s">
        <v>607</v>
      </c>
      <c r="B604" s="12">
        <v>483310</v>
      </c>
      <c r="C604" s="14" t="s">
        <v>614</v>
      </c>
      <c r="D604" s="20" t="s">
        <v>691</v>
      </c>
      <c r="E604" s="42" t="s">
        <v>708</v>
      </c>
      <c r="F604" s="1">
        <v>5513952</v>
      </c>
    </row>
    <row r="605" spans="1:6" s="12" customFormat="1">
      <c r="A605" s="23" t="s">
        <v>615</v>
      </c>
      <c r="B605" s="12">
        <v>491231</v>
      </c>
      <c r="C605" s="14" t="s">
        <v>616</v>
      </c>
      <c r="D605" s="20" t="s">
        <v>691</v>
      </c>
      <c r="E605" s="42" t="s">
        <v>708</v>
      </c>
      <c r="F605" s="1">
        <v>1063344</v>
      </c>
    </row>
    <row r="606" spans="1:6" s="12" customFormat="1">
      <c r="A606" s="23" t="s">
        <v>615</v>
      </c>
      <c r="B606" s="12">
        <v>492066</v>
      </c>
      <c r="C606" s="14" t="s">
        <v>617</v>
      </c>
      <c r="D606" s="20" t="s">
        <v>691</v>
      </c>
      <c r="E606" s="42" t="s">
        <v>708</v>
      </c>
      <c r="F606" s="1">
        <v>455844</v>
      </c>
    </row>
    <row r="607" spans="1:6" s="12" customFormat="1">
      <c r="A607" s="23" t="s">
        <v>615</v>
      </c>
      <c r="B607" s="12">
        <v>492176</v>
      </c>
      <c r="C607" s="14" t="s">
        <v>618</v>
      </c>
      <c r="D607" s="20" t="s">
        <v>691</v>
      </c>
      <c r="E607" s="42" t="s">
        <v>708</v>
      </c>
      <c r="F607" s="1">
        <v>903084</v>
      </c>
    </row>
    <row r="608" spans="1:6" s="12" customFormat="1">
      <c r="A608" s="23" t="s">
        <v>615</v>
      </c>
      <c r="B608" s="12">
        <v>492259</v>
      </c>
      <c r="C608" s="14" t="s">
        <v>619</v>
      </c>
      <c r="D608" s="20" t="s">
        <v>691</v>
      </c>
      <c r="E608" s="42" t="s">
        <v>708</v>
      </c>
      <c r="F608" s="1">
        <v>1015632</v>
      </c>
    </row>
    <row r="609" spans="1:6" s="12" customFormat="1">
      <c r="A609" s="23" t="s">
        <v>615</v>
      </c>
      <c r="B609" s="12">
        <v>492262</v>
      </c>
      <c r="C609" s="14" t="s">
        <v>620</v>
      </c>
      <c r="D609" s="20" t="s">
        <v>691</v>
      </c>
      <c r="E609" s="42" t="s">
        <v>708</v>
      </c>
      <c r="F609" s="1">
        <v>8217444</v>
      </c>
    </row>
    <row r="610" spans="1:6" s="12" customFormat="1">
      <c r="A610" s="23" t="s">
        <v>615</v>
      </c>
      <c r="B610" s="12">
        <v>492263</v>
      </c>
      <c r="C610" s="14" t="s">
        <v>621</v>
      </c>
      <c r="D610" s="20" t="s">
        <v>691</v>
      </c>
      <c r="E610" s="42" t="s">
        <v>708</v>
      </c>
      <c r="F610" s="1">
        <v>1973088</v>
      </c>
    </row>
    <row r="611" spans="1:6" s="12" customFormat="1">
      <c r="A611" s="23" t="s">
        <v>615</v>
      </c>
      <c r="B611" s="12">
        <v>492264</v>
      </c>
      <c r="C611" s="14" t="s">
        <v>622</v>
      </c>
      <c r="D611" s="20" t="s">
        <v>691</v>
      </c>
      <c r="E611" s="42" t="s">
        <v>708</v>
      </c>
      <c r="F611" s="1">
        <v>1963920</v>
      </c>
    </row>
    <row r="612" spans="1:6" s="12" customFormat="1">
      <c r="A612" s="23" t="s">
        <v>615</v>
      </c>
      <c r="B612" s="12">
        <v>492265</v>
      </c>
      <c r="C612" s="14" t="s">
        <v>623</v>
      </c>
      <c r="D612" s="20" t="s">
        <v>691</v>
      </c>
      <c r="E612" s="42" t="s">
        <v>708</v>
      </c>
      <c r="F612" s="1">
        <v>1269528</v>
      </c>
    </row>
    <row r="613" spans="1:6" s="12" customFormat="1">
      <c r="A613" s="23" t="s">
        <v>615</v>
      </c>
      <c r="B613" s="12">
        <v>492270</v>
      </c>
      <c r="C613" s="14" t="s">
        <v>624</v>
      </c>
      <c r="D613" s="20" t="s">
        <v>691</v>
      </c>
      <c r="E613" s="42" t="s">
        <v>708</v>
      </c>
      <c r="F613" s="1">
        <v>2725344</v>
      </c>
    </row>
    <row r="614" spans="1:6" s="12" customFormat="1">
      <c r="A614" s="23" t="s">
        <v>615</v>
      </c>
      <c r="B614" s="12">
        <v>493403</v>
      </c>
      <c r="C614" s="14" t="s">
        <v>625</v>
      </c>
      <c r="D614" s="20" t="s">
        <v>691</v>
      </c>
      <c r="E614" s="42" t="s">
        <v>708</v>
      </c>
      <c r="F614" s="1">
        <v>5290116</v>
      </c>
    </row>
    <row r="615" spans="1:6" s="12" customFormat="1">
      <c r="A615" s="23" t="s">
        <v>626</v>
      </c>
      <c r="B615" s="12">
        <v>500758</v>
      </c>
      <c r="C615" s="14" t="s">
        <v>627</v>
      </c>
      <c r="D615" s="20" t="s">
        <v>691</v>
      </c>
      <c r="E615" s="42" t="s">
        <v>708</v>
      </c>
      <c r="F615" s="1">
        <v>0</v>
      </c>
    </row>
    <row r="616" spans="1:6" s="12" customFormat="1">
      <c r="A616" s="23" t="s">
        <v>626</v>
      </c>
      <c r="B616" s="12">
        <v>502278</v>
      </c>
      <c r="C616" s="14" t="s">
        <v>628</v>
      </c>
      <c r="D616" s="20" t="s">
        <v>691</v>
      </c>
      <c r="E616" s="42" t="s">
        <v>709</v>
      </c>
      <c r="F616" s="19">
        <v>0</v>
      </c>
    </row>
    <row r="617" spans="1:6" s="12" customFormat="1">
      <c r="A617" s="23" t="s">
        <v>626</v>
      </c>
      <c r="B617" s="12">
        <v>502278</v>
      </c>
      <c r="C617" s="14" t="s">
        <v>628</v>
      </c>
      <c r="D617" s="20" t="s">
        <v>691</v>
      </c>
      <c r="E617" s="42" t="s">
        <v>708</v>
      </c>
      <c r="F617" s="1">
        <v>0</v>
      </c>
    </row>
    <row r="618" spans="1:6" s="12" customFormat="1">
      <c r="A618" s="23" t="s">
        <v>626</v>
      </c>
      <c r="B618" s="12">
        <v>502282</v>
      </c>
      <c r="C618" s="14" t="s">
        <v>629</v>
      </c>
      <c r="D618" s="20" t="s">
        <v>691</v>
      </c>
      <c r="E618" s="42" t="s">
        <v>709</v>
      </c>
      <c r="F618" s="19">
        <v>0</v>
      </c>
    </row>
    <row r="619" spans="1:6" s="12" customFormat="1">
      <c r="A619" s="23" t="s">
        <v>626</v>
      </c>
      <c r="B619" s="12">
        <v>502282</v>
      </c>
      <c r="C619" s="14" t="s">
        <v>629</v>
      </c>
      <c r="D619" s="20" t="s">
        <v>691</v>
      </c>
      <c r="E619" s="42" t="s">
        <v>708</v>
      </c>
      <c r="F619" s="1">
        <v>0</v>
      </c>
    </row>
    <row r="620" spans="1:6" s="12" customFormat="1">
      <c r="A620" s="23" t="s">
        <v>626</v>
      </c>
      <c r="B620" s="12">
        <v>502284</v>
      </c>
      <c r="C620" s="14" t="s">
        <v>630</v>
      </c>
      <c r="D620" s="20" t="s">
        <v>691</v>
      </c>
      <c r="E620" s="42" t="s">
        <v>708</v>
      </c>
      <c r="F620" s="1">
        <v>606600</v>
      </c>
    </row>
    <row r="621" spans="1:6" s="12" customFormat="1">
      <c r="A621" s="23" t="s">
        <v>626</v>
      </c>
      <c r="B621" s="12">
        <v>502286</v>
      </c>
      <c r="C621" s="14" t="s">
        <v>631</v>
      </c>
      <c r="D621" s="20" t="s">
        <v>691</v>
      </c>
      <c r="E621" s="42" t="s">
        <v>708</v>
      </c>
      <c r="F621" s="1">
        <v>2089020</v>
      </c>
    </row>
    <row r="622" spans="1:6" s="12" customFormat="1">
      <c r="A622" s="23" t="s">
        <v>626</v>
      </c>
      <c r="B622" s="12">
        <v>502288</v>
      </c>
      <c r="C622" s="14" t="s">
        <v>632</v>
      </c>
      <c r="D622" s="20" t="s">
        <v>691</v>
      </c>
      <c r="E622" s="42" t="s">
        <v>709</v>
      </c>
      <c r="F622" s="19">
        <v>0</v>
      </c>
    </row>
    <row r="623" spans="1:6" s="12" customFormat="1">
      <c r="A623" s="23" t="s">
        <v>626</v>
      </c>
      <c r="B623" s="12">
        <v>502288</v>
      </c>
      <c r="C623" s="14" t="s">
        <v>632</v>
      </c>
      <c r="D623" s="20" t="s">
        <v>691</v>
      </c>
      <c r="E623" s="42" t="s">
        <v>708</v>
      </c>
      <c r="F623" s="1">
        <v>963096</v>
      </c>
    </row>
    <row r="624" spans="1:6" s="12" customFormat="1">
      <c r="A624" s="23" t="s">
        <v>633</v>
      </c>
      <c r="B624" s="12">
        <v>512251</v>
      </c>
      <c r="C624" s="14" t="s">
        <v>634</v>
      </c>
      <c r="D624" s="20" t="s">
        <v>691</v>
      </c>
      <c r="E624" s="42" t="s">
        <v>708</v>
      </c>
      <c r="F624" s="1">
        <v>4195356</v>
      </c>
    </row>
    <row r="625" spans="1:6" s="12" customFormat="1">
      <c r="A625" s="23" t="s">
        <v>633</v>
      </c>
      <c r="B625" s="12">
        <v>512290</v>
      </c>
      <c r="C625" s="14" t="s">
        <v>635</v>
      </c>
      <c r="D625" s="20" t="s">
        <v>691</v>
      </c>
      <c r="E625" s="42" t="s">
        <v>708</v>
      </c>
      <c r="F625" s="1">
        <v>147240</v>
      </c>
    </row>
    <row r="626" spans="1:6" s="12" customFormat="1">
      <c r="A626" s="23" t="s">
        <v>633</v>
      </c>
      <c r="B626" s="12">
        <v>512291</v>
      </c>
      <c r="C626" s="14" t="s">
        <v>636</v>
      </c>
      <c r="D626" s="20" t="s">
        <v>691</v>
      </c>
      <c r="E626" s="42" t="s">
        <v>708</v>
      </c>
      <c r="F626" s="1">
        <v>1482072</v>
      </c>
    </row>
    <row r="627" spans="1:6" s="12" customFormat="1">
      <c r="A627" s="23" t="s">
        <v>633</v>
      </c>
      <c r="B627" s="12">
        <v>512295</v>
      </c>
      <c r="C627" s="14" t="s">
        <v>637</v>
      </c>
      <c r="D627" s="20" t="s">
        <v>691</v>
      </c>
      <c r="E627" s="42" t="s">
        <v>708</v>
      </c>
      <c r="F627" s="1">
        <v>601452</v>
      </c>
    </row>
    <row r="628" spans="1:6" s="12" customFormat="1">
      <c r="A628" s="23" t="s">
        <v>633</v>
      </c>
      <c r="B628" s="12">
        <v>512296</v>
      </c>
      <c r="C628" s="14" t="s">
        <v>638</v>
      </c>
      <c r="D628" s="20" t="s">
        <v>691</v>
      </c>
      <c r="E628" s="42" t="s">
        <v>708</v>
      </c>
      <c r="F628" s="1">
        <v>2920128</v>
      </c>
    </row>
    <row r="629" spans="1:6" s="12" customFormat="1">
      <c r="A629" s="23" t="s">
        <v>639</v>
      </c>
      <c r="B629" s="12">
        <v>520580</v>
      </c>
      <c r="C629" s="14" t="s">
        <v>640</v>
      </c>
      <c r="D629" s="20" t="s">
        <v>691</v>
      </c>
      <c r="E629" s="42" t="s">
        <v>708</v>
      </c>
      <c r="F629" s="1">
        <v>102588</v>
      </c>
    </row>
    <row r="630" spans="1:6" s="12" customFormat="1">
      <c r="A630" s="23" t="s">
        <v>639</v>
      </c>
      <c r="B630" s="12">
        <v>520581</v>
      </c>
      <c r="C630" s="14" t="s">
        <v>641</v>
      </c>
      <c r="D630" s="20" t="s">
        <v>691</v>
      </c>
      <c r="E630" s="42" t="s">
        <v>708</v>
      </c>
      <c r="F630" s="1">
        <v>173292</v>
      </c>
    </row>
    <row r="631" spans="1:6" s="12" customFormat="1">
      <c r="A631" s="23" t="s">
        <v>639</v>
      </c>
      <c r="B631" s="12">
        <v>522417</v>
      </c>
      <c r="C631" s="14" t="s">
        <v>642</v>
      </c>
      <c r="D631" s="20" t="s">
        <v>691</v>
      </c>
      <c r="E631" s="42" t="s">
        <v>708</v>
      </c>
      <c r="F631" s="1">
        <v>1560</v>
      </c>
    </row>
    <row r="632" spans="1:6" s="12" customFormat="1">
      <c r="A632" s="23" t="s">
        <v>639</v>
      </c>
      <c r="B632" s="12">
        <v>522419</v>
      </c>
      <c r="C632" s="14" t="s">
        <v>643</v>
      </c>
      <c r="D632" s="20" t="s">
        <v>691</v>
      </c>
      <c r="E632" s="42" t="s">
        <v>708</v>
      </c>
      <c r="F632" s="1">
        <v>311964</v>
      </c>
    </row>
    <row r="633" spans="1:6" s="12" customFormat="1">
      <c r="A633" s="23" t="s">
        <v>639</v>
      </c>
      <c r="B633" s="12">
        <v>522423</v>
      </c>
      <c r="C633" s="14" t="s">
        <v>644</v>
      </c>
      <c r="D633" s="20" t="s">
        <v>691</v>
      </c>
      <c r="E633" s="42" t="s">
        <v>708</v>
      </c>
      <c r="F633" s="1">
        <v>822648</v>
      </c>
    </row>
    <row r="634" spans="1:6" s="12" customFormat="1">
      <c r="A634" s="23" t="s">
        <v>639</v>
      </c>
      <c r="B634" s="12">
        <v>522426</v>
      </c>
      <c r="C634" s="14" t="s">
        <v>645</v>
      </c>
      <c r="D634" s="20" t="s">
        <v>691</v>
      </c>
      <c r="E634" s="42" t="s">
        <v>708</v>
      </c>
      <c r="F634" s="1">
        <v>138672</v>
      </c>
    </row>
    <row r="635" spans="1:6" s="12" customFormat="1">
      <c r="A635" s="23" t="s">
        <v>639</v>
      </c>
      <c r="B635" s="12">
        <v>522431</v>
      </c>
      <c r="C635" s="14" t="s">
        <v>646</v>
      </c>
      <c r="D635" s="20" t="s">
        <v>691</v>
      </c>
      <c r="E635" s="42" t="s">
        <v>708</v>
      </c>
      <c r="F635" s="1">
        <v>495144</v>
      </c>
    </row>
    <row r="636" spans="1:6" s="12" customFormat="1">
      <c r="A636" s="23" t="s">
        <v>639</v>
      </c>
      <c r="B636" s="12">
        <v>522442</v>
      </c>
      <c r="C636" s="14" t="s">
        <v>647</v>
      </c>
      <c r="D636" s="20" t="s">
        <v>691</v>
      </c>
      <c r="E636" s="42" t="s">
        <v>708</v>
      </c>
      <c r="F636" s="1">
        <v>529872</v>
      </c>
    </row>
    <row r="637" spans="1:6" s="12" customFormat="1">
      <c r="A637" s="23" t="s">
        <v>639</v>
      </c>
      <c r="B637" s="12">
        <v>522446</v>
      </c>
      <c r="C637" s="14" t="s">
        <v>648</v>
      </c>
      <c r="D637" s="20" t="s">
        <v>691</v>
      </c>
      <c r="E637" s="42" t="s">
        <v>708</v>
      </c>
      <c r="F637" s="1">
        <v>129684</v>
      </c>
    </row>
    <row r="638" spans="1:6" s="12" customFormat="1">
      <c r="A638" s="23" t="s">
        <v>639</v>
      </c>
      <c r="B638" s="12">
        <v>522447</v>
      </c>
      <c r="C638" s="14" t="s">
        <v>649</v>
      </c>
      <c r="D638" s="20" t="s">
        <v>691</v>
      </c>
      <c r="E638" s="42" t="s">
        <v>708</v>
      </c>
      <c r="F638" s="1">
        <v>509256</v>
      </c>
    </row>
    <row r="639" spans="1:6" s="12" customFormat="1">
      <c r="A639" s="23" t="s">
        <v>639</v>
      </c>
      <c r="B639" s="12">
        <v>522451</v>
      </c>
      <c r="C639" s="14" t="s">
        <v>650</v>
      </c>
      <c r="D639" s="20" t="s">
        <v>691</v>
      </c>
      <c r="E639" s="42" t="s">
        <v>708</v>
      </c>
      <c r="F639" s="1">
        <v>1233396</v>
      </c>
    </row>
    <row r="640" spans="1:6" s="12" customFormat="1">
      <c r="A640" s="23" t="s">
        <v>639</v>
      </c>
      <c r="B640" s="12">
        <v>522452</v>
      </c>
      <c r="C640" s="14" t="s">
        <v>651</v>
      </c>
      <c r="D640" s="20" t="s">
        <v>691</v>
      </c>
      <c r="E640" s="42" t="s">
        <v>708</v>
      </c>
      <c r="F640" s="1">
        <v>0</v>
      </c>
    </row>
    <row r="641" spans="1:6" s="12" customFormat="1">
      <c r="A641" s="23" t="s">
        <v>652</v>
      </c>
      <c r="B641" s="12">
        <v>532359</v>
      </c>
      <c r="C641" s="14" t="s">
        <v>653</v>
      </c>
      <c r="D641" s="20" t="s">
        <v>691</v>
      </c>
      <c r="E641" s="42" t="s">
        <v>708</v>
      </c>
      <c r="F641" s="1">
        <v>0</v>
      </c>
    </row>
    <row r="642" spans="1:6" s="12" customFormat="1">
      <c r="A642" s="23" t="s">
        <v>652</v>
      </c>
      <c r="B642" s="12">
        <v>532362</v>
      </c>
      <c r="C642" s="14" t="s">
        <v>654</v>
      </c>
      <c r="D642" s="20" t="s">
        <v>691</v>
      </c>
      <c r="E642" s="42" t="s">
        <v>708</v>
      </c>
      <c r="F642" s="1">
        <v>433668</v>
      </c>
    </row>
    <row r="643" spans="1:6" s="12" customFormat="1">
      <c r="A643" s="23" t="s">
        <v>652</v>
      </c>
      <c r="B643" s="12">
        <v>532363</v>
      </c>
      <c r="C643" s="14" t="s">
        <v>655</v>
      </c>
      <c r="D643" s="20" t="s">
        <v>691</v>
      </c>
      <c r="E643" s="42" t="s">
        <v>708</v>
      </c>
      <c r="F643" s="1">
        <v>90552</v>
      </c>
    </row>
    <row r="644" spans="1:6" s="12" customFormat="1">
      <c r="A644" s="23" t="s">
        <v>652</v>
      </c>
      <c r="B644" s="12">
        <v>532364</v>
      </c>
      <c r="C644" s="14" t="s">
        <v>656</v>
      </c>
      <c r="D644" s="20" t="s">
        <v>691</v>
      </c>
      <c r="E644" s="42" t="s">
        <v>708</v>
      </c>
      <c r="F644" s="1">
        <v>774900</v>
      </c>
    </row>
    <row r="645" spans="1:6" s="12" customFormat="1">
      <c r="A645" s="23" t="s">
        <v>652</v>
      </c>
      <c r="B645" s="12">
        <v>532369</v>
      </c>
      <c r="C645" s="14" t="s">
        <v>657</v>
      </c>
      <c r="D645" s="20" t="s">
        <v>691</v>
      </c>
      <c r="E645" s="42" t="s">
        <v>709</v>
      </c>
      <c r="F645" s="19">
        <v>972</v>
      </c>
    </row>
    <row r="646" spans="1:6" s="12" customFormat="1">
      <c r="A646" s="23" t="s">
        <v>652</v>
      </c>
      <c r="B646" s="12">
        <v>532369</v>
      </c>
      <c r="C646" s="14" t="s">
        <v>657</v>
      </c>
      <c r="D646" s="20" t="s">
        <v>691</v>
      </c>
      <c r="E646" s="42" t="s">
        <v>708</v>
      </c>
      <c r="F646" s="1">
        <v>413364</v>
      </c>
    </row>
    <row r="647" spans="1:6" s="12" customFormat="1">
      <c r="A647" s="23" t="s">
        <v>652</v>
      </c>
      <c r="B647" s="12">
        <v>532373</v>
      </c>
      <c r="C647" s="14" t="s">
        <v>658</v>
      </c>
      <c r="D647" s="20" t="s">
        <v>691</v>
      </c>
      <c r="E647" s="42" t="s">
        <v>708</v>
      </c>
      <c r="F647" s="1">
        <v>325356</v>
      </c>
    </row>
    <row r="648" spans="1:6" s="12" customFormat="1">
      <c r="A648" s="23" t="s">
        <v>652</v>
      </c>
      <c r="B648" s="12">
        <v>532377</v>
      </c>
      <c r="C648" s="14" t="s">
        <v>659</v>
      </c>
      <c r="D648" s="20" t="s">
        <v>691</v>
      </c>
      <c r="E648" s="42" t="s">
        <v>708</v>
      </c>
      <c r="F648" s="1">
        <v>0</v>
      </c>
    </row>
    <row r="649" spans="1:6" s="12" customFormat="1">
      <c r="A649" s="23" t="s">
        <v>652</v>
      </c>
      <c r="B649" s="12">
        <v>532383</v>
      </c>
      <c r="C649" s="14" t="s">
        <v>660</v>
      </c>
      <c r="D649" s="20" t="s">
        <v>691</v>
      </c>
      <c r="E649" s="42" t="s">
        <v>708</v>
      </c>
      <c r="F649" s="1">
        <v>1390392</v>
      </c>
    </row>
    <row r="650" spans="1:6" s="12" customFormat="1">
      <c r="A650" s="23" t="s">
        <v>652</v>
      </c>
      <c r="B650" s="12">
        <v>532384</v>
      </c>
      <c r="C650" s="14" t="s">
        <v>661</v>
      </c>
      <c r="D650" s="20" t="s">
        <v>691</v>
      </c>
      <c r="E650" s="42" t="s">
        <v>708</v>
      </c>
      <c r="F650" s="1">
        <v>436188</v>
      </c>
    </row>
    <row r="651" spans="1:6" s="12" customFormat="1">
      <c r="A651" s="23" t="s">
        <v>652</v>
      </c>
      <c r="B651" s="12">
        <v>532386</v>
      </c>
      <c r="C651" s="14" t="s">
        <v>662</v>
      </c>
      <c r="D651" s="20" t="s">
        <v>691</v>
      </c>
      <c r="E651" s="42" t="s">
        <v>708</v>
      </c>
      <c r="F651" s="1">
        <v>0</v>
      </c>
    </row>
    <row r="652" spans="1:6" s="12" customFormat="1">
      <c r="A652" s="23" t="s">
        <v>652</v>
      </c>
      <c r="B652" s="12">
        <v>532387</v>
      </c>
      <c r="C652" s="14" t="s">
        <v>663</v>
      </c>
      <c r="D652" s="20" t="s">
        <v>691</v>
      </c>
      <c r="E652" s="42" t="s">
        <v>708</v>
      </c>
      <c r="F652" s="1">
        <v>0</v>
      </c>
    </row>
    <row r="653" spans="1:6" s="12" customFormat="1">
      <c r="A653" s="23" t="s">
        <v>652</v>
      </c>
      <c r="B653" s="12">
        <v>532388</v>
      </c>
      <c r="C653" s="14" t="s">
        <v>664</v>
      </c>
      <c r="D653" s="20" t="s">
        <v>691</v>
      </c>
      <c r="E653" s="42" t="s">
        <v>708</v>
      </c>
      <c r="F653" s="1">
        <v>590844</v>
      </c>
    </row>
    <row r="654" spans="1:6" s="12" customFormat="1">
      <c r="A654" s="23" t="s">
        <v>652</v>
      </c>
      <c r="B654" s="12">
        <v>532389</v>
      </c>
      <c r="C654" s="14" t="s">
        <v>665</v>
      </c>
      <c r="D654" s="20" t="s">
        <v>691</v>
      </c>
      <c r="E654" s="42" t="s">
        <v>708</v>
      </c>
      <c r="F654" s="1">
        <v>1219968</v>
      </c>
    </row>
    <row r="655" spans="1:6" s="12" customFormat="1">
      <c r="A655" s="23" t="s">
        <v>652</v>
      </c>
      <c r="B655" s="12">
        <v>532390</v>
      </c>
      <c r="C655" s="14" t="s">
        <v>666</v>
      </c>
      <c r="D655" s="20" t="s">
        <v>691</v>
      </c>
      <c r="E655" s="42" t="s">
        <v>708</v>
      </c>
      <c r="F655" s="1">
        <v>785724</v>
      </c>
    </row>
    <row r="656" spans="1:6" s="12" customFormat="1">
      <c r="A656" s="23" t="s">
        <v>652</v>
      </c>
      <c r="B656" s="12">
        <v>532391</v>
      </c>
      <c r="C656" s="14" t="s">
        <v>667</v>
      </c>
      <c r="D656" s="20" t="s">
        <v>691</v>
      </c>
      <c r="E656" s="42" t="s">
        <v>708</v>
      </c>
      <c r="F656" s="1">
        <v>749796</v>
      </c>
    </row>
    <row r="657" spans="1:6" s="12" customFormat="1">
      <c r="A657" s="23" t="s">
        <v>652</v>
      </c>
      <c r="B657" s="12">
        <v>532392</v>
      </c>
      <c r="C657" s="14" t="s">
        <v>668</v>
      </c>
      <c r="D657" s="20" t="s">
        <v>691</v>
      </c>
      <c r="E657" s="42" t="s">
        <v>708</v>
      </c>
      <c r="F657" s="1">
        <v>1479792</v>
      </c>
    </row>
    <row r="658" spans="1:6" s="12" customFormat="1">
      <c r="A658" s="23" t="s">
        <v>652</v>
      </c>
      <c r="B658" s="12">
        <v>532396</v>
      </c>
      <c r="C658" s="14" t="s">
        <v>669</v>
      </c>
      <c r="D658" s="20" t="s">
        <v>691</v>
      </c>
      <c r="E658" s="42" t="s">
        <v>708</v>
      </c>
      <c r="F658" s="1">
        <v>36780</v>
      </c>
    </row>
    <row r="659" spans="1:6" s="12" customFormat="1">
      <c r="A659" s="23" t="s">
        <v>652</v>
      </c>
      <c r="B659" s="12">
        <v>532397</v>
      </c>
      <c r="C659" s="14" t="s">
        <v>670</v>
      </c>
      <c r="D659" s="20" t="s">
        <v>691</v>
      </c>
      <c r="E659" s="42" t="s">
        <v>708</v>
      </c>
      <c r="F659" s="1">
        <v>144132</v>
      </c>
    </row>
    <row r="660" spans="1:6" s="12" customFormat="1">
      <c r="A660" s="23" t="s">
        <v>652</v>
      </c>
      <c r="B660" s="12">
        <v>532399</v>
      </c>
      <c r="C660" s="14" t="s">
        <v>671</v>
      </c>
      <c r="D660" s="20" t="s">
        <v>691</v>
      </c>
      <c r="E660" s="42" t="s">
        <v>708</v>
      </c>
      <c r="F660" s="1">
        <v>1225572</v>
      </c>
    </row>
    <row r="661" spans="1:6" s="12" customFormat="1">
      <c r="A661" s="23" t="s">
        <v>652</v>
      </c>
      <c r="B661" s="12">
        <v>533336</v>
      </c>
      <c r="C661" s="14" t="s">
        <v>672</v>
      </c>
      <c r="D661" s="20" t="s">
        <v>691</v>
      </c>
      <c r="E661" s="42" t="s">
        <v>708</v>
      </c>
      <c r="F661" s="1">
        <v>30264</v>
      </c>
    </row>
    <row r="662" spans="1:6" s="12" customFormat="1">
      <c r="A662" s="23" t="s">
        <v>673</v>
      </c>
      <c r="B662" s="12">
        <v>542301</v>
      </c>
      <c r="C662" s="14" t="s">
        <v>674</v>
      </c>
      <c r="D662" s="20" t="s">
        <v>691</v>
      </c>
      <c r="E662" s="42" t="s">
        <v>708</v>
      </c>
      <c r="F662" s="1">
        <v>1556844</v>
      </c>
    </row>
    <row r="663" spans="1:6" s="12" customFormat="1">
      <c r="A663" s="23" t="s">
        <v>673</v>
      </c>
      <c r="B663" s="12">
        <v>542313</v>
      </c>
      <c r="C663" s="14" t="s">
        <v>675</v>
      </c>
      <c r="D663" s="20" t="s">
        <v>691</v>
      </c>
      <c r="E663" s="42" t="s">
        <v>708</v>
      </c>
      <c r="F663" s="1">
        <v>378480</v>
      </c>
    </row>
    <row r="664" spans="1:6" s="12" customFormat="1">
      <c r="A664" s="23" t="s">
        <v>673</v>
      </c>
      <c r="B664" s="12">
        <v>542318</v>
      </c>
      <c r="C664" s="14" t="s">
        <v>676</v>
      </c>
      <c r="D664" s="20" t="s">
        <v>691</v>
      </c>
      <c r="E664" s="42" t="s">
        <v>708</v>
      </c>
      <c r="F664" s="1">
        <v>1780680</v>
      </c>
    </row>
    <row r="665" spans="1:6" s="12" customFormat="1">
      <c r="A665" s="23" t="s">
        <v>673</v>
      </c>
      <c r="B665" s="12">
        <v>542324</v>
      </c>
      <c r="C665" s="14" t="s">
        <v>677</v>
      </c>
      <c r="D665" s="20" t="s">
        <v>691</v>
      </c>
      <c r="E665" s="42" t="s">
        <v>708</v>
      </c>
      <c r="F665" s="1">
        <v>2232168</v>
      </c>
    </row>
    <row r="666" spans="1:6" s="12" customFormat="1">
      <c r="A666" s="23" t="s">
        <v>673</v>
      </c>
      <c r="B666" s="12">
        <v>542332</v>
      </c>
      <c r="C666" s="14" t="s">
        <v>678</v>
      </c>
      <c r="D666" s="20" t="s">
        <v>691</v>
      </c>
      <c r="E666" s="42" t="s">
        <v>708</v>
      </c>
      <c r="F666" s="1">
        <v>3555264</v>
      </c>
    </row>
    <row r="667" spans="1:6" s="12" customFormat="1">
      <c r="A667" s="23" t="s">
        <v>673</v>
      </c>
      <c r="B667" s="12">
        <v>542338</v>
      </c>
      <c r="C667" s="14" t="s">
        <v>679</v>
      </c>
      <c r="D667" s="20" t="s">
        <v>691</v>
      </c>
      <c r="E667" s="42" t="s">
        <v>708</v>
      </c>
      <c r="F667" s="1">
        <v>2467212</v>
      </c>
    </row>
    <row r="668" spans="1:6" s="12" customFormat="1">
      <c r="A668" s="23" t="s">
        <v>673</v>
      </c>
      <c r="B668" s="12">
        <v>542339</v>
      </c>
      <c r="C668" s="14" t="s">
        <v>680</v>
      </c>
      <c r="D668" s="20" t="s">
        <v>691</v>
      </c>
      <c r="E668" s="42" t="s">
        <v>708</v>
      </c>
      <c r="F668" s="1">
        <v>5567568</v>
      </c>
    </row>
    <row r="669" spans="1:6" s="12" customFormat="1">
      <c r="A669" s="23" t="s">
        <v>673</v>
      </c>
      <c r="B669" s="12">
        <v>542343</v>
      </c>
      <c r="C669" s="14" t="s">
        <v>681</v>
      </c>
      <c r="D669" s="20" t="s">
        <v>691</v>
      </c>
      <c r="E669" s="42" t="s">
        <v>708</v>
      </c>
      <c r="F669" s="1">
        <v>1314564</v>
      </c>
    </row>
    <row r="670" spans="1:6" s="12" customFormat="1">
      <c r="A670" s="23" t="s">
        <v>682</v>
      </c>
      <c r="B670" s="12">
        <v>552220</v>
      </c>
      <c r="C670" s="14" t="s">
        <v>683</v>
      </c>
      <c r="D670" s="20" t="s">
        <v>691</v>
      </c>
      <c r="E670" s="42" t="s">
        <v>708</v>
      </c>
      <c r="F670" s="1">
        <v>0</v>
      </c>
    </row>
    <row r="671" spans="1:6" s="12" customFormat="1">
      <c r="A671" s="23" t="s">
        <v>682</v>
      </c>
      <c r="B671" s="12">
        <v>552349</v>
      </c>
      <c r="C671" s="14" t="s">
        <v>684</v>
      </c>
      <c r="D671" s="20" t="s">
        <v>691</v>
      </c>
      <c r="E671" s="42" t="s">
        <v>708</v>
      </c>
      <c r="F671" s="1">
        <v>1804068</v>
      </c>
    </row>
    <row r="672" spans="1:6" s="12" customFormat="1">
      <c r="A672" s="23" t="s">
        <v>682</v>
      </c>
      <c r="B672" s="12">
        <v>553304</v>
      </c>
      <c r="C672" s="14" t="s">
        <v>685</v>
      </c>
      <c r="D672" s="42" t="s">
        <v>691</v>
      </c>
      <c r="E672" s="42" t="s">
        <v>708</v>
      </c>
      <c r="F672" s="1">
        <v>711828</v>
      </c>
    </row>
    <row r="673" spans="1:8">
      <c r="A673" s="23" t="s">
        <v>686</v>
      </c>
      <c r="B673" s="12">
        <v>663800</v>
      </c>
      <c r="C673" s="14" t="s">
        <v>687</v>
      </c>
      <c r="D673" s="42" t="s">
        <v>691</v>
      </c>
      <c r="E673" s="42" t="s">
        <v>708</v>
      </c>
      <c r="F673" s="1">
        <v>0</v>
      </c>
      <c r="G673" s="12"/>
      <c r="H673" s="12"/>
    </row>
    <row r="674" spans="1:8">
      <c r="A674" s="23" t="s">
        <v>688</v>
      </c>
      <c r="B674" s="12">
        <v>673900</v>
      </c>
      <c r="C674" s="14" t="s">
        <v>689</v>
      </c>
      <c r="D674" s="42" t="s">
        <v>691</v>
      </c>
      <c r="E674" s="42" t="s">
        <v>708</v>
      </c>
      <c r="F674" s="1">
        <v>0</v>
      </c>
      <c r="G674" s="12"/>
      <c r="H674" s="12"/>
    </row>
    <row r="676" spans="1:8">
      <c r="F676" s="1">
        <f>SUBTOTAL(9,F3:F675)</f>
        <v>562966428</v>
      </c>
      <c r="G676" s="3"/>
    </row>
    <row r="678" spans="1:8">
      <c r="F678" s="3"/>
    </row>
  </sheetData>
  <sortState ref="A3:J672">
    <sortCondition ref="B3:B672"/>
  </sortState>
  <mergeCells count="1">
    <mergeCell ref="A1:F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N1100"/>
  <sheetViews>
    <sheetView zoomScaleNormal="100" workbookViewId="0">
      <pane ySplit="2" topLeftCell="A3" activePane="bottomLeft" state="frozen"/>
      <selection activeCell="J4" sqref="J4"/>
      <selection pane="bottomLeft" sqref="A1:E1"/>
    </sheetView>
  </sheetViews>
  <sheetFormatPr defaultRowHeight="14.4"/>
  <cols>
    <col min="1" max="1" width="14" style="2" customWidth="1"/>
    <col min="2" max="2" width="7.5546875" style="2" bestFit="1" customWidth="1"/>
    <col min="3" max="3" width="35.44140625" style="2" customWidth="1"/>
    <col min="4" max="4" width="15.109375" style="2" customWidth="1"/>
    <col min="5" max="5" width="13.88671875" style="1" customWidth="1"/>
    <col min="6" max="6" width="11" bestFit="1" customWidth="1"/>
  </cols>
  <sheetData>
    <row r="1" spans="1:16368" s="12" customFormat="1" ht="27" customHeight="1">
      <c r="A1" s="125" t="s">
        <v>836</v>
      </c>
      <c r="B1" s="125"/>
      <c r="C1" s="125"/>
      <c r="D1" s="125"/>
      <c r="E1" s="125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  <c r="ANG1" s="13"/>
      <c r="ANH1" s="13"/>
      <c r="ANI1" s="13"/>
      <c r="ANJ1" s="13"/>
      <c r="ANK1" s="13"/>
      <c r="ANL1" s="13"/>
      <c r="ANM1" s="13"/>
      <c r="ANN1" s="13"/>
      <c r="ANO1" s="13"/>
      <c r="ANP1" s="13"/>
      <c r="ANQ1" s="13"/>
      <c r="ANR1" s="13"/>
      <c r="ANS1" s="13"/>
      <c r="ANT1" s="13"/>
      <c r="ANU1" s="13"/>
      <c r="ANV1" s="13"/>
      <c r="ANW1" s="13"/>
      <c r="ANX1" s="13"/>
      <c r="ANY1" s="13"/>
      <c r="ANZ1" s="13"/>
      <c r="AOA1" s="13"/>
      <c r="AOB1" s="13"/>
      <c r="AOC1" s="13"/>
      <c r="AOD1" s="13"/>
      <c r="AOE1" s="13"/>
      <c r="AOF1" s="13"/>
      <c r="AOG1" s="13"/>
      <c r="AOH1" s="13"/>
      <c r="AOI1" s="13"/>
      <c r="AOJ1" s="13"/>
      <c r="AOK1" s="13"/>
      <c r="AOL1" s="13"/>
      <c r="AOM1" s="13"/>
      <c r="AON1" s="13"/>
      <c r="AOO1" s="13"/>
      <c r="AOP1" s="13"/>
      <c r="AOQ1" s="13"/>
      <c r="AOR1" s="13"/>
      <c r="AOS1" s="13"/>
      <c r="AOT1" s="13"/>
      <c r="AOU1" s="13"/>
      <c r="AOV1" s="13"/>
      <c r="AOW1" s="13"/>
      <c r="AOX1" s="13"/>
      <c r="AOY1" s="13"/>
      <c r="AOZ1" s="13"/>
      <c r="APA1" s="13"/>
      <c r="APB1" s="13"/>
      <c r="APC1" s="13"/>
      <c r="APD1" s="13"/>
      <c r="APE1" s="13"/>
      <c r="APF1" s="13"/>
      <c r="APG1" s="13"/>
      <c r="APH1" s="13"/>
      <c r="API1" s="13"/>
      <c r="APJ1" s="13"/>
      <c r="APK1" s="13"/>
      <c r="APL1" s="13"/>
      <c r="APM1" s="13"/>
      <c r="APN1" s="13"/>
      <c r="APO1" s="13"/>
      <c r="APP1" s="13"/>
      <c r="APQ1" s="13"/>
      <c r="APR1" s="13"/>
      <c r="APS1" s="13"/>
      <c r="APT1" s="13"/>
      <c r="APU1" s="13"/>
      <c r="APV1" s="13"/>
      <c r="APW1" s="13"/>
      <c r="APX1" s="13"/>
      <c r="APY1" s="13"/>
      <c r="APZ1" s="13"/>
      <c r="AQA1" s="13"/>
      <c r="AQB1" s="13"/>
      <c r="AQC1" s="13"/>
      <c r="AQD1" s="13"/>
      <c r="AQE1" s="13"/>
      <c r="AQF1" s="13"/>
      <c r="AQG1" s="13"/>
      <c r="AQH1" s="13"/>
      <c r="AQI1" s="13"/>
      <c r="AQJ1" s="13"/>
      <c r="AQK1" s="13"/>
      <c r="AQL1" s="13"/>
      <c r="AQM1" s="13"/>
      <c r="AQN1" s="13"/>
      <c r="AQO1" s="13"/>
      <c r="AQP1" s="13"/>
      <c r="AQQ1" s="13"/>
      <c r="AQR1" s="13"/>
      <c r="AQS1" s="13"/>
      <c r="AQT1" s="13"/>
      <c r="AQU1" s="13"/>
      <c r="AQV1" s="13"/>
      <c r="AQW1" s="13"/>
      <c r="AQX1" s="13"/>
      <c r="AQY1" s="13"/>
      <c r="AQZ1" s="13"/>
      <c r="ARA1" s="13"/>
      <c r="ARB1" s="13"/>
      <c r="ARC1" s="13"/>
      <c r="ARD1" s="13"/>
      <c r="ARE1" s="13"/>
      <c r="ARF1" s="13"/>
      <c r="ARG1" s="13"/>
      <c r="ARH1" s="13"/>
      <c r="ARI1" s="13"/>
      <c r="ARJ1" s="13"/>
      <c r="ARK1" s="13"/>
      <c r="ARL1" s="13"/>
      <c r="ARM1" s="13"/>
      <c r="ARN1" s="13"/>
      <c r="ARO1" s="13"/>
      <c r="ARP1" s="13"/>
      <c r="ARQ1" s="13"/>
      <c r="ARR1" s="13"/>
      <c r="ARS1" s="13"/>
      <c r="ART1" s="13"/>
      <c r="ARU1" s="13"/>
      <c r="ARV1" s="13"/>
      <c r="ARW1" s="13"/>
      <c r="ARX1" s="13"/>
      <c r="ARY1" s="13"/>
      <c r="ARZ1" s="13"/>
      <c r="ASA1" s="13"/>
      <c r="ASB1" s="13"/>
      <c r="ASC1" s="13"/>
      <c r="ASD1" s="13"/>
      <c r="ASE1" s="13"/>
      <c r="ASF1" s="13"/>
      <c r="ASG1" s="13"/>
      <c r="ASH1" s="13"/>
      <c r="ASI1" s="13"/>
      <c r="ASJ1" s="13"/>
      <c r="ASK1" s="13"/>
      <c r="ASL1" s="13"/>
      <c r="ASM1" s="13"/>
      <c r="ASN1" s="13"/>
      <c r="ASO1" s="13"/>
      <c r="ASP1" s="13"/>
      <c r="ASQ1" s="13"/>
      <c r="ASR1" s="13"/>
      <c r="ASS1" s="13"/>
      <c r="AST1" s="13"/>
      <c r="ASU1" s="13"/>
      <c r="ASV1" s="13"/>
      <c r="ASW1" s="13"/>
      <c r="ASX1" s="13"/>
      <c r="ASY1" s="13"/>
      <c r="ASZ1" s="13"/>
      <c r="ATA1" s="13"/>
      <c r="ATB1" s="13"/>
      <c r="ATC1" s="13"/>
      <c r="ATD1" s="13"/>
      <c r="ATE1" s="13"/>
      <c r="ATF1" s="13"/>
      <c r="ATG1" s="13"/>
      <c r="ATH1" s="13"/>
      <c r="ATI1" s="13"/>
      <c r="ATJ1" s="13"/>
      <c r="ATK1" s="13"/>
      <c r="ATL1" s="13"/>
      <c r="ATM1" s="13"/>
      <c r="ATN1" s="13"/>
      <c r="ATO1" s="13"/>
      <c r="ATP1" s="13"/>
      <c r="ATQ1" s="13"/>
      <c r="ATR1" s="13"/>
      <c r="ATS1" s="13"/>
      <c r="ATT1" s="13"/>
      <c r="ATU1" s="13"/>
      <c r="ATV1" s="13"/>
      <c r="ATW1" s="13"/>
      <c r="ATX1" s="13"/>
      <c r="ATY1" s="13"/>
      <c r="ATZ1" s="13"/>
      <c r="AUA1" s="13"/>
      <c r="AUB1" s="13"/>
      <c r="AUC1" s="13"/>
      <c r="AUD1" s="13"/>
      <c r="AUE1" s="13"/>
      <c r="AUF1" s="13"/>
      <c r="AUG1" s="13"/>
      <c r="AUH1" s="13"/>
      <c r="AUI1" s="13"/>
      <c r="AUJ1" s="13"/>
      <c r="AUK1" s="13"/>
      <c r="AUL1" s="13"/>
      <c r="AUM1" s="13"/>
      <c r="AUN1" s="13"/>
      <c r="AUO1" s="13"/>
      <c r="AUP1" s="13"/>
      <c r="AUQ1" s="13"/>
      <c r="AUR1" s="13"/>
      <c r="AUS1" s="13"/>
      <c r="AUT1" s="13"/>
      <c r="AUU1" s="13"/>
      <c r="AUV1" s="13"/>
      <c r="AUW1" s="13"/>
      <c r="AUX1" s="13"/>
      <c r="AUY1" s="13"/>
      <c r="AUZ1" s="13"/>
      <c r="AVA1" s="13"/>
      <c r="AVB1" s="13"/>
      <c r="AVC1" s="13"/>
      <c r="AVD1" s="13"/>
      <c r="AVE1" s="13"/>
      <c r="AVF1" s="13"/>
      <c r="AVG1" s="13"/>
      <c r="AVH1" s="13"/>
      <c r="AVI1" s="13"/>
      <c r="AVJ1" s="13"/>
      <c r="AVK1" s="13"/>
      <c r="AVL1" s="13"/>
      <c r="AVM1" s="13"/>
      <c r="AVN1" s="13"/>
      <c r="AVO1" s="13"/>
      <c r="AVP1" s="13"/>
      <c r="AVQ1" s="13"/>
      <c r="AVR1" s="13"/>
      <c r="AVS1" s="13"/>
      <c r="AVT1" s="13"/>
      <c r="AVU1" s="13"/>
      <c r="AVV1" s="13"/>
      <c r="AVW1" s="13"/>
      <c r="AVX1" s="13"/>
      <c r="AVY1" s="13"/>
      <c r="AVZ1" s="13"/>
      <c r="AWA1" s="13"/>
      <c r="AWB1" s="13"/>
      <c r="AWC1" s="13"/>
      <c r="AWD1" s="13"/>
      <c r="AWE1" s="13"/>
      <c r="AWF1" s="13"/>
      <c r="AWG1" s="13"/>
      <c r="AWH1" s="13"/>
      <c r="AWI1" s="13"/>
      <c r="AWJ1" s="13"/>
      <c r="AWK1" s="13"/>
      <c r="AWL1" s="13"/>
      <c r="AWM1" s="13"/>
      <c r="AWN1" s="13"/>
      <c r="AWO1" s="13"/>
      <c r="AWP1" s="13"/>
      <c r="AWQ1" s="13"/>
      <c r="AWR1" s="13"/>
      <c r="AWS1" s="13"/>
      <c r="AWT1" s="13"/>
      <c r="AWU1" s="13"/>
      <c r="AWV1" s="13"/>
      <c r="AWW1" s="13"/>
      <c r="AWX1" s="13"/>
      <c r="AWY1" s="13"/>
      <c r="AWZ1" s="13"/>
      <c r="AXA1" s="13"/>
      <c r="AXB1" s="13"/>
      <c r="AXC1" s="13"/>
      <c r="AXD1" s="13"/>
      <c r="AXE1" s="13"/>
      <c r="AXF1" s="13"/>
      <c r="AXG1" s="13"/>
      <c r="AXH1" s="13"/>
      <c r="AXI1" s="13"/>
      <c r="AXJ1" s="13"/>
      <c r="AXK1" s="13"/>
      <c r="AXL1" s="13"/>
      <c r="AXM1" s="13"/>
      <c r="AXN1" s="13"/>
      <c r="AXO1" s="13"/>
      <c r="AXP1" s="13"/>
      <c r="AXQ1" s="13"/>
      <c r="AXR1" s="13"/>
      <c r="AXS1" s="13"/>
      <c r="AXT1" s="13"/>
      <c r="AXU1" s="13"/>
      <c r="AXV1" s="13"/>
      <c r="AXW1" s="13"/>
      <c r="AXX1" s="13"/>
      <c r="AXY1" s="13"/>
      <c r="AXZ1" s="13"/>
      <c r="AYA1" s="13"/>
      <c r="AYB1" s="13"/>
      <c r="AYC1" s="13"/>
      <c r="AYD1" s="13"/>
      <c r="AYE1" s="13"/>
      <c r="AYF1" s="13"/>
      <c r="AYG1" s="13"/>
      <c r="AYH1" s="13"/>
      <c r="AYI1" s="13"/>
      <c r="AYJ1" s="13"/>
      <c r="AYK1" s="13"/>
      <c r="AYL1" s="13"/>
      <c r="AYM1" s="13"/>
      <c r="AYN1" s="13"/>
      <c r="AYO1" s="13"/>
      <c r="AYP1" s="13"/>
      <c r="AYQ1" s="13"/>
      <c r="AYR1" s="13"/>
      <c r="AYS1" s="13"/>
      <c r="AYT1" s="13"/>
      <c r="AYU1" s="13"/>
      <c r="AYV1" s="13"/>
      <c r="AYW1" s="13"/>
      <c r="AYX1" s="13"/>
      <c r="AYY1" s="13"/>
      <c r="AYZ1" s="13"/>
      <c r="AZA1" s="13"/>
      <c r="AZB1" s="13"/>
      <c r="AZC1" s="13"/>
      <c r="AZD1" s="13"/>
      <c r="AZE1" s="13"/>
      <c r="AZF1" s="13"/>
      <c r="AZG1" s="13"/>
      <c r="AZH1" s="13"/>
      <c r="AZI1" s="13"/>
      <c r="AZJ1" s="13"/>
      <c r="AZK1" s="13"/>
      <c r="AZL1" s="13"/>
      <c r="AZM1" s="13"/>
      <c r="AZN1" s="13"/>
      <c r="AZO1" s="13"/>
      <c r="AZP1" s="13"/>
      <c r="AZQ1" s="13"/>
      <c r="AZR1" s="13"/>
      <c r="AZS1" s="13"/>
      <c r="AZT1" s="13"/>
      <c r="AZU1" s="13"/>
      <c r="AZV1" s="13"/>
      <c r="AZW1" s="13"/>
      <c r="AZX1" s="13"/>
      <c r="AZY1" s="13"/>
      <c r="AZZ1" s="13"/>
      <c r="BAA1" s="13"/>
      <c r="BAB1" s="13"/>
      <c r="BAC1" s="13"/>
      <c r="BAD1" s="13"/>
      <c r="BAE1" s="13"/>
      <c r="BAF1" s="13"/>
      <c r="BAG1" s="13"/>
      <c r="BAH1" s="13"/>
      <c r="BAI1" s="13"/>
      <c r="BAJ1" s="13"/>
      <c r="BAK1" s="13"/>
      <c r="BAL1" s="13"/>
      <c r="BAM1" s="13"/>
      <c r="BAN1" s="13"/>
      <c r="BAO1" s="13"/>
      <c r="BAP1" s="13"/>
      <c r="BAQ1" s="13"/>
      <c r="BAR1" s="13"/>
      <c r="BAS1" s="13"/>
      <c r="BAT1" s="13"/>
      <c r="BAU1" s="13"/>
      <c r="BAV1" s="13"/>
      <c r="BAW1" s="13"/>
      <c r="BAX1" s="13"/>
      <c r="BAY1" s="13"/>
      <c r="BAZ1" s="13"/>
      <c r="BBA1" s="13"/>
      <c r="BBB1" s="13"/>
      <c r="BBC1" s="13"/>
      <c r="BBD1" s="13"/>
      <c r="BBE1" s="13"/>
      <c r="BBF1" s="13"/>
      <c r="BBG1" s="13"/>
      <c r="BBH1" s="13"/>
      <c r="BBI1" s="13"/>
      <c r="BBJ1" s="13"/>
      <c r="BBK1" s="13"/>
      <c r="BBL1" s="13"/>
      <c r="BBM1" s="13"/>
      <c r="BBN1" s="13"/>
      <c r="BBO1" s="13"/>
      <c r="BBP1" s="13"/>
      <c r="BBQ1" s="13"/>
      <c r="BBR1" s="13"/>
      <c r="BBS1" s="13"/>
      <c r="BBT1" s="13"/>
      <c r="BBU1" s="13"/>
      <c r="BBV1" s="13"/>
      <c r="BBW1" s="13"/>
      <c r="BBX1" s="13"/>
      <c r="BBY1" s="13"/>
      <c r="BBZ1" s="13"/>
      <c r="BCA1" s="13"/>
      <c r="BCB1" s="13"/>
      <c r="BCC1" s="13"/>
      <c r="BCD1" s="13"/>
      <c r="BCE1" s="13"/>
      <c r="BCF1" s="13"/>
      <c r="BCG1" s="13"/>
      <c r="BCH1" s="13"/>
      <c r="BCI1" s="13"/>
      <c r="BCJ1" s="13"/>
      <c r="BCK1" s="13"/>
      <c r="BCL1" s="13"/>
      <c r="BCM1" s="13"/>
      <c r="BCN1" s="13"/>
      <c r="BCO1" s="13"/>
      <c r="BCP1" s="13"/>
      <c r="BCQ1" s="13"/>
      <c r="BCR1" s="13"/>
      <c r="BCS1" s="13"/>
      <c r="BCT1" s="13"/>
      <c r="BCU1" s="13"/>
      <c r="BCV1" s="13"/>
      <c r="BCW1" s="13"/>
      <c r="BCX1" s="13"/>
      <c r="BCY1" s="13"/>
      <c r="BCZ1" s="13"/>
      <c r="BDA1" s="13"/>
      <c r="BDB1" s="13"/>
      <c r="BDC1" s="13"/>
      <c r="BDD1" s="13"/>
      <c r="BDE1" s="13"/>
      <c r="BDF1" s="13"/>
      <c r="BDG1" s="13"/>
      <c r="BDH1" s="13"/>
      <c r="BDI1" s="13"/>
      <c r="BDJ1" s="13"/>
      <c r="BDK1" s="13"/>
      <c r="BDL1" s="13"/>
      <c r="BDM1" s="13"/>
      <c r="BDN1" s="13"/>
      <c r="BDO1" s="13"/>
      <c r="BDP1" s="13"/>
      <c r="BDQ1" s="13"/>
      <c r="BDR1" s="13"/>
      <c r="BDS1" s="13"/>
      <c r="BDT1" s="13"/>
      <c r="BDU1" s="13"/>
      <c r="BDV1" s="13"/>
      <c r="BDW1" s="13"/>
      <c r="BDX1" s="13"/>
      <c r="BDY1" s="13"/>
      <c r="BDZ1" s="13"/>
      <c r="BEA1" s="13"/>
      <c r="BEB1" s="13"/>
      <c r="BEC1" s="13"/>
      <c r="BED1" s="13"/>
      <c r="BEE1" s="13"/>
      <c r="BEF1" s="13"/>
      <c r="BEG1" s="13"/>
      <c r="BEH1" s="13"/>
      <c r="BEI1" s="13"/>
      <c r="BEJ1" s="13"/>
      <c r="BEK1" s="13"/>
      <c r="BEL1" s="13"/>
      <c r="BEM1" s="13"/>
      <c r="BEN1" s="13"/>
      <c r="BEO1" s="13"/>
      <c r="BEP1" s="13"/>
      <c r="BEQ1" s="13"/>
      <c r="BER1" s="13"/>
      <c r="BES1" s="13"/>
      <c r="BET1" s="13"/>
      <c r="BEU1" s="13"/>
      <c r="BEV1" s="13"/>
      <c r="BEW1" s="13"/>
      <c r="BEX1" s="13"/>
      <c r="BEY1" s="13"/>
      <c r="BEZ1" s="13"/>
      <c r="BFA1" s="13"/>
      <c r="BFB1" s="13"/>
      <c r="BFC1" s="13"/>
      <c r="BFD1" s="13"/>
      <c r="BFE1" s="13"/>
      <c r="BFF1" s="13"/>
      <c r="BFG1" s="13"/>
      <c r="BFH1" s="13"/>
      <c r="BFI1" s="13"/>
      <c r="BFJ1" s="13"/>
      <c r="BFK1" s="13"/>
      <c r="BFL1" s="13"/>
      <c r="BFM1" s="13"/>
      <c r="BFN1" s="13"/>
      <c r="BFO1" s="13"/>
      <c r="BFP1" s="13"/>
      <c r="BFQ1" s="13"/>
      <c r="BFR1" s="13"/>
      <c r="BFS1" s="13"/>
      <c r="BFT1" s="13"/>
      <c r="BFU1" s="13"/>
      <c r="BFV1" s="13"/>
      <c r="BFW1" s="13"/>
      <c r="BFX1" s="13"/>
      <c r="BFY1" s="13"/>
      <c r="BFZ1" s="13"/>
      <c r="BGA1" s="13"/>
      <c r="BGB1" s="13"/>
      <c r="BGC1" s="13"/>
      <c r="BGD1" s="13"/>
      <c r="BGE1" s="13"/>
      <c r="BGF1" s="13"/>
      <c r="BGG1" s="13"/>
      <c r="BGH1" s="13"/>
      <c r="BGI1" s="13"/>
      <c r="BGJ1" s="13"/>
      <c r="BGK1" s="13"/>
      <c r="BGL1" s="13"/>
      <c r="BGM1" s="13"/>
      <c r="BGN1" s="13"/>
      <c r="BGO1" s="13"/>
      <c r="BGP1" s="13"/>
      <c r="BGQ1" s="13"/>
      <c r="BGR1" s="13"/>
      <c r="BGS1" s="13"/>
      <c r="BGT1" s="13"/>
      <c r="BGU1" s="13"/>
      <c r="BGV1" s="13"/>
      <c r="BGW1" s="13"/>
      <c r="BGX1" s="13"/>
      <c r="BGY1" s="13"/>
      <c r="BGZ1" s="13"/>
      <c r="BHA1" s="13"/>
      <c r="BHB1" s="13"/>
      <c r="BHC1" s="13"/>
      <c r="BHD1" s="13"/>
      <c r="BHE1" s="13"/>
      <c r="BHF1" s="13"/>
      <c r="BHG1" s="13"/>
      <c r="BHH1" s="13"/>
      <c r="BHI1" s="13"/>
      <c r="BHJ1" s="13"/>
      <c r="BHK1" s="13"/>
      <c r="BHL1" s="13"/>
      <c r="BHM1" s="13"/>
      <c r="BHN1" s="13"/>
      <c r="BHO1" s="13"/>
      <c r="BHP1" s="13"/>
      <c r="BHQ1" s="13"/>
      <c r="BHR1" s="13"/>
      <c r="BHS1" s="13"/>
      <c r="BHT1" s="13"/>
      <c r="BHU1" s="13"/>
      <c r="BHV1" s="13"/>
      <c r="BHW1" s="13"/>
      <c r="BHX1" s="13"/>
      <c r="BHY1" s="13"/>
      <c r="BHZ1" s="13"/>
      <c r="BIA1" s="13"/>
      <c r="BIB1" s="13"/>
      <c r="BIC1" s="13"/>
      <c r="BID1" s="13"/>
      <c r="BIE1" s="13"/>
      <c r="BIF1" s="13"/>
      <c r="BIG1" s="13"/>
      <c r="BIH1" s="13"/>
      <c r="BII1" s="13"/>
      <c r="BIJ1" s="13"/>
      <c r="BIK1" s="13"/>
      <c r="BIL1" s="13"/>
      <c r="BIM1" s="13"/>
      <c r="BIN1" s="13"/>
      <c r="BIO1" s="13"/>
      <c r="BIP1" s="13"/>
      <c r="BIQ1" s="13"/>
      <c r="BIR1" s="13"/>
      <c r="BIS1" s="13"/>
      <c r="BIT1" s="13"/>
      <c r="BIU1" s="13"/>
      <c r="BIV1" s="13"/>
      <c r="BIW1" s="13"/>
      <c r="BIX1" s="13"/>
      <c r="BIY1" s="13"/>
      <c r="BIZ1" s="13"/>
      <c r="BJA1" s="13"/>
      <c r="BJB1" s="13"/>
      <c r="BJC1" s="13"/>
      <c r="BJD1" s="13"/>
      <c r="BJE1" s="13"/>
      <c r="BJF1" s="13"/>
      <c r="BJG1" s="13"/>
      <c r="BJH1" s="13"/>
      <c r="BJI1" s="13"/>
      <c r="BJJ1" s="13"/>
      <c r="BJK1" s="13"/>
      <c r="BJL1" s="13"/>
      <c r="BJM1" s="13"/>
      <c r="BJN1" s="13"/>
      <c r="BJO1" s="13"/>
      <c r="BJP1" s="13"/>
      <c r="BJQ1" s="13"/>
      <c r="BJR1" s="13"/>
      <c r="BJS1" s="13"/>
      <c r="BJT1" s="13"/>
      <c r="BJU1" s="13"/>
      <c r="BJV1" s="13"/>
      <c r="BJW1" s="13"/>
      <c r="BJX1" s="13"/>
      <c r="BJY1" s="13"/>
      <c r="BJZ1" s="13"/>
      <c r="BKA1" s="13"/>
      <c r="BKB1" s="13"/>
      <c r="BKC1" s="13"/>
      <c r="BKD1" s="13"/>
      <c r="BKE1" s="13"/>
      <c r="BKF1" s="13"/>
      <c r="BKG1" s="13"/>
      <c r="BKH1" s="13"/>
      <c r="BKI1" s="13"/>
      <c r="BKJ1" s="13"/>
      <c r="BKK1" s="13"/>
      <c r="BKL1" s="13"/>
      <c r="BKM1" s="13"/>
      <c r="BKN1" s="13"/>
      <c r="BKO1" s="13"/>
      <c r="BKP1" s="13"/>
      <c r="BKQ1" s="13"/>
      <c r="BKR1" s="13"/>
      <c r="BKS1" s="13"/>
      <c r="BKT1" s="13"/>
      <c r="BKU1" s="13"/>
      <c r="BKV1" s="13"/>
      <c r="BKW1" s="13"/>
      <c r="BKX1" s="13"/>
      <c r="BKY1" s="13"/>
      <c r="BKZ1" s="13"/>
      <c r="BLA1" s="13"/>
      <c r="BLB1" s="13"/>
      <c r="BLC1" s="13"/>
      <c r="BLD1" s="13"/>
      <c r="BLE1" s="13"/>
      <c r="BLF1" s="13"/>
      <c r="BLG1" s="13"/>
      <c r="BLH1" s="13"/>
      <c r="BLI1" s="13"/>
      <c r="BLJ1" s="13"/>
      <c r="BLK1" s="13"/>
      <c r="BLL1" s="13"/>
      <c r="BLM1" s="13"/>
      <c r="BLN1" s="13"/>
      <c r="BLO1" s="13"/>
      <c r="BLP1" s="13"/>
      <c r="BLQ1" s="13"/>
      <c r="BLR1" s="13"/>
      <c r="BLS1" s="13"/>
      <c r="BLT1" s="13"/>
      <c r="BLU1" s="13"/>
      <c r="BLV1" s="13"/>
      <c r="BLW1" s="13"/>
      <c r="BLX1" s="13"/>
      <c r="BLY1" s="13"/>
      <c r="BLZ1" s="13"/>
      <c r="BMA1" s="13"/>
      <c r="BMB1" s="13"/>
      <c r="BMC1" s="13"/>
      <c r="BMD1" s="13"/>
      <c r="BME1" s="13"/>
      <c r="BMF1" s="13"/>
      <c r="BMG1" s="13"/>
      <c r="BMH1" s="13"/>
      <c r="BMI1" s="13"/>
      <c r="BMJ1" s="13"/>
      <c r="BMK1" s="13"/>
      <c r="BML1" s="13"/>
      <c r="BMM1" s="13"/>
      <c r="BMN1" s="13"/>
      <c r="BMO1" s="13"/>
      <c r="BMP1" s="13"/>
      <c r="BMQ1" s="13"/>
      <c r="BMR1" s="13"/>
      <c r="BMS1" s="13"/>
      <c r="BMT1" s="13"/>
      <c r="BMU1" s="13"/>
      <c r="BMV1" s="13"/>
      <c r="BMW1" s="13"/>
      <c r="BMX1" s="13"/>
      <c r="BMY1" s="13"/>
      <c r="BMZ1" s="13"/>
      <c r="BNA1" s="13"/>
      <c r="BNB1" s="13"/>
      <c r="BNC1" s="13"/>
      <c r="BND1" s="13"/>
      <c r="BNE1" s="13"/>
      <c r="BNF1" s="13"/>
      <c r="BNG1" s="13"/>
      <c r="BNH1" s="13"/>
      <c r="BNI1" s="13"/>
      <c r="BNJ1" s="13"/>
      <c r="BNK1" s="13"/>
      <c r="BNL1" s="13"/>
      <c r="BNM1" s="13"/>
      <c r="BNN1" s="13"/>
      <c r="BNO1" s="13"/>
      <c r="BNP1" s="13"/>
      <c r="BNQ1" s="13"/>
      <c r="BNR1" s="13"/>
      <c r="BNS1" s="13"/>
      <c r="BNT1" s="13"/>
      <c r="BNU1" s="13"/>
      <c r="BNV1" s="13"/>
      <c r="BNW1" s="13"/>
      <c r="BNX1" s="13"/>
      <c r="BNY1" s="13"/>
      <c r="BNZ1" s="13"/>
      <c r="BOA1" s="13"/>
      <c r="BOB1" s="13"/>
      <c r="BOC1" s="13"/>
      <c r="BOD1" s="13"/>
      <c r="BOE1" s="13"/>
      <c r="BOF1" s="13"/>
      <c r="BOG1" s="13"/>
      <c r="BOH1" s="13"/>
      <c r="BOI1" s="13"/>
      <c r="BOJ1" s="13"/>
      <c r="BOK1" s="13"/>
      <c r="BOL1" s="13"/>
      <c r="BOM1" s="13"/>
      <c r="BON1" s="13"/>
      <c r="BOO1" s="13"/>
      <c r="BOP1" s="13"/>
      <c r="BOQ1" s="13"/>
      <c r="BOR1" s="13"/>
      <c r="BOS1" s="13"/>
      <c r="BOT1" s="13"/>
      <c r="BOU1" s="13"/>
      <c r="BOV1" s="13"/>
      <c r="BOW1" s="13"/>
      <c r="BOX1" s="13"/>
      <c r="BOY1" s="13"/>
      <c r="BOZ1" s="13"/>
      <c r="BPA1" s="13"/>
      <c r="BPB1" s="13"/>
      <c r="BPC1" s="13"/>
      <c r="BPD1" s="13"/>
      <c r="BPE1" s="13"/>
      <c r="BPF1" s="13"/>
      <c r="BPG1" s="13"/>
      <c r="BPH1" s="13"/>
      <c r="BPI1" s="13"/>
      <c r="BPJ1" s="13"/>
      <c r="BPK1" s="13"/>
      <c r="BPL1" s="13"/>
      <c r="BPM1" s="13"/>
      <c r="BPN1" s="13"/>
      <c r="BPO1" s="13"/>
      <c r="BPP1" s="13"/>
      <c r="BPQ1" s="13"/>
      <c r="BPR1" s="13"/>
      <c r="BPS1" s="13"/>
      <c r="BPT1" s="13"/>
      <c r="BPU1" s="13"/>
      <c r="BPV1" s="13"/>
      <c r="BPW1" s="13"/>
      <c r="BPX1" s="13"/>
      <c r="BPY1" s="13"/>
      <c r="BPZ1" s="13"/>
      <c r="BQA1" s="13"/>
      <c r="BQB1" s="13"/>
      <c r="BQC1" s="13"/>
      <c r="BQD1" s="13"/>
      <c r="BQE1" s="13"/>
      <c r="BQF1" s="13"/>
      <c r="BQG1" s="13"/>
      <c r="BQH1" s="13"/>
      <c r="BQI1" s="13"/>
      <c r="BQJ1" s="13"/>
      <c r="BQK1" s="13"/>
      <c r="BQL1" s="13"/>
      <c r="BQM1" s="13"/>
      <c r="BQN1" s="13"/>
      <c r="BQO1" s="13"/>
      <c r="BQP1" s="13"/>
      <c r="BQQ1" s="13"/>
      <c r="BQR1" s="13"/>
      <c r="BQS1" s="13"/>
      <c r="BQT1" s="13"/>
      <c r="BQU1" s="13"/>
      <c r="BQV1" s="13"/>
      <c r="BQW1" s="13"/>
      <c r="BQX1" s="13"/>
      <c r="BQY1" s="13"/>
      <c r="BQZ1" s="13"/>
      <c r="BRA1" s="13"/>
      <c r="BRB1" s="13"/>
      <c r="BRC1" s="13"/>
      <c r="BRD1" s="13"/>
      <c r="BRE1" s="13"/>
      <c r="BRF1" s="13"/>
      <c r="BRG1" s="13"/>
      <c r="BRH1" s="13"/>
      <c r="BRI1" s="13"/>
      <c r="BRJ1" s="13"/>
      <c r="BRK1" s="13"/>
      <c r="BRL1" s="13"/>
      <c r="BRM1" s="13"/>
      <c r="BRN1" s="13"/>
      <c r="BRO1" s="13"/>
      <c r="BRP1" s="13"/>
      <c r="BRQ1" s="13"/>
      <c r="BRR1" s="13"/>
      <c r="BRS1" s="13"/>
      <c r="BRT1" s="13"/>
      <c r="BRU1" s="13"/>
      <c r="BRV1" s="13"/>
      <c r="BRW1" s="13"/>
      <c r="BRX1" s="13"/>
      <c r="BRY1" s="13"/>
      <c r="BRZ1" s="13"/>
      <c r="BSA1" s="13"/>
      <c r="BSB1" s="13"/>
      <c r="BSC1" s="13"/>
      <c r="BSD1" s="13"/>
      <c r="BSE1" s="13"/>
      <c r="BSF1" s="13"/>
      <c r="BSG1" s="13"/>
      <c r="BSH1" s="13"/>
      <c r="BSI1" s="13"/>
      <c r="BSJ1" s="13"/>
      <c r="BSK1" s="13"/>
      <c r="BSL1" s="13"/>
      <c r="BSM1" s="13"/>
      <c r="BSN1" s="13"/>
      <c r="BSO1" s="13"/>
      <c r="BSP1" s="13"/>
      <c r="BSQ1" s="13"/>
      <c r="BSR1" s="13"/>
      <c r="BSS1" s="13"/>
      <c r="BST1" s="13"/>
      <c r="BSU1" s="13"/>
      <c r="BSV1" s="13"/>
      <c r="BSW1" s="13"/>
      <c r="BSX1" s="13"/>
      <c r="BSY1" s="13"/>
      <c r="BSZ1" s="13"/>
      <c r="BTA1" s="13"/>
      <c r="BTB1" s="13"/>
      <c r="BTC1" s="13"/>
      <c r="BTD1" s="13"/>
      <c r="BTE1" s="13"/>
      <c r="BTF1" s="13"/>
      <c r="BTG1" s="13"/>
      <c r="BTH1" s="13"/>
      <c r="BTI1" s="13"/>
      <c r="BTJ1" s="13"/>
      <c r="BTK1" s="13"/>
      <c r="BTL1" s="13"/>
      <c r="BTM1" s="13"/>
      <c r="BTN1" s="13"/>
      <c r="BTO1" s="13"/>
      <c r="BTP1" s="13"/>
      <c r="BTQ1" s="13"/>
      <c r="BTR1" s="13"/>
      <c r="BTS1" s="13"/>
      <c r="BTT1" s="13"/>
      <c r="BTU1" s="13"/>
      <c r="BTV1" s="13"/>
      <c r="BTW1" s="13"/>
      <c r="BTX1" s="13"/>
      <c r="BTY1" s="13"/>
      <c r="BTZ1" s="13"/>
      <c r="BUA1" s="13"/>
      <c r="BUB1" s="13"/>
      <c r="BUC1" s="13"/>
      <c r="BUD1" s="13"/>
      <c r="BUE1" s="13"/>
      <c r="BUF1" s="13"/>
      <c r="BUG1" s="13"/>
      <c r="BUH1" s="13"/>
      <c r="BUI1" s="13"/>
      <c r="BUJ1" s="13"/>
      <c r="BUK1" s="13"/>
      <c r="BUL1" s="13"/>
      <c r="BUM1" s="13"/>
      <c r="BUN1" s="13"/>
      <c r="BUO1" s="13"/>
      <c r="BUP1" s="13"/>
      <c r="BUQ1" s="13"/>
      <c r="BUR1" s="13"/>
      <c r="BUS1" s="13"/>
      <c r="BUT1" s="13"/>
      <c r="BUU1" s="13"/>
      <c r="BUV1" s="13"/>
      <c r="BUW1" s="13"/>
      <c r="BUX1" s="13"/>
      <c r="BUY1" s="13"/>
      <c r="BUZ1" s="13"/>
      <c r="BVA1" s="13"/>
      <c r="BVB1" s="13"/>
      <c r="BVC1" s="13"/>
      <c r="BVD1" s="13"/>
      <c r="BVE1" s="13"/>
      <c r="BVF1" s="13"/>
      <c r="BVG1" s="13"/>
      <c r="BVH1" s="13"/>
      <c r="BVI1" s="13"/>
      <c r="BVJ1" s="13"/>
      <c r="BVK1" s="13"/>
      <c r="BVL1" s="13"/>
      <c r="BVM1" s="13"/>
      <c r="BVN1" s="13"/>
      <c r="BVO1" s="13"/>
      <c r="BVP1" s="13"/>
      <c r="BVQ1" s="13"/>
      <c r="BVR1" s="13"/>
      <c r="BVS1" s="13"/>
      <c r="BVT1" s="13"/>
      <c r="BVU1" s="13"/>
      <c r="BVV1" s="13"/>
      <c r="BVW1" s="13"/>
      <c r="BVX1" s="13"/>
      <c r="BVY1" s="13"/>
      <c r="BVZ1" s="13"/>
      <c r="BWA1" s="13"/>
      <c r="BWB1" s="13"/>
      <c r="BWC1" s="13"/>
      <c r="BWD1" s="13"/>
      <c r="BWE1" s="13"/>
      <c r="BWF1" s="13"/>
      <c r="BWG1" s="13"/>
      <c r="BWH1" s="13"/>
      <c r="BWI1" s="13"/>
      <c r="BWJ1" s="13"/>
      <c r="BWK1" s="13"/>
      <c r="BWL1" s="13"/>
      <c r="BWM1" s="13"/>
      <c r="BWN1" s="13"/>
      <c r="BWO1" s="13"/>
      <c r="BWP1" s="13"/>
      <c r="BWQ1" s="13"/>
      <c r="BWR1" s="13"/>
      <c r="BWS1" s="13"/>
      <c r="BWT1" s="13"/>
      <c r="BWU1" s="13"/>
      <c r="BWV1" s="13"/>
      <c r="BWW1" s="13"/>
      <c r="BWX1" s="13"/>
      <c r="BWY1" s="13"/>
      <c r="BWZ1" s="13"/>
      <c r="BXA1" s="13"/>
      <c r="BXB1" s="13"/>
      <c r="BXC1" s="13"/>
      <c r="BXD1" s="13"/>
      <c r="BXE1" s="13"/>
      <c r="BXF1" s="13"/>
      <c r="BXG1" s="13"/>
      <c r="BXH1" s="13"/>
      <c r="BXI1" s="13"/>
      <c r="BXJ1" s="13"/>
      <c r="BXK1" s="13"/>
      <c r="BXL1" s="13"/>
      <c r="BXM1" s="13"/>
      <c r="BXN1" s="13"/>
      <c r="BXO1" s="13"/>
      <c r="BXP1" s="13"/>
      <c r="BXQ1" s="13"/>
      <c r="BXR1" s="13"/>
      <c r="BXS1" s="13"/>
      <c r="BXT1" s="13"/>
      <c r="BXU1" s="13"/>
      <c r="BXV1" s="13"/>
      <c r="BXW1" s="13"/>
      <c r="BXX1" s="13"/>
      <c r="BXY1" s="13"/>
      <c r="BXZ1" s="13"/>
      <c r="BYA1" s="13"/>
      <c r="BYB1" s="13"/>
      <c r="BYC1" s="13"/>
      <c r="BYD1" s="13"/>
      <c r="BYE1" s="13"/>
      <c r="BYF1" s="13"/>
      <c r="BYG1" s="13"/>
      <c r="BYH1" s="13"/>
      <c r="BYI1" s="13"/>
      <c r="BYJ1" s="13"/>
      <c r="BYK1" s="13"/>
      <c r="BYL1" s="13"/>
      <c r="BYM1" s="13"/>
      <c r="BYN1" s="13"/>
      <c r="BYO1" s="13"/>
      <c r="BYP1" s="13"/>
      <c r="BYQ1" s="13"/>
      <c r="BYR1" s="13"/>
      <c r="BYS1" s="13"/>
      <c r="BYT1" s="13"/>
      <c r="BYU1" s="13"/>
      <c r="BYV1" s="13"/>
      <c r="BYW1" s="13"/>
      <c r="BYX1" s="13"/>
      <c r="BYY1" s="13"/>
      <c r="BYZ1" s="13"/>
      <c r="BZA1" s="13"/>
      <c r="BZB1" s="13"/>
      <c r="BZC1" s="13"/>
      <c r="BZD1" s="13"/>
      <c r="BZE1" s="13"/>
      <c r="BZF1" s="13"/>
      <c r="BZG1" s="13"/>
      <c r="BZH1" s="13"/>
      <c r="BZI1" s="13"/>
      <c r="BZJ1" s="13"/>
      <c r="BZK1" s="13"/>
      <c r="BZL1" s="13"/>
      <c r="BZM1" s="13"/>
      <c r="BZN1" s="13"/>
      <c r="BZO1" s="13"/>
      <c r="BZP1" s="13"/>
      <c r="BZQ1" s="13"/>
      <c r="BZR1" s="13"/>
      <c r="BZS1" s="13"/>
      <c r="BZT1" s="13"/>
      <c r="BZU1" s="13"/>
      <c r="BZV1" s="13"/>
      <c r="BZW1" s="13"/>
      <c r="BZX1" s="13"/>
      <c r="BZY1" s="13"/>
      <c r="BZZ1" s="13"/>
      <c r="CAA1" s="13"/>
      <c r="CAB1" s="13"/>
      <c r="CAC1" s="13"/>
      <c r="CAD1" s="13"/>
      <c r="CAE1" s="13"/>
      <c r="CAF1" s="13"/>
      <c r="CAG1" s="13"/>
      <c r="CAH1" s="13"/>
      <c r="CAI1" s="13"/>
      <c r="CAJ1" s="13"/>
      <c r="CAK1" s="13"/>
      <c r="CAL1" s="13"/>
      <c r="CAM1" s="13"/>
      <c r="CAN1" s="13"/>
      <c r="CAO1" s="13"/>
      <c r="CAP1" s="13"/>
      <c r="CAQ1" s="13"/>
      <c r="CAR1" s="13"/>
      <c r="CAS1" s="13"/>
      <c r="CAT1" s="13"/>
      <c r="CAU1" s="13"/>
      <c r="CAV1" s="13"/>
      <c r="CAW1" s="13"/>
      <c r="CAX1" s="13"/>
      <c r="CAY1" s="13"/>
      <c r="CAZ1" s="13"/>
      <c r="CBA1" s="13"/>
      <c r="CBB1" s="13"/>
      <c r="CBC1" s="13"/>
      <c r="CBD1" s="13"/>
      <c r="CBE1" s="13"/>
      <c r="CBF1" s="13"/>
      <c r="CBG1" s="13"/>
      <c r="CBH1" s="13"/>
      <c r="CBI1" s="13"/>
      <c r="CBJ1" s="13"/>
      <c r="CBK1" s="13"/>
      <c r="CBL1" s="13"/>
      <c r="CBM1" s="13"/>
      <c r="CBN1" s="13"/>
      <c r="CBO1" s="13"/>
      <c r="CBP1" s="13"/>
      <c r="CBQ1" s="13"/>
      <c r="CBR1" s="13"/>
      <c r="CBS1" s="13"/>
      <c r="CBT1" s="13"/>
      <c r="CBU1" s="13"/>
      <c r="CBV1" s="13"/>
      <c r="CBW1" s="13"/>
      <c r="CBX1" s="13"/>
      <c r="CBY1" s="13"/>
      <c r="CBZ1" s="13"/>
      <c r="CCA1" s="13"/>
      <c r="CCB1" s="13"/>
      <c r="CCC1" s="13"/>
      <c r="CCD1" s="13"/>
      <c r="CCE1" s="13"/>
      <c r="CCF1" s="13"/>
      <c r="CCG1" s="13"/>
      <c r="CCH1" s="13"/>
      <c r="CCI1" s="13"/>
      <c r="CCJ1" s="13"/>
      <c r="CCK1" s="13"/>
      <c r="CCL1" s="13"/>
      <c r="CCM1" s="13"/>
      <c r="CCN1" s="13"/>
      <c r="CCO1" s="13"/>
      <c r="CCP1" s="13"/>
      <c r="CCQ1" s="13"/>
      <c r="CCR1" s="13"/>
      <c r="CCS1" s="13"/>
      <c r="CCT1" s="13"/>
      <c r="CCU1" s="13"/>
      <c r="CCV1" s="13"/>
      <c r="CCW1" s="13"/>
      <c r="CCX1" s="13"/>
      <c r="CCY1" s="13"/>
      <c r="CCZ1" s="13"/>
      <c r="CDA1" s="13"/>
      <c r="CDB1" s="13"/>
      <c r="CDC1" s="13"/>
      <c r="CDD1" s="13"/>
      <c r="CDE1" s="13"/>
      <c r="CDF1" s="13"/>
      <c r="CDG1" s="13"/>
      <c r="CDH1" s="13"/>
      <c r="CDI1" s="13"/>
      <c r="CDJ1" s="13"/>
      <c r="CDK1" s="13"/>
      <c r="CDL1" s="13"/>
      <c r="CDM1" s="13"/>
      <c r="CDN1" s="13"/>
      <c r="CDO1" s="13"/>
      <c r="CDP1" s="13"/>
      <c r="CDQ1" s="13"/>
      <c r="CDR1" s="13"/>
      <c r="CDS1" s="13"/>
      <c r="CDT1" s="13"/>
      <c r="CDU1" s="13"/>
      <c r="CDV1" s="13"/>
      <c r="CDW1" s="13"/>
      <c r="CDX1" s="13"/>
      <c r="CDY1" s="13"/>
      <c r="CDZ1" s="13"/>
      <c r="CEA1" s="13"/>
      <c r="CEB1" s="13"/>
      <c r="CEC1" s="13"/>
      <c r="CED1" s="13"/>
      <c r="CEE1" s="13"/>
      <c r="CEF1" s="13"/>
      <c r="CEG1" s="13"/>
      <c r="CEH1" s="13"/>
      <c r="CEI1" s="13"/>
      <c r="CEJ1" s="13"/>
      <c r="CEK1" s="13"/>
      <c r="CEL1" s="13"/>
      <c r="CEM1" s="13"/>
      <c r="CEN1" s="13"/>
      <c r="CEO1" s="13"/>
      <c r="CEP1" s="13"/>
      <c r="CEQ1" s="13"/>
      <c r="CER1" s="13"/>
      <c r="CES1" s="13"/>
      <c r="CET1" s="13"/>
      <c r="CEU1" s="13"/>
      <c r="CEV1" s="13"/>
      <c r="CEW1" s="13"/>
      <c r="CEX1" s="13"/>
      <c r="CEY1" s="13"/>
      <c r="CEZ1" s="13"/>
      <c r="CFA1" s="13"/>
      <c r="CFB1" s="13"/>
      <c r="CFC1" s="13"/>
      <c r="CFD1" s="13"/>
      <c r="CFE1" s="13"/>
      <c r="CFF1" s="13"/>
      <c r="CFG1" s="13"/>
      <c r="CFH1" s="13"/>
      <c r="CFI1" s="13"/>
      <c r="CFJ1" s="13"/>
      <c r="CFK1" s="13"/>
      <c r="CFL1" s="13"/>
      <c r="CFM1" s="13"/>
      <c r="CFN1" s="13"/>
      <c r="CFO1" s="13"/>
      <c r="CFP1" s="13"/>
      <c r="CFQ1" s="13"/>
      <c r="CFR1" s="13"/>
      <c r="CFS1" s="13"/>
      <c r="CFT1" s="13"/>
      <c r="CFU1" s="13"/>
      <c r="CFV1" s="13"/>
      <c r="CFW1" s="13"/>
      <c r="CFX1" s="13"/>
      <c r="CFY1" s="13"/>
      <c r="CFZ1" s="13"/>
      <c r="CGA1" s="13"/>
      <c r="CGB1" s="13"/>
      <c r="CGC1" s="13"/>
      <c r="CGD1" s="13"/>
      <c r="CGE1" s="13"/>
      <c r="CGF1" s="13"/>
      <c r="CGG1" s="13"/>
      <c r="CGH1" s="13"/>
      <c r="CGI1" s="13"/>
      <c r="CGJ1" s="13"/>
      <c r="CGK1" s="13"/>
      <c r="CGL1" s="13"/>
      <c r="CGM1" s="13"/>
      <c r="CGN1" s="13"/>
      <c r="CGO1" s="13"/>
      <c r="CGP1" s="13"/>
      <c r="CGQ1" s="13"/>
      <c r="CGR1" s="13"/>
      <c r="CGS1" s="13"/>
      <c r="CGT1" s="13"/>
      <c r="CGU1" s="13"/>
      <c r="CGV1" s="13"/>
      <c r="CGW1" s="13"/>
      <c r="CGX1" s="13"/>
      <c r="CGY1" s="13"/>
      <c r="CGZ1" s="13"/>
      <c r="CHA1" s="13"/>
      <c r="CHB1" s="13"/>
      <c r="CHC1" s="13"/>
      <c r="CHD1" s="13"/>
      <c r="CHE1" s="13"/>
      <c r="CHF1" s="13"/>
      <c r="CHG1" s="13"/>
      <c r="CHH1" s="13"/>
      <c r="CHI1" s="13"/>
      <c r="CHJ1" s="13"/>
      <c r="CHK1" s="13"/>
      <c r="CHL1" s="13"/>
      <c r="CHM1" s="13"/>
      <c r="CHN1" s="13"/>
      <c r="CHO1" s="13"/>
      <c r="CHP1" s="13"/>
      <c r="CHQ1" s="13"/>
      <c r="CHR1" s="13"/>
      <c r="CHS1" s="13"/>
      <c r="CHT1" s="13"/>
      <c r="CHU1" s="13"/>
      <c r="CHV1" s="13"/>
      <c r="CHW1" s="13"/>
      <c r="CHX1" s="13"/>
      <c r="CHY1" s="13"/>
      <c r="CHZ1" s="13"/>
      <c r="CIA1" s="13"/>
      <c r="CIB1" s="13"/>
      <c r="CIC1" s="13"/>
      <c r="CID1" s="13"/>
      <c r="CIE1" s="13"/>
      <c r="CIF1" s="13"/>
      <c r="CIG1" s="13"/>
      <c r="CIH1" s="13"/>
      <c r="CII1" s="13"/>
      <c r="CIJ1" s="13"/>
      <c r="CIK1" s="13"/>
      <c r="CIL1" s="13"/>
      <c r="CIM1" s="13"/>
      <c r="CIN1" s="13"/>
      <c r="CIO1" s="13"/>
      <c r="CIP1" s="13"/>
      <c r="CIQ1" s="13"/>
      <c r="CIR1" s="13"/>
      <c r="CIS1" s="13"/>
      <c r="CIT1" s="13"/>
      <c r="CIU1" s="13"/>
      <c r="CIV1" s="13"/>
      <c r="CIW1" s="13"/>
      <c r="CIX1" s="13"/>
      <c r="CIY1" s="13"/>
      <c r="CIZ1" s="13"/>
      <c r="CJA1" s="13"/>
      <c r="CJB1" s="13"/>
      <c r="CJC1" s="13"/>
      <c r="CJD1" s="13"/>
      <c r="CJE1" s="13"/>
      <c r="CJF1" s="13"/>
      <c r="CJG1" s="13"/>
      <c r="CJH1" s="13"/>
      <c r="CJI1" s="13"/>
      <c r="CJJ1" s="13"/>
      <c r="CJK1" s="13"/>
      <c r="CJL1" s="13"/>
      <c r="CJM1" s="13"/>
      <c r="CJN1" s="13"/>
      <c r="CJO1" s="13"/>
      <c r="CJP1" s="13"/>
      <c r="CJQ1" s="13"/>
      <c r="CJR1" s="13"/>
      <c r="CJS1" s="13"/>
      <c r="CJT1" s="13"/>
      <c r="CJU1" s="13"/>
      <c r="CJV1" s="13"/>
      <c r="CJW1" s="13"/>
      <c r="CJX1" s="13"/>
      <c r="CJY1" s="13"/>
      <c r="CJZ1" s="13"/>
      <c r="CKA1" s="13"/>
      <c r="CKB1" s="13"/>
      <c r="CKC1" s="13"/>
      <c r="CKD1" s="13"/>
      <c r="CKE1" s="13"/>
      <c r="CKF1" s="13"/>
      <c r="CKG1" s="13"/>
      <c r="CKH1" s="13"/>
      <c r="CKI1" s="13"/>
      <c r="CKJ1" s="13"/>
      <c r="CKK1" s="13"/>
      <c r="CKL1" s="13"/>
      <c r="CKM1" s="13"/>
      <c r="CKN1" s="13"/>
      <c r="CKO1" s="13"/>
      <c r="CKP1" s="13"/>
      <c r="CKQ1" s="13"/>
      <c r="CKR1" s="13"/>
      <c r="CKS1" s="13"/>
      <c r="CKT1" s="13"/>
      <c r="CKU1" s="13"/>
      <c r="CKV1" s="13"/>
      <c r="CKW1" s="13"/>
      <c r="CKX1" s="13"/>
      <c r="CKY1" s="13"/>
      <c r="CKZ1" s="13"/>
      <c r="CLA1" s="13"/>
      <c r="CLB1" s="13"/>
      <c r="CLC1" s="13"/>
      <c r="CLD1" s="13"/>
      <c r="CLE1" s="13"/>
      <c r="CLF1" s="13"/>
      <c r="CLG1" s="13"/>
      <c r="CLH1" s="13"/>
      <c r="CLI1" s="13"/>
      <c r="CLJ1" s="13"/>
      <c r="CLK1" s="13"/>
      <c r="CLL1" s="13"/>
      <c r="CLM1" s="13"/>
      <c r="CLN1" s="13"/>
      <c r="CLO1" s="13"/>
      <c r="CLP1" s="13"/>
      <c r="CLQ1" s="13"/>
      <c r="CLR1" s="13"/>
      <c r="CLS1" s="13"/>
      <c r="CLT1" s="13"/>
      <c r="CLU1" s="13"/>
      <c r="CLV1" s="13"/>
      <c r="CLW1" s="13"/>
      <c r="CLX1" s="13"/>
      <c r="CLY1" s="13"/>
      <c r="CLZ1" s="13"/>
      <c r="CMA1" s="13"/>
      <c r="CMB1" s="13"/>
      <c r="CMC1" s="13"/>
      <c r="CMD1" s="13"/>
      <c r="CME1" s="13"/>
      <c r="CMF1" s="13"/>
      <c r="CMG1" s="13"/>
      <c r="CMH1" s="13"/>
      <c r="CMI1" s="13"/>
      <c r="CMJ1" s="13"/>
      <c r="CMK1" s="13"/>
      <c r="CML1" s="13"/>
      <c r="CMM1" s="13"/>
      <c r="CMN1" s="13"/>
      <c r="CMO1" s="13"/>
      <c r="CMP1" s="13"/>
      <c r="CMQ1" s="13"/>
      <c r="CMR1" s="13"/>
      <c r="CMS1" s="13"/>
      <c r="CMT1" s="13"/>
      <c r="CMU1" s="13"/>
      <c r="CMV1" s="13"/>
      <c r="CMW1" s="13"/>
      <c r="CMX1" s="13"/>
      <c r="CMY1" s="13"/>
      <c r="CMZ1" s="13"/>
      <c r="CNA1" s="13"/>
      <c r="CNB1" s="13"/>
      <c r="CNC1" s="13"/>
      <c r="CND1" s="13"/>
      <c r="CNE1" s="13"/>
      <c r="CNF1" s="13"/>
      <c r="CNG1" s="13"/>
      <c r="CNH1" s="13"/>
      <c r="CNI1" s="13"/>
      <c r="CNJ1" s="13"/>
      <c r="CNK1" s="13"/>
      <c r="CNL1" s="13"/>
      <c r="CNM1" s="13"/>
      <c r="CNN1" s="13"/>
      <c r="CNO1" s="13"/>
      <c r="CNP1" s="13"/>
      <c r="CNQ1" s="13"/>
      <c r="CNR1" s="13"/>
      <c r="CNS1" s="13"/>
      <c r="CNT1" s="13"/>
      <c r="CNU1" s="13"/>
      <c r="CNV1" s="13"/>
      <c r="CNW1" s="13"/>
      <c r="CNX1" s="13"/>
      <c r="CNY1" s="13"/>
      <c r="CNZ1" s="13"/>
      <c r="COA1" s="13"/>
      <c r="COB1" s="13"/>
      <c r="COC1" s="13"/>
      <c r="COD1" s="13"/>
      <c r="COE1" s="13"/>
      <c r="COF1" s="13"/>
      <c r="COG1" s="13"/>
      <c r="COH1" s="13"/>
      <c r="COI1" s="13"/>
      <c r="COJ1" s="13"/>
      <c r="COK1" s="13"/>
      <c r="COL1" s="13"/>
      <c r="COM1" s="13"/>
      <c r="CON1" s="13"/>
      <c r="COO1" s="13"/>
      <c r="COP1" s="13"/>
      <c r="COQ1" s="13"/>
      <c r="COR1" s="13"/>
      <c r="COS1" s="13"/>
      <c r="COT1" s="13"/>
      <c r="COU1" s="13"/>
      <c r="COV1" s="13"/>
      <c r="COW1" s="13"/>
      <c r="COX1" s="13"/>
      <c r="COY1" s="13"/>
      <c r="COZ1" s="13"/>
      <c r="CPA1" s="13"/>
      <c r="CPB1" s="13"/>
      <c r="CPC1" s="13"/>
      <c r="CPD1" s="13"/>
      <c r="CPE1" s="13"/>
      <c r="CPF1" s="13"/>
      <c r="CPG1" s="13"/>
      <c r="CPH1" s="13"/>
      <c r="CPI1" s="13"/>
      <c r="CPJ1" s="13"/>
      <c r="CPK1" s="13"/>
      <c r="CPL1" s="13"/>
      <c r="CPM1" s="13"/>
      <c r="CPN1" s="13"/>
      <c r="CPO1" s="13"/>
      <c r="CPP1" s="13"/>
      <c r="CPQ1" s="13"/>
      <c r="CPR1" s="13"/>
      <c r="CPS1" s="13"/>
      <c r="CPT1" s="13"/>
      <c r="CPU1" s="13"/>
      <c r="CPV1" s="13"/>
      <c r="CPW1" s="13"/>
      <c r="CPX1" s="13"/>
      <c r="CPY1" s="13"/>
      <c r="CPZ1" s="13"/>
      <c r="CQA1" s="13"/>
      <c r="CQB1" s="13"/>
      <c r="CQC1" s="13"/>
      <c r="CQD1" s="13"/>
      <c r="CQE1" s="13"/>
      <c r="CQF1" s="13"/>
      <c r="CQG1" s="13"/>
      <c r="CQH1" s="13"/>
      <c r="CQI1" s="13"/>
      <c r="CQJ1" s="13"/>
      <c r="CQK1" s="13"/>
      <c r="CQL1" s="13"/>
      <c r="CQM1" s="13"/>
      <c r="CQN1" s="13"/>
      <c r="CQO1" s="13"/>
      <c r="CQP1" s="13"/>
      <c r="CQQ1" s="13"/>
      <c r="CQR1" s="13"/>
      <c r="CQS1" s="13"/>
      <c r="CQT1" s="13"/>
      <c r="CQU1" s="13"/>
      <c r="CQV1" s="13"/>
      <c r="CQW1" s="13"/>
      <c r="CQX1" s="13"/>
      <c r="CQY1" s="13"/>
      <c r="CQZ1" s="13"/>
      <c r="CRA1" s="13"/>
      <c r="CRB1" s="13"/>
      <c r="CRC1" s="13"/>
      <c r="CRD1" s="13"/>
      <c r="CRE1" s="13"/>
      <c r="CRF1" s="13"/>
      <c r="CRG1" s="13"/>
      <c r="CRH1" s="13"/>
      <c r="CRI1" s="13"/>
      <c r="CRJ1" s="13"/>
      <c r="CRK1" s="13"/>
      <c r="CRL1" s="13"/>
      <c r="CRM1" s="13"/>
      <c r="CRN1" s="13"/>
      <c r="CRO1" s="13"/>
      <c r="CRP1" s="13"/>
      <c r="CRQ1" s="13"/>
      <c r="CRR1" s="13"/>
      <c r="CRS1" s="13"/>
      <c r="CRT1" s="13"/>
      <c r="CRU1" s="13"/>
      <c r="CRV1" s="13"/>
      <c r="CRW1" s="13"/>
      <c r="CRX1" s="13"/>
      <c r="CRY1" s="13"/>
      <c r="CRZ1" s="13"/>
      <c r="CSA1" s="13"/>
      <c r="CSB1" s="13"/>
      <c r="CSC1" s="13"/>
      <c r="CSD1" s="13"/>
      <c r="CSE1" s="13"/>
      <c r="CSF1" s="13"/>
      <c r="CSG1" s="13"/>
      <c r="CSH1" s="13"/>
      <c r="CSI1" s="13"/>
      <c r="CSJ1" s="13"/>
      <c r="CSK1" s="13"/>
      <c r="CSL1" s="13"/>
      <c r="CSM1" s="13"/>
      <c r="CSN1" s="13"/>
      <c r="CSO1" s="13"/>
      <c r="CSP1" s="13"/>
      <c r="CSQ1" s="13"/>
      <c r="CSR1" s="13"/>
      <c r="CSS1" s="13"/>
      <c r="CST1" s="13"/>
      <c r="CSU1" s="13"/>
      <c r="CSV1" s="13"/>
      <c r="CSW1" s="13"/>
      <c r="CSX1" s="13"/>
      <c r="CSY1" s="13"/>
      <c r="CSZ1" s="13"/>
      <c r="CTA1" s="13"/>
      <c r="CTB1" s="13"/>
      <c r="CTC1" s="13"/>
      <c r="CTD1" s="13"/>
      <c r="CTE1" s="13"/>
      <c r="CTF1" s="13"/>
      <c r="CTG1" s="13"/>
      <c r="CTH1" s="13"/>
      <c r="CTI1" s="13"/>
      <c r="CTJ1" s="13"/>
      <c r="CTK1" s="13"/>
      <c r="CTL1" s="13"/>
      <c r="CTM1" s="13"/>
      <c r="CTN1" s="13"/>
      <c r="CTO1" s="13"/>
      <c r="CTP1" s="13"/>
      <c r="CTQ1" s="13"/>
      <c r="CTR1" s="13"/>
      <c r="CTS1" s="13"/>
      <c r="CTT1" s="13"/>
      <c r="CTU1" s="13"/>
      <c r="CTV1" s="13"/>
      <c r="CTW1" s="13"/>
      <c r="CTX1" s="13"/>
      <c r="CTY1" s="13"/>
      <c r="CTZ1" s="13"/>
      <c r="CUA1" s="13"/>
      <c r="CUB1" s="13"/>
      <c r="CUC1" s="13"/>
      <c r="CUD1" s="13"/>
      <c r="CUE1" s="13"/>
      <c r="CUF1" s="13"/>
      <c r="CUG1" s="13"/>
      <c r="CUH1" s="13"/>
      <c r="CUI1" s="13"/>
      <c r="CUJ1" s="13"/>
      <c r="CUK1" s="13"/>
      <c r="CUL1" s="13"/>
      <c r="CUM1" s="13"/>
      <c r="CUN1" s="13"/>
      <c r="CUO1" s="13"/>
      <c r="CUP1" s="13"/>
      <c r="CUQ1" s="13"/>
      <c r="CUR1" s="13"/>
      <c r="CUS1" s="13"/>
      <c r="CUT1" s="13"/>
      <c r="CUU1" s="13"/>
      <c r="CUV1" s="13"/>
      <c r="CUW1" s="13"/>
      <c r="CUX1" s="13"/>
      <c r="CUY1" s="13"/>
      <c r="CUZ1" s="13"/>
      <c r="CVA1" s="13"/>
      <c r="CVB1" s="13"/>
      <c r="CVC1" s="13"/>
      <c r="CVD1" s="13"/>
      <c r="CVE1" s="13"/>
      <c r="CVF1" s="13"/>
      <c r="CVG1" s="13"/>
      <c r="CVH1" s="13"/>
      <c r="CVI1" s="13"/>
      <c r="CVJ1" s="13"/>
      <c r="CVK1" s="13"/>
      <c r="CVL1" s="13"/>
      <c r="CVM1" s="13"/>
      <c r="CVN1" s="13"/>
      <c r="CVO1" s="13"/>
      <c r="CVP1" s="13"/>
      <c r="CVQ1" s="13"/>
      <c r="CVR1" s="13"/>
      <c r="CVS1" s="13"/>
      <c r="CVT1" s="13"/>
      <c r="CVU1" s="13"/>
      <c r="CVV1" s="13"/>
      <c r="CVW1" s="13"/>
      <c r="CVX1" s="13"/>
      <c r="CVY1" s="13"/>
      <c r="CVZ1" s="13"/>
      <c r="CWA1" s="13"/>
      <c r="CWB1" s="13"/>
      <c r="CWC1" s="13"/>
      <c r="CWD1" s="13"/>
      <c r="CWE1" s="13"/>
      <c r="CWF1" s="13"/>
      <c r="CWG1" s="13"/>
      <c r="CWH1" s="13"/>
      <c r="CWI1" s="13"/>
      <c r="CWJ1" s="13"/>
      <c r="CWK1" s="13"/>
      <c r="CWL1" s="13"/>
      <c r="CWM1" s="13"/>
      <c r="CWN1" s="13"/>
      <c r="CWO1" s="13"/>
      <c r="CWP1" s="13"/>
      <c r="CWQ1" s="13"/>
      <c r="CWR1" s="13"/>
      <c r="CWS1" s="13"/>
      <c r="CWT1" s="13"/>
      <c r="CWU1" s="13"/>
      <c r="CWV1" s="13"/>
      <c r="CWW1" s="13"/>
      <c r="CWX1" s="13"/>
      <c r="CWY1" s="13"/>
      <c r="CWZ1" s="13"/>
      <c r="CXA1" s="13"/>
      <c r="CXB1" s="13"/>
      <c r="CXC1" s="13"/>
      <c r="CXD1" s="13"/>
      <c r="CXE1" s="13"/>
      <c r="CXF1" s="13"/>
      <c r="CXG1" s="13"/>
      <c r="CXH1" s="13"/>
      <c r="CXI1" s="13"/>
      <c r="CXJ1" s="13"/>
      <c r="CXK1" s="13"/>
      <c r="CXL1" s="13"/>
      <c r="CXM1" s="13"/>
      <c r="CXN1" s="13"/>
      <c r="CXO1" s="13"/>
      <c r="CXP1" s="13"/>
      <c r="CXQ1" s="13"/>
      <c r="CXR1" s="13"/>
      <c r="CXS1" s="13"/>
      <c r="CXT1" s="13"/>
      <c r="CXU1" s="13"/>
      <c r="CXV1" s="13"/>
      <c r="CXW1" s="13"/>
      <c r="CXX1" s="13"/>
      <c r="CXY1" s="13"/>
      <c r="CXZ1" s="13"/>
      <c r="CYA1" s="13"/>
      <c r="CYB1" s="13"/>
      <c r="CYC1" s="13"/>
      <c r="CYD1" s="13"/>
      <c r="CYE1" s="13"/>
      <c r="CYF1" s="13"/>
      <c r="CYG1" s="13"/>
      <c r="CYH1" s="13"/>
      <c r="CYI1" s="13"/>
      <c r="CYJ1" s="13"/>
      <c r="CYK1" s="13"/>
      <c r="CYL1" s="13"/>
      <c r="CYM1" s="13"/>
      <c r="CYN1" s="13"/>
      <c r="CYO1" s="13"/>
      <c r="CYP1" s="13"/>
      <c r="CYQ1" s="13"/>
      <c r="CYR1" s="13"/>
      <c r="CYS1" s="13"/>
      <c r="CYT1" s="13"/>
      <c r="CYU1" s="13"/>
      <c r="CYV1" s="13"/>
      <c r="CYW1" s="13"/>
      <c r="CYX1" s="13"/>
      <c r="CYY1" s="13"/>
      <c r="CYZ1" s="13"/>
      <c r="CZA1" s="13"/>
      <c r="CZB1" s="13"/>
      <c r="CZC1" s="13"/>
      <c r="CZD1" s="13"/>
      <c r="CZE1" s="13"/>
      <c r="CZF1" s="13"/>
      <c r="CZG1" s="13"/>
      <c r="CZH1" s="13"/>
      <c r="CZI1" s="13"/>
      <c r="CZJ1" s="13"/>
      <c r="CZK1" s="13"/>
      <c r="CZL1" s="13"/>
      <c r="CZM1" s="13"/>
      <c r="CZN1" s="13"/>
      <c r="CZO1" s="13"/>
      <c r="CZP1" s="13"/>
      <c r="CZQ1" s="13"/>
      <c r="CZR1" s="13"/>
      <c r="CZS1" s="13"/>
      <c r="CZT1" s="13"/>
      <c r="CZU1" s="13"/>
      <c r="CZV1" s="13"/>
      <c r="CZW1" s="13"/>
      <c r="CZX1" s="13"/>
      <c r="CZY1" s="13"/>
      <c r="CZZ1" s="13"/>
      <c r="DAA1" s="13"/>
      <c r="DAB1" s="13"/>
      <c r="DAC1" s="13"/>
      <c r="DAD1" s="13"/>
      <c r="DAE1" s="13"/>
      <c r="DAF1" s="13"/>
      <c r="DAG1" s="13"/>
      <c r="DAH1" s="13"/>
      <c r="DAI1" s="13"/>
      <c r="DAJ1" s="13"/>
      <c r="DAK1" s="13"/>
      <c r="DAL1" s="13"/>
      <c r="DAM1" s="13"/>
      <c r="DAN1" s="13"/>
      <c r="DAO1" s="13"/>
      <c r="DAP1" s="13"/>
      <c r="DAQ1" s="13"/>
      <c r="DAR1" s="13"/>
      <c r="DAS1" s="13"/>
      <c r="DAT1" s="13"/>
      <c r="DAU1" s="13"/>
      <c r="DAV1" s="13"/>
      <c r="DAW1" s="13"/>
      <c r="DAX1" s="13"/>
      <c r="DAY1" s="13"/>
      <c r="DAZ1" s="13"/>
      <c r="DBA1" s="13"/>
      <c r="DBB1" s="13"/>
      <c r="DBC1" s="13"/>
      <c r="DBD1" s="13"/>
      <c r="DBE1" s="13"/>
      <c r="DBF1" s="13"/>
      <c r="DBG1" s="13"/>
      <c r="DBH1" s="13"/>
      <c r="DBI1" s="13"/>
      <c r="DBJ1" s="13"/>
      <c r="DBK1" s="13"/>
      <c r="DBL1" s="13"/>
      <c r="DBM1" s="13"/>
      <c r="DBN1" s="13"/>
      <c r="DBO1" s="13"/>
      <c r="DBP1" s="13"/>
      <c r="DBQ1" s="13"/>
      <c r="DBR1" s="13"/>
      <c r="DBS1" s="13"/>
      <c r="DBT1" s="13"/>
      <c r="DBU1" s="13"/>
      <c r="DBV1" s="13"/>
      <c r="DBW1" s="13"/>
      <c r="DBX1" s="13"/>
      <c r="DBY1" s="13"/>
      <c r="DBZ1" s="13"/>
      <c r="DCA1" s="13"/>
      <c r="DCB1" s="13"/>
      <c r="DCC1" s="13"/>
      <c r="DCD1" s="13"/>
      <c r="DCE1" s="13"/>
      <c r="DCF1" s="13"/>
      <c r="DCG1" s="13"/>
      <c r="DCH1" s="13"/>
      <c r="DCI1" s="13"/>
      <c r="DCJ1" s="13"/>
      <c r="DCK1" s="13"/>
      <c r="DCL1" s="13"/>
      <c r="DCM1" s="13"/>
      <c r="DCN1" s="13"/>
      <c r="DCO1" s="13"/>
      <c r="DCP1" s="13"/>
      <c r="DCQ1" s="13"/>
      <c r="DCR1" s="13"/>
      <c r="DCS1" s="13"/>
      <c r="DCT1" s="13"/>
      <c r="DCU1" s="13"/>
      <c r="DCV1" s="13"/>
      <c r="DCW1" s="13"/>
      <c r="DCX1" s="13"/>
      <c r="DCY1" s="13"/>
      <c r="DCZ1" s="13"/>
      <c r="DDA1" s="13"/>
      <c r="DDB1" s="13"/>
      <c r="DDC1" s="13"/>
      <c r="DDD1" s="13"/>
      <c r="DDE1" s="13"/>
      <c r="DDF1" s="13"/>
      <c r="DDG1" s="13"/>
      <c r="DDH1" s="13"/>
      <c r="DDI1" s="13"/>
      <c r="DDJ1" s="13"/>
      <c r="DDK1" s="13"/>
      <c r="DDL1" s="13"/>
      <c r="DDM1" s="13"/>
      <c r="DDN1" s="13"/>
      <c r="DDO1" s="13"/>
      <c r="DDP1" s="13"/>
      <c r="DDQ1" s="13"/>
      <c r="DDR1" s="13"/>
      <c r="DDS1" s="13"/>
      <c r="DDT1" s="13"/>
      <c r="DDU1" s="13"/>
      <c r="DDV1" s="13"/>
      <c r="DDW1" s="13"/>
      <c r="DDX1" s="13"/>
      <c r="DDY1" s="13"/>
      <c r="DDZ1" s="13"/>
      <c r="DEA1" s="13"/>
      <c r="DEB1" s="13"/>
      <c r="DEC1" s="13"/>
      <c r="DED1" s="13"/>
      <c r="DEE1" s="13"/>
      <c r="DEF1" s="13"/>
      <c r="DEG1" s="13"/>
      <c r="DEH1" s="13"/>
      <c r="DEI1" s="13"/>
      <c r="DEJ1" s="13"/>
      <c r="DEK1" s="13"/>
      <c r="DEL1" s="13"/>
      <c r="DEM1" s="13"/>
      <c r="DEN1" s="13"/>
      <c r="DEO1" s="13"/>
      <c r="DEP1" s="13"/>
      <c r="DEQ1" s="13"/>
      <c r="DER1" s="13"/>
      <c r="DES1" s="13"/>
      <c r="DET1" s="13"/>
      <c r="DEU1" s="13"/>
      <c r="DEV1" s="13"/>
      <c r="DEW1" s="13"/>
      <c r="DEX1" s="13"/>
      <c r="DEY1" s="13"/>
      <c r="DEZ1" s="13"/>
      <c r="DFA1" s="13"/>
      <c r="DFB1" s="13"/>
      <c r="DFC1" s="13"/>
      <c r="DFD1" s="13"/>
      <c r="DFE1" s="13"/>
      <c r="DFF1" s="13"/>
      <c r="DFG1" s="13"/>
      <c r="DFH1" s="13"/>
      <c r="DFI1" s="13"/>
      <c r="DFJ1" s="13"/>
      <c r="DFK1" s="13"/>
      <c r="DFL1" s="13"/>
      <c r="DFM1" s="13"/>
      <c r="DFN1" s="13"/>
      <c r="DFO1" s="13"/>
      <c r="DFP1" s="13"/>
      <c r="DFQ1" s="13"/>
      <c r="DFR1" s="13"/>
      <c r="DFS1" s="13"/>
      <c r="DFT1" s="13"/>
      <c r="DFU1" s="13"/>
      <c r="DFV1" s="13"/>
      <c r="DFW1" s="13"/>
      <c r="DFX1" s="13"/>
      <c r="DFY1" s="13"/>
      <c r="DFZ1" s="13"/>
      <c r="DGA1" s="13"/>
      <c r="DGB1" s="13"/>
      <c r="DGC1" s="13"/>
      <c r="DGD1" s="13"/>
      <c r="DGE1" s="13"/>
      <c r="DGF1" s="13"/>
      <c r="DGG1" s="13"/>
      <c r="DGH1" s="13"/>
      <c r="DGI1" s="13"/>
      <c r="DGJ1" s="13"/>
      <c r="DGK1" s="13"/>
      <c r="DGL1" s="13"/>
      <c r="DGM1" s="13"/>
      <c r="DGN1" s="13"/>
      <c r="DGO1" s="13"/>
      <c r="DGP1" s="13"/>
      <c r="DGQ1" s="13"/>
      <c r="DGR1" s="13"/>
      <c r="DGS1" s="13"/>
      <c r="DGT1" s="13"/>
      <c r="DGU1" s="13"/>
      <c r="DGV1" s="13"/>
      <c r="DGW1" s="13"/>
      <c r="DGX1" s="13"/>
      <c r="DGY1" s="13"/>
      <c r="DGZ1" s="13"/>
      <c r="DHA1" s="13"/>
      <c r="DHB1" s="13"/>
      <c r="DHC1" s="13"/>
      <c r="DHD1" s="13"/>
      <c r="DHE1" s="13"/>
      <c r="DHF1" s="13"/>
      <c r="DHG1" s="13"/>
      <c r="DHH1" s="13"/>
      <c r="DHI1" s="13"/>
      <c r="DHJ1" s="13"/>
      <c r="DHK1" s="13"/>
      <c r="DHL1" s="13"/>
      <c r="DHM1" s="13"/>
      <c r="DHN1" s="13"/>
      <c r="DHO1" s="13"/>
      <c r="DHP1" s="13"/>
      <c r="DHQ1" s="13"/>
      <c r="DHR1" s="13"/>
      <c r="DHS1" s="13"/>
      <c r="DHT1" s="13"/>
      <c r="DHU1" s="13"/>
      <c r="DHV1" s="13"/>
      <c r="DHW1" s="13"/>
      <c r="DHX1" s="13"/>
      <c r="DHY1" s="13"/>
      <c r="DHZ1" s="13"/>
      <c r="DIA1" s="13"/>
      <c r="DIB1" s="13"/>
      <c r="DIC1" s="13"/>
      <c r="DID1" s="13"/>
      <c r="DIE1" s="13"/>
      <c r="DIF1" s="13"/>
      <c r="DIG1" s="13"/>
      <c r="DIH1" s="13"/>
      <c r="DII1" s="13"/>
      <c r="DIJ1" s="13"/>
      <c r="DIK1" s="13"/>
      <c r="DIL1" s="13"/>
      <c r="DIM1" s="13"/>
      <c r="DIN1" s="13"/>
      <c r="DIO1" s="13"/>
      <c r="DIP1" s="13"/>
      <c r="DIQ1" s="13"/>
      <c r="DIR1" s="13"/>
      <c r="DIS1" s="13"/>
      <c r="DIT1" s="13"/>
      <c r="DIU1" s="13"/>
      <c r="DIV1" s="13"/>
      <c r="DIW1" s="13"/>
      <c r="DIX1" s="13"/>
      <c r="DIY1" s="13"/>
      <c r="DIZ1" s="13"/>
      <c r="DJA1" s="13"/>
      <c r="DJB1" s="13"/>
      <c r="DJC1" s="13"/>
      <c r="DJD1" s="13"/>
      <c r="DJE1" s="13"/>
      <c r="DJF1" s="13"/>
      <c r="DJG1" s="13"/>
      <c r="DJH1" s="13"/>
      <c r="DJI1" s="13"/>
      <c r="DJJ1" s="13"/>
      <c r="DJK1" s="13"/>
      <c r="DJL1" s="13"/>
      <c r="DJM1" s="13"/>
      <c r="DJN1" s="13"/>
      <c r="DJO1" s="13"/>
      <c r="DJP1" s="13"/>
      <c r="DJQ1" s="13"/>
      <c r="DJR1" s="13"/>
      <c r="DJS1" s="13"/>
      <c r="DJT1" s="13"/>
      <c r="DJU1" s="13"/>
      <c r="DJV1" s="13"/>
      <c r="DJW1" s="13"/>
      <c r="DJX1" s="13"/>
      <c r="DJY1" s="13"/>
      <c r="DJZ1" s="13"/>
      <c r="DKA1" s="13"/>
      <c r="DKB1" s="13"/>
      <c r="DKC1" s="13"/>
      <c r="DKD1" s="13"/>
      <c r="DKE1" s="13"/>
      <c r="DKF1" s="13"/>
      <c r="DKG1" s="13"/>
      <c r="DKH1" s="13"/>
      <c r="DKI1" s="13"/>
      <c r="DKJ1" s="13"/>
      <c r="DKK1" s="13"/>
      <c r="DKL1" s="13"/>
      <c r="DKM1" s="13"/>
      <c r="DKN1" s="13"/>
      <c r="DKO1" s="13"/>
      <c r="DKP1" s="13"/>
      <c r="DKQ1" s="13"/>
      <c r="DKR1" s="13"/>
      <c r="DKS1" s="13"/>
      <c r="DKT1" s="13"/>
      <c r="DKU1" s="13"/>
      <c r="DKV1" s="13"/>
      <c r="DKW1" s="13"/>
      <c r="DKX1" s="13"/>
      <c r="DKY1" s="13"/>
      <c r="DKZ1" s="13"/>
      <c r="DLA1" s="13"/>
      <c r="DLB1" s="13"/>
      <c r="DLC1" s="13"/>
      <c r="DLD1" s="13"/>
      <c r="DLE1" s="13"/>
      <c r="DLF1" s="13"/>
      <c r="DLG1" s="13"/>
      <c r="DLH1" s="13"/>
      <c r="DLI1" s="13"/>
      <c r="DLJ1" s="13"/>
      <c r="DLK1" s="13"/>
      <c r="DLL1" s="13"/>
      <c r="DLM1" s="13"/>
      <c r="DLN1" s="13"/>
      <c r="DLO1" s="13"/>
      <c r="DLP1" s="13"/>
      <c r="DLQ1" s="13"/>
      <c r="DLR1" s="13"/>
      <c r="DLS1" s="13"/>
      <c r="DLT1" s="13"/>
      <c r="DLU1" s="13"/>
      <c r="DLV1" s="13"/>
      <c r="DLW1" s="13"/>
      <c r="DLX1" s="13"/>
      <c r="DLY1" s="13"/>
      <c r="DLZ1" s="13"/>
      <c r="DMA1" s="13"/>
      <c r="DMB1" s="13"/>
      <c r="DMC1" s="13"/>
      <c r="DMD1" s="13"/>
      <c r="DME1" s="13"/>
      <c r="DMF1" s="13"/>
      <c r="DMG1" s="13"/>
      <c r="DMH1" s="13"/>
      <c r="DMI1" s="13"/>
      <c r="DMJ1" s="13"/>
      <c r="DMK1" s="13"/>
      <c r="DML1" s="13"/>
      <c r="DMM1" s="13"/>
      <c r="DMN1" s="13"/>
      <c r="DMO1" s="13"/>
      <c r="DMP1" s="13"/>
      <c r="DMQ1" s="13"/>
      <c r="DMR1" s="13"/>
      <c r="DMS1" s="13"/>
      <c r="DMT1" s="13"/>
      <c r="DMU1" s="13"/>
      <c r="DMV1" s="13"/>
      <c r="DMW1" s="13"/>
      <c r="DMX1" s="13"/>
      <c r="DMY1" s="13"/>
      <c r="DMZ1" s="13"/>
      <c r="DNA1" s="13"/>
      <c r="DNB1" s="13"/>
      <c r="DNC1" s="13"/>
      <c r="DND1" s="13"/>
      <c r="DNE1" s="13"/>
      <c r="DNF1" s="13"/>
      <c r="DNG1" s="13"/>
      <c r="DNH1" s="13"/>
      <c r="DNI1" s="13"/>
      <c r="DNJ1" s="13"/>
      <c r="DNK1" s="13"/>
      <c r="DNL1" s="13"/>
      <c r="DNM1" s="13"/>
      <c r="DNN1" s="13"/>
      <c r="DNO1" s="13"/>
      <c r="DNP1" s="13"/>
      <c r="DNQ1" s="13"/>
      <c r="DNR1" s="13"/>
      <c r="DNS1" s="13"/>
      <c r="DNT1" s="13"/>
      <c r="DNU1" s="13"/>
      <c r="DNV1" s="13"/>
      <c r="DNW1" s="13"/>
      <c r="DNX1" s="13"/>
      <c r="DNY1" s="13"/>
      <c r="DNZ1" s="13"/>
      <c r="DOA1" s="13"/>
      <c r="DOB1" s="13"/>
      <c r="DOC1" s="13"/>
      <c r="DOD1" s="13"/>
      <c r="DOE1" s="13"/>
      <c r="DOF1" s="13"/>
      <c r="DOG1" s="13"/>
      <c r="DOH1" s="13"/>
      <c r="DOI1" s="13"/>
      <c r="DOJ1" s="13"/>
      <c r="DOK1" s="13"/>
      <c r="DOL1" s="13"/>
      <c r="DOM1" s="13"/>
      <c r="DON1" s="13"/>
      <c r="DOO1" s="13"/>
      <c r="DOP1" s="13"/>
      <c r="DOQ1" s="13"/>
      <c r="DOR1" s="13"/>
      <c r="DOS1" s="13"/>
      <c r="DOT1" s="13"/>
      <c r="DOU1" s="13"/>
      <c r="DOV1" s="13"/>
      <c r="DOW1" s="13"/>
      <c r="DOX1" s="13"/>
      <c r="DOY1" s="13"/>
      <c r="DOZ1" s="13"/>
      <c r="DPA1" s="13"/>
      <c r="DPB1" s="13"/>
      <c r="DPC1" s="13"/>
      <c r="DPD1" s="13"/>
      <c r="DPE1" s="13"/>
      <c r="DPF1" s="13"/>
      <c r="DPG1" s="13"/>
      <c r="DPH1" s="13"/>
      <c r="DPI1" s="13"/>
      <c r="DPJ1" s="13"/>
      <c r="DPK1" s="13"/>
      <c r="DPL1" s="13"/>
      <c r="DPM1" s="13"/>
      <c r="DPN1" s="13"/>
      <c r="DPO1" s="13"/>
      <c r="DPP1" s="13"/>
      <c r="DPQ1" s="13"/>
      <c r="DPR1" s="13"/>
      <c r="DPS1" s="13"/>
      <c r="DPT1" s="13"/>
      <c r="DPU1" s="13"/>
      <c r="DPV1" s="13"/>
      <c r="DPW1" s="13"/>
      <c r="DPX1" s="13"/>
      <c r="DPY1" s="13"/>
      <c r="DPZ1" s="13"/>
      <c r="DQA1" s="13"/>
      <c r="DQB1" s="13"/>
      <c r="DQC1" s="13"/>
      <c r="DQD1" s="13"/>
      <c r="DQE1" s="13"/>
      <c r="DQF1" s="13"/>
      <c r="DQG1" s="13"/>
      <c r="DQH1" s="13"/>
      <c r="DQI1" s="13"/>
      <c r="DQJ1" s="13"/>
      <c r="DQK1" s="13"/>
      <c r="DQL1" s="13"/>
      <c r="DQM1" s="13"/>
      <c r="DQN1" s="13"/>
      <c r="DQO1" s="13"/>
      <c r="DQP1" s="13"/>
      <c r="DQQ1" s="13"/>
      <c r="DQR1" s="13"/>
      <c r="DQS1" s="13"/>
      <c r="DQT1" s="13"/>
      <c r="DQU1" s="13"/>
      <c r="DQV1" s="13"/>
      <c r="DQW1" s="13"/>
      <c r="DQX1" s="13"/>
      <c r="DQY1" s="13"/>
      <c r="DQZ1" s="13"/>
      <c r="DRA1" s="13"/>
      <c r="DRB1" s="13"/>
      <c r="DRC1" s="13"/>
      <c r="DRD1" s="13"/>
      <c r="DRE1" s="13"/>
      <c r="DRF1" s="13"/>
      <c r="DRG1" s="13"/>
      <c r="DRH1" s="13"/>
      <c r="DRI1" s="13"/>
      <c r="DRJ1" s="13"/>
      <c r="DRK1" s="13"/>
      <c r="DRL1" s="13"/>
      <c r="DRM1" s="13"/>
      <c r="DRN1" s="13"/>
      <c r="DRO1" s="13"/>
      <c r="DRP1" s="13"/>
      <c r="DRQ1" s="13"/>
      <c r="DRR1" s="13"/>
      <c r="DRS1" s="13"/>
      <c r="DRT1" s="13"/>
      <c r="DRU1" s="13"/>
      <c r="DRV1" s="13"/>
      <c r="DRW1" s="13"/>
      <c r="DRX1" s="13"/>
      <c r="DRY1" s="13"/>
      <c r="DRZ1" s="13"/>
      <c r="DSA1" s="13"/>
      <c r="DSB1" s="13"/>
      <c r="DSC1" s="13"/>
      <c r="DSD1" s="13"/>
      <c r="DSE1" s="13"/>
      <c r="DSF1" s="13"/>
      <c r="DSG1" s="13"/>
      <c r="DSH1" s="13"/>
      <c r="DSI1" s="13"/>
      <c r="DSJ1" s="13"/>
      <c r="DSK1" s="13"/>
      <c r="DSL1" s="13"/>
      <c r="DSM1" s="13"/>
      <c r="DSN1" s="13"/>
      <c r="DSO1" s="13"/>
      <c r="DSP1" s="13"/>
      <c r="DSQ1" s="13"/>
      <c r="DSR1" s="13"/>
      <c r="DSS1" s="13"/>
      <c r="DST1" s="13"/>
      <c r="DSU1" s="13"/>
      <c r="DSV1" s="13"/>
      <c r="DSW1" s="13"/>
      <c r="DSX1" s="13"/>
      <c r="DSY1" s="13"/>
      <c r="DSZ1" s="13"/>
      <c r="DTA1" s="13"/>
      <c r="DTB1" s="13"/>
      <c r="DTC1" s="13"/>
      <c r="DTD1" s="13"/>
      <c r="DTE1" s="13"/>
      <c r="DTF1" s="13"/>
      <c r="DTG1" s="13"/>
      <c r="DTH1" s="13"/>
      <c r="DTI1" s="13"/>
      <c r="DTJ1" s="13"/>
      <c r="DTK1" s="13"/>
      <c r="DTL1" s="13"/>
      <c r="DTM1" s="13"/>
      <c r="DTN1" s="13"/>
      <c r="DTO1" s="13"/>
      <c r="DTP1" s="13"/>
      <c r="DTQ1" s="13"/>
      <c r="DTR1" s="13"/>
      <c r="DTS1" s="13"/>
      <c r="DTT1" s="13"/>
      <c r="DTU1" s="13"/>
      <c r="DTV1" s="13"/>
      <c r="DTW1" s="13"/>
      <c r="DTX1" s="13"/>
      <c r="DTY1" s="13"/>
      <c r="DTZ1" s="13"/>
      <c r="DUA1" s="13"/>
      <c r="DUB1" s="13"/>
      <c r="DUC1" s="13"/>
      <c r="DUD1" s="13"/>
      <c r="DUE1" s="13"/>
      <c r="DUF1" s="13"/>
      <c r="DUG1" s="13"/>
      <c r="DUH1" s="13"/>
      <c r="DUI1" s="13"/>
      <c r="DUJ1" s="13"/>
      <c r="DUK1" s="13"/>
      <c r="DUL1" s="13"/>
      <c r="DUM1" s="13"/>
      <c r="DUN1" s="13"/>
      <c r="DUO1" s="13"/>
      <c r="DUP1" s="13"/>
      <c r="DUQ1" s="13"/>
      <c r="DUR1" s="13"/>
      <c r="DUS1" s="13"/>
      <c r="DUT1" s="13"/>
      <c r="DUU1" s="13"/>
      <c r="DUV1" s="13"/>
      <c r="DUW1" s="13"/>
      <c r="DUX1" s="13"/>
      <c r="DUY1" s="13"/>
      <c r="DUZ1" s="13"/>
      <c r="DVA1" s="13"/>
      <c r="DVB1" s="13"/>
      <c r="DVC1" s="13"/>
      <c r="DVD1" s="13"/>
      <c r="DVE1" s="13"/>
      <c r="DVF1" s="13"/>
      <c r="DVG1" s="13"/>
      <c r="DVH1" s="13"/>
      <c r="DVI1" s="13"/>
      <c r="DVJ1" s="13"/>
      <c r="DVK1" s="13"/>
      <c r="DVL1" s="13"/>
      <c r="DVM1" s="13"/>
      <c r="DVN1" s="13"/>
      <c r="DVO1" s="13"/>
      <c r="DVP1" s="13"/>
      <c r="DVQ1" s="13"/>
      <c r="DVR1" s="13"/>
      <c r="DVS1" s="13"/>
      <c r="DVT1" s="13"/>
      <c r="DVU1" s="13"/>
      <c r="DVV1" s="13"/>
      <c r="DVW1" s="13"/>
      <c r="DVX1" s="13"/>
      <c r="DVY1" s="13"/>
      <c r="DVZ1" s="13"/>
      <c r="DWA1" s="13"/>
      <c r="DWB1" s="13"/>
      <c r="DWC1" s="13"/>
      <c r="DWD1" s="13"/>
      <c r="DWE1" s="13"/>
      <c r="DWF1" s="13"/>
      <c r="DWG1" s="13"/>
      <c r="DWH1" s="13"/>
      <c r="DWI1" s="13"/>
      <c r="DWJ1" s="13"/>
      <c r="DWK1" s="13"/>
      <c r="DWL1" s="13"/>
      <c r="DWM1" s="13"/>
      <c r="DWN1" s="13"/>
      <c r="DWO1" s="13"/>
      <c r="DWP1" s="13"/>
      <c r="DWQ1" s="13"/>
      <c r="DWR1" s="13"/>
      <c r="DWS1" s="13"/>
      <c r="DWT1" s="13"/>
      <c r="DWU1" s="13"/>
      <c r="DWV1" s="13"/>
      <c r="DWW1" s="13"/>
      <c r="DWX1" s="13"/>
      <c r="DWY1" s="13"/>
      <c r="DWZ1" s="13"/>
      <c r="DXA1" s="13"/>
      <c r="DXB1" s="13"/>
      <c r="DXC1" s="13"/>
      <c r="DXD1" s="13"/>
      <c r="DXE1" s="13"/>
      <c r="DXF1" s="13"/>
      <c r="DXG1" s="13"/>
      <c r="DXH1" s="13"/>
      <c r="DXI1" s="13"/>
      <c r="DXJ1" s="13"/>
      <c r="DXK1" s="13"/>
      <c r="DXL1" s="13"/>
      <c r="DXM1" s="13"/>
      <c r="DXN1" s="13"/>
      <c r="DXO1" s="13"/>
      <c r="DXP1" s="13"/>
      <c r="DXQ1" s="13"/>
      <c r="DXR1" s="13"/>
      <c r="DXS1" s="13"/>
      <c r="DXT1" s="13"/>
      <c r="DXU1" s="13"/>
      <c r="DXV1" s="13"/>
      <c r="DXW1" s="13"/>
      <c r="DXX1" s="13"/>
      <c r="DXY1" s="13"/>
      <c r="DXZ1" s="13"/>
      <c r="DYA1" s="13"/>
      <c r="DYB1" s="13"/>
      <c r="DYC1" s="13"/>
      <c r="DYD1" s="13"/>
      <c r="DYE1" s="13"/>
      <c r="DYF1" s="13"/>
      <c r="DYG1" s="13"/>
      <c r="DYH1" s="13"/>
      <c r="DYI1" s="13"/>
      <c r="DYJ1" s="13"/>
      <c r="DYK1" s="13"/>
      <c r="DYL1" s="13"/>
      <c r="DYM1" s="13"/>
      <c r="DYN1" s="13"/>
      <c r="DYO1" s="13"/>
      <c r="DYP1" s="13"/>
      <c r="DYQ1" s="13"/>
      <c r="DYR1" s="13"/>
      <c r="DYS1" s="13"/>
      <c r="DYT1" s="13"/>
      <c r="DYU1" s="13"/>
      <c r="DYV1" s="13"/>
      <c r="DYW1" s="13"/>
      <c r="DYX1" s="13"/>
      <c r="DYY1" s="13"/>
      <c r="DYZ1" s="13"/>
      <c r="DZA1" s="13"/>
      <c r="DZB1" s="13"/>
      <c r="DZC1" s="13"/>
      <c r="DZD1" s="13"/>
      <c r="DZE1" s="13"/>
      <c r="DZF1" s="13"/>
      <c r="DZG1" s="13"/>
      <c r="DZH1" s="13"/>
      <c r="DZI1" s="13"/>
      <c r="DZJ1" s="13"/>
      <c r="DZK1" s="13"/>
      <c r="DZL1" s="13"/>
      <c r="DZM1" s="13"/>
      <c r="DZN1" s="13"/>
      <c r="DZO1" s="13"/>
      <c r="DZP1" s="13"/>
      <c r="DZQ1" s="13"/>
      <c r="DZR1" s="13"/>
      <c r="DZS1" s="13"/>
      <c r="DZT1" s="13"/>
      <c r="DZU1" s="13"/>
      <c r="DZV1" s="13"/>
      <c r="DZW1" s="13"/>
      <c r="DZX1" s="13"/>
      <c r="DZY1" s="13"/>
      <c r="DZZ1" s="13"/>
      <c r="EAA1" s="13"/>
      <c r="EAB1" s="13"/>
      <c r="EAC1" s="13"/>
      <c r="EAD1" s="13"/>
      <c r="EAE1" s="13"/>
      <c r="EAF1" s="13"/>
      <c r="EAG1" s="13"/>
      <c r="EAH1" s="13"/>
      <c r="EAI1" s="13"/>
      <c r="EAJ1" s="13"/>
      <c r="EAK1" s="13"/>
      <c r="EAL1" s="13"/>
      <c r="EAM1" s="13"/>
      <c r="EAN1" s="13"/>
      <c r="EAO1" s="13"/>
      <c r="EAP1" s="13"/>
      <c r="EAQ1" s="13"/>
      <c r="EAR1" s="13"/>
      <c r="EAS1" s="13"/>
      <c r="EAT1" s="13"/>
      <c r="EAU1" s="13"/>
      <c r="EAV1" s="13"/>
      <c r="EAW1" s="13"/>
      <c r="EAX1" s="13"/>
      <c r="EAY1" s="13"/>
      <c r="EAZ1" s="13"/>
      <c r="EBA1" s="13"/>
      <c r="EBB1" s="13"/>
      <c r="EBC1" s="13"/>
      <c r="EBD1" s="13"/>
      <c r="EBE1" s="13"/>
      <c r="EBF1" s="13"/>
      <c r="EBG1" s="13"/>
      <c r="EBH1" s="13"/>
      <c r="EBI1" s="13"/>
      <c r="EBJ1" s="13"/>
      <c r="EBK1" s="13"/>
      <c r="EBL1" s="13"/>
      <c r="EBM1" s="13"/>
      <c r="EBN1" s="13"/>
      <c r="EBO1" s="13"/>
      <c r="EBP1" s="13"/>
      <c r="EBQ1" s="13"/>
      <c r="EBR1" s="13"/>
      <c r="EBS1" s="13"/>
      <c r="EBT1" s="13"/>
      <c r="EBU1" s="13"/>
      <c r="EBV1" s="13"/>
      <c r="EBW1" s="13"/>
      <c r="EBX1" s="13"/>
      <c r="EBY1" s="13"/>
      <c r="EBZ1" s="13"/>
      <c r="ECA1" s="13"/>
      <c r="ECB1" s="13"/>
      <c r="ECC1" s="13"/>
      <c r="ECD1" s="13"/>
      <c r="ECE1" s="13"/>
      <c r="ECF1" s="13"/>
      <c r="ECG1" s="13"/>
      <c r="ECH1" s="13"/>
      <c r="ECI1" s="13"/>
      <c r="ECJ1" s="13"/>
      <c r="ECK1" s="13"/>
      <c r="ECL1" s="13"/>
      <c r="ECM1" s="13"/>
      <c r="ECN1" s="13"/>
      <c r="ECO1" s="13"/>
      <c r="ECP1" s="13"/>
      <c r="ECQ1" s="13"/>
      <c r="ECR1" s="13"/>
      <c r="ECS1" s="13"/>
      <c r="ECT1" s="13"/>
      <c r="ECU1" s="13"/>
      <c r="ECV1" s="13"/>
      <c r="ECW1" s="13"/>
      <c r="ECX1" s="13"/>
      <c r="ECY1" s="13"/>
      <c r="ECZ1" s="13"/>
      <c r="EDA1" s="13"/>
      <c r="EDB1" s="13"/>
      <c r="EDC1" s="13"/>
      <c r="EDD1" s="13"/>
      <c r="EDE1" s="13"/>
      <c r="EDF1" s="13"/>
      <c r="EDG1" s="13"/>
      <c r="EDH1" s="13"/>
      <c r="EDI1" s="13"/>
      <c r="EDJ1" s="13"/>
      <c r="EDK1" s="13"/>
      <c r="EDL1" s="13"/>
      <c r="EDM1" s="13"/>
      <c r="EDN1" s="13"/>
      <c r="EDO1" s="13"/>
      <c r="EDP1" s="13"/>
      <c r="EDQ1" s="13"/>
      <c r="EDR1" s="13"/>
      <c r="EDS1" s="13"/>
      <c r="EDT1" s="13"/>
      <c r="EDU1" s="13"/>
      <c r="EDV1" s="13"/>
      <c r="EDW1" s="13"/>
      <c r="EDX1" s="13"/>
      <c r="EDY1" s="13"/>
      <c r="EDZ1" s="13"/>
      <c r="EEA1" s="13"/>
      <c r="EEB1" s="13"/>
      <c r="EEC1" s="13"/>
      <c r="EED1" s="13"/>
      <c r="EEE1" s="13"/>
      <c r="EEF1" s="13"/>
      <c r="EEG1" s="13"/>
      <c r="EEH1" s="13"/>
      <c r="EEI1" s="13"/>
      <c r="EEJ1" s="13"/>
      <c r="EEK1" s="13"/>
      <c r="EEL1" s="13"/>
      <c r="EEM1" s="13"/>
      <c r="EEN1" s="13"/>
      <c r="EEO1" s="13"/>
      <c r="EEP1" s="13"/>
      <c r="EEQ1" s="13"/>
      <c r="EER1" s="13"/>
      <c r="EES1" s="13"/>
      <c r="EET1" s="13"/>
      <c r="EEU1" s="13"/>
      <c r="EEV1" s="13"/>
      <c r="EEW1" s="13"/>
      <c r="EEX1" s="13"/>
      <c r="EEY1" s="13"/>
      <c r="EEZ1" s="13"/>
      <c r="EFA1" s="13"/>
      <c r="EFB1" s="13"/>
      <c r="EFC1" s="13"/>
      <c r="EFD1" s="13"/>
      <c r="EFE1" s="13"/>
      <c r="EFF1" s="13"/>
      <c r="EFG1" s="13"/>
      <c r="EFH1" s="13"/>
      <c r="EFI1" s="13"/>
      <c r="EFJ1" s="13"/>
      <c r="EFK1" s="13"/>
      <c r="EFL1" s="13"/>
      <c r="EFM1" s="13"/>
      <c r="EFN1" s="13"/>
      <c r="EFO1" s="13"/>
      <c r="EFP1" s="13"/>
      <c r="EFQ1" s="13"/>
      <c r="EFR1" s="13"/>
      <c r="EFS1" s="13"/>
      <c r="EFT1" s="13"/>
      <c r="EFU1" s="13"/>
      <c r="EFV1" s="13"/>
      <c r="EFW1" s="13"/>
      <c r="EFX1" s="13"/>
      <c r="EFY1" s="13"/>
      <c r="EFZ1" s="13"/>
      <c r="EGA1" s="13"/>
      <c r="EGB1" s="13"/>
      <c r="EGC1" s="13"/>
      <c r="EGD1" s="13"/>
      <c r="EGE1" s="13"/>
      <c r="EGF1" s="13"/>
      <c r="EGG1" s="13"/>
      <c r="EGH1" s="13"/>
      <c r="EGI1" s="13"/>
      <c r="EGJ1" s="13"/>
      <c r="EGK1" s="13"/>
      <c r="EGL1" s="13"/>
      <c r="EGM1" s="13"/>
      <c r="EGN1" s="13"/>
      <c r="EGO1" s="13"/>
      <c r="EGP1" s="13"/>
      <c r="EGQ1" s="13"/>
      <c r="EGR1" s="13"/>
      <c r="EGS1" s="13"/>
      <c r="EGT1" s="13"/>
      <c r="EGU1" s="13"/>
      <c r="EGV1" s="13"/>
      <c r="EGW1" s="13"/>
      <c r="EGX1" s="13"/>
      <c r="EGY1" s="13"/>
      <c r="EGZ1" s="13"/>
      <c r="EHA1" s="13"/>
      <c r="EHB1" s="13"/>
      <c r="EHC1" s="13"/>
      <c r="EHD1" s="13"/>
      <c r="EHE1" s="13"/>
      <c r="EHF1" s="13"/>
      <c r="EHG1" s="13"/>
      <c r="EHH1" s="13"/>
      <c r="EHI1" s="13"/>
      <c r="EHJ1" s="13"/>
      <c r="EHK1" s="13"/>
      <c r="EHL1" s="13"/>
      <c r="EHM1" s="13"/>
      <c r="EHN1" s="13"/>
      <c r="EHO1" s="13"/>
      <c r="EHP1" s="13"/>
      <c r="EHQ1" s="13"/>
      <c r="EHR1" s="13"/>
      <c r="EHS1" s="13"/>
      <c r="EHT1" s="13"/>
      <c r="EHU1" s="13"/>
      <c r="EHV1" s="13"/>
      <c r="EHW1" s="13"/>
      <c r="EHX1" s="13"/>
      <c r="EHY1" s="13"/>
      <c r="EHZ1" s="13"/>
      <c r="EIA1" s="13"/>
      <c r="EIB1" s="13"/>
      <c r="EIC1" s="13"/>
      <c r="EID1" s="13"/>
      <c r="EIE1" s="13"/>
      <c r="EIF1" s="13"/>
      <c r="EIG1" s="13"/>
      <c r="EIH1" s="13"/>
      <c r="EII1" s="13"/>
      <c r="EIJ1" s="13"/>
      <c r="EIK1" s="13"/>
      <c r="EIL1" s="13"/>
      <c r="EIM1" s="13"/>
      <c r="EIN1" s="13"/>
      <c r="EIO1" s="13"/>
      <c r="EIP1" s="13"/>
      <c r="EIQ1" s="13"/>
      <c r="EIR1" s="13"/>
      <c r="EIS1" s="13"/>
      <c r="EIT1" s="13"/>
      <c r="EIU1" s="13"/>
      <c r="EIV1" s="13"/>
      <c r="EIW1" s="13"/>
      <c r="EIX1" s="13"/>
      <c r="EIY1" s="13"/>
      <c r="EIZ1" s="13"/>
      <c r="EJA1" s="13"/>
      <c r="EJB1" s="13"/>
      <c r="EJC1" s="13"/>
      <c r="EJD1" s="13"/>
      <c r="EJE1" s="13"/>
      <c r="EJF1" s="13"/>
      <c r="EJG1" s="13"/>
      <c r="EJH1" s="13"/>
      <c r="EJI1" s="13"/>
      <c r="EJJ1" s="13"/>
      <c r="EJK1" s="13"/>
      <c r="EJL1" s="13"/>
      <c r="EJM1" s="13"/>
      <c r="EJN1" s="13"/>
      <c r="EJO1" s="13"/>
      <c r="EJP1" s="13"/>
      <c r="EJQ1" s="13"/>
      <c r="EJR1" s="13"/>
      <c r="EJS1" s="13"/>
      <c r="EJT1" s="13"/>
      <c r="EJU1" s="13"/>
      <c r="EJV1" s="13"/>
      <c r="EJW1" s="13"/>
      <c r="EJX1" s="13"/>
      <c r="EJY1" s="13"/>
      <c r="EJZ1" s="13"/>
      <c r="EKA1" s="13"/>
      <c r="EKB1" s="13"/>
      <c r="EKC1" s="13"/>
      <c r="EKD1" s="13"/>
      <c r="EKE1" s="13"/>
      <c r="EKF1" s="13"/>
      <c r="EKG1" s="13"/>
      <c r="EKH1" s="13"/>
      <c r="EKI1" s="13"/>
      <c r="EKJ1" s="13"/>
      <c r="EKK1" s="13"/>
      <c r="EKL1" s="13"/>
      <c r="EKM1" s="13"/>
      <c r="EKN1" s="13"/>
      <c r="EKO1" s="13"/>
      <c r="EKP1" s="13"/>
      <c r="EKQ1" s="13"/>
      <c r="EKR1" s="13"/>
      <c r="EKS1" s="13"/>
      <c r="EKT1" s="13"/>
      <c r="EKU1" s="13"/>
      <c r="EKV1" s="13"/>
      <c r="EKW1" s="13"/>
      <c r="EKX1" s="13"/>
      <c r="EKY1" s="13"/>
      <c r="EKZ1" s="13"/>
      <c r="ELA1" s="13"/>
      <c r="ELB1" s="13"/>
      <c r="ELC1" s="13"/>
      <c r="ELD1" s="13"/>
      <c r="ELE1" s="13"/>
      <c r="ELF1" s="13"/>
      <c r="ELG1" s="13"/>
      <c r="ELH1" s="13"/>
      <c r="ELI1" s="13"/>
      <c r="ELJ1" s="13"/>
      <c r="ELK1" s="13"/>
      <c r="ELL1" s="13"/>
      <c r="ELM1" s="13"/>
      <c r="ELN1" s="13"/>
      <c r="ELO1" s="13"/>
      <c r="ELP1" s="13"/>
      <c r="ELQ1" s="13"/>
      <c r="ELR1" s="13"/>
      <c r="ELS1" s="13"/>
      <c r="ELT1" s="13"/>
      <c r="ELU1" s="13"/>
      <c r="ELV1" s="13"/>
      <c r="ELW1" s="13"/>
      <c r="ELX1" s="13"/>
      <c r="ELY1" s="13"/>
      <c r="ELZ1" s="13"/>
      <c r="EMA1" s="13"/>
      <c r="EMB1" s="13"/>
      <c r="EMC1" s="13"/>
      <c r="EMD1" s="13"/>
      <c r="EME1" s="13"/>
      <c r="EMF1" s="13"/>
      <c r="EMG1" s="13"/>
      <c r="EMH1" s="13"/>
      <c r="EMI1" s="13"/>
      <c r="EMJ1" s="13"/>
      <c r="EMK1" s="13"/>
      <c r="EML1" s="13"/>
      <c r="EMM1" s="13"/>
      <c r="EMN1" s="13"/>
      <c r="EMO1" s="13"/>
      <c r="EMP1" s="13"/>
      <c r="EMQ1" s="13"/>
      <c r="EMR1" s="13"/>
      <c r="EMS1" s="13"/>
      <c r="EMT1" s="13"/>
      <c r="EMU1" s="13"/>
      <c r="EMV1" s="13"/>
      <c r="EMW1" s="13"/>
      <c r="EMX1" s="13"/>
      <c r="EMY1" s="13"/>
      <c r="EMZ1" s="13"/>
      <c r="ENA1" s="13"/>
      <c r="ENB1" s="13"/>
      <c r="ENC1" s="13"/>
      <c r="END1" s="13"/>
      <c r="ENE1" s="13"/>
      <c r="ENF1" s="13"/>
      <c r="ENG1" s="13"/>
      <c r="ENH1" s="13"/>
      <c r="ENI1" s="13"/>
      <c r="ENJ1" s="13"/>
      <c r="ENK1" s="13"/>
      <c r="ENL1" s="13"/>
      <c r="ENM1" s="13"/>
      <c r="ENN1" s="13"/>
      <c r="ENO1" s="13"/>
      <c r="ENP1" s="13"/>
      <c r="ENQ1" s="13"/>
      <c r="ENR1" s="13"/>
      <c r="ENS1" s="13"/>
      <c r="ENT1" s="13"/>
      <c r="ENU1" s="13"/>
      <c r="ENV1" s="13"/>
      <c r="ENW1" s="13"/>
      <c r="ENX1" s="13"/>
      <c r="ENY1" s="13"/>
      <c r="ENZ1" s="13"/>
      <c r="EOA1" s="13"/>
      <c r="EOB1" s="13"/>
      <c r="EOC1" s="13"/>
      <c r="EOD1" s="13"/>
      <c r="EOE1" s="13"/>
      <c r="EOF1" s="13"/>
      <c r="EOG1" s="13"/>
      <c r="EOH1" s="13"/>
      <c r="EOI1" s="13"/>
      <c r="EOJ1" s="13"/>
      <c r="EOK1" s="13"/>
      <c r="EOL1" s="13"/>
      <c r="EOM1" s="13"/>
      <c r="EON1" s="13"/>
      <c r="EOO1" s="13"/>
      <c r="EOP1" s="13"/>
      <c r="EOQ1" s="13"/>
      <c r="EOR1" s="13"/>
      <c r="EOS1" s="13"/>
      <c r="EOT1" s="13"/>
      <c r="EOU1" s="13"/>
      <c r="EOV1" s="13"/>
      <c r="EOW1" s="13"/>
      <c r="EOX1" s="13"/>
      <c r="EOY1" s="13"/>
      <c r="EOZ1" s="13"/>
      <c r="EPA1" s="13"/>
      <c r="EPB1" s="13"/>
      <c r="EPC1" s="13"/>
      <c r="EPD1" s="13"/>
      <c r="EPE1" s="13"/>
      <c r="EPF1" s="13"/>
      <c r="EPG1" s="13"/>
      <c r="EPH1" s="13"/>
      <c r="EPI1" s="13"/>
      <c r="EPJ1" s="13"/>
      <c r="EPK1" s="13"/>
      <c r="EPL1" s="13"/>
      <c r="EPM1" s="13"/>
      <c r="EPN1" s="13"/>
      <c r="EPO1" s="13"/>
      <c r="EPP1" s="13"/>
      <c r="EPQ1" s="13"/>
      <c r="EPR1" s="13"/>
      <c r="EPS1" s="13"/>
      <c r="EPT1" s="13"/>
      <c r="EPU1" s="13"/>
      <c r="EPV1" s="13"/>
      <c r="EPW1" s="13"/>
      <c r="EPX1" s="13"/>
      <c r="EPY1" s="13"/>
      <c r="EPZ1" s="13"/>
      <c r="EQA1" s="13"/>
      <c r="EQB1" s="13"/>
      <c r="EQC1" s="13"/>
      <c r="EQD1" s="13"/>
      <c r="EQE1" s="13"/>
      <c r="EQF1" s="13"/>
      <c r="EQG1" s="13"/>
      <c r="EQH1" s="13"/>
      <c r="EQI1" s="13"/>
      <c r="EQJ1" s="13"/>
      <c r="EQK1" s="13"/>
      <c r="EQL1" s="13"/>
      <c r="EQM1" s="13"/>
      <c r="EQN1" s="13"/>
      <c r="EQO1" s="13"/>
      <c r="EQP1" s="13"/>
      <c r="EQQ1" s="13"/>
      <c r="EQR1" s="13"/>
      <c r="EQS1" s="13"/>
      <c r="EQT1" s="13"/>
      <c r="EQU1" s="13"/>
      <c r="EQV1" s="13"/>
      <c r="EQW1" s="13"/>
      <c r="EQX1" s="13"/>
      <c r="EQY1" s="13"/>
      <c r="EQZ1" s="13"/>
      <c r="ERA1" s="13"/>
      <c r="ERB1" s="13"/>
      <c r="ERC1" s="13"/>
      <c r="ERD1" s="13"/>
      <c r="ERE1" s="13"/>
      <c r="ERF1" s="13"/>
      <c r="ERG1" s="13"/>
      <c r="ERH1" s="13"/>
      <c r="ERI1" s="13"/>
      <c r="ERJ1" s="13"/>
      <c r="ERK1" s="13"/>
      <c r="ERL1" s="13"/>
      <c r="ERM1" s="13"/>
      <c r="ERN1" s="13"/>
      <c r="ERO1" s="13"/>
      <c r="ERP1" s="13"/>
      <c r="ERQ1" s="13"/>
      <c r="ERR1" s="13"/>
      <c r="ERS1" s="13"/>
      <c r="ERT1" s="13"/>
      <c r="ERU1" s="13"/>
      <c r="ERV1" s="13"/>
      <c r="ERW1" s="13"/>
      <c r="ERX1" s="13"/>
      <c r="ERY1" s="13"/>
      <c r="ERZ1" s="13"/>
      <c r="ESA1" s="13"/>
      <c r="ESB1" s="13"/>
      <c r="ESC1" s="13"/>
      <c r="ESD1" s="13"/>
      <c r="ESE1" s="13"/>
      <c r="ESF1" s="13"/>
      <c r="ESG1" s="13"/>
      <c r="ESH1" s="13"/>
      <c r="ESI1" s="13"/>
      <c r="ESJ1" s="13"/>
      <c r="ESK1" s="13"/>
      <c r="ESL1" s="13"/>
      <c r="ESM1" s="13"/>
      <c r="ESN1" s="13"/>
      <c r="ESO1" s="13"/>
      <c r="ESP1" s="13"/>
      <c r="ESQ1" s="13"/>
      <c r="ESR1" s="13"/>
      <c r="ESS1" s="13"/>
      <c r="EST1" s="13"/>
      <c r="ESU1" s="13"/>
      <c r="ESV1" s="13"/>
      <c r="ESW1" s="13"/>
      <c r="ESX1" s="13"/>
      <c r="ESY1" s="13"/>
      <c r="ESZ1" s="13"/>
      <c r="ETA1" s="13"/>
      <c r="ETB1" s="13"/>
      <c r="ETC1" s="13"/>
      <c r="ETD1" s="13"/>
      <c r="ETE1" s="13"/>
      <c r="ETF1" s="13"/>
      <c r="ETG1" s="13"/>
      <c r="ETH1" s="13"/>
      <c r="ETI1" s="13"/>
      <c r="ETJ1" s="13"/>
      <c r="ETK1" s="13"/>
      <c r="ETL1" s="13"/>
      <c r="ETM1" s="13"/>
      <c r="ETN1" s="13"/>
      <c r="ETO1" s="13"/>
      <c r="ETP1" s="13"/>
      <c r="ETQ1" s="13"/>
      <c r="ETR1" s="13"/>
      <c r="ETS1" s="13"/>
      <c r="ETT1" s="13"/>
      <c r="ETU1" s="13"/>
      <c r="ETV1" s="13"/>
      <c r="ETW1" s="13"/>
      <c r="ETX1" s="13"/>
      <c r="ETY1" s="13"/>
      <c r="ETZ1" s="13"/>
      <c r="EUA1" s="13"/>
      <c r="EUB1" s="13"/>
      <c r="EUC1" s="13"/>
      <c r="EUD1" s="13"/>
      <c r="EUE1" s="13"/>
      <c r="EUF1" s="13"/>
      <c r="EUG1" s="13"/>
      <c r="EUH1" s="13"/>
      <c r="EUI1" s="13"/>
      <c r="EUJ1" s="13"/>
      <c r="EUK1" s="13"/>
      <c r="EUL1" s="13"/>
      <c r="EUM1" s="13"/>
      <c r="EUN1" s="13"/>
      <c r="EUO1" s="13"/>
      <c r="EUP1" s="13"/>
      <c r="EUQ1" s="13"/>
      <c r="EUR1" s="13"/>
      <c r="EUS1" s="13"/>
      <c r="EUT1" s="13"/>
      <c r="EUU1" s="13"/>
      <c r="EUV1" s="13"/>
      <c r="EUW1" s="13"/>
      <c r="EUX1" s="13"/>
      <c r="EUY1" s="13"/>
      <c r="EUZ1" s="13"/>
      <c r="EVA1" s="13"/>
      <c r="EVB1" s="13"/>
      <c r="EVC1" s="13"/>
      <c r="EVD1" s="13"/>
      <c r="EVE1" s="13"/>
      <c r="EVF1" s="13"/>
      <c r="EVG1" s="13"/>
      <c r="EVH1" s="13"/>
      <c r="EVI1" s="13"/>
      <c r="EVJ1" s="13"/>
      <c r="EVK1" s="13"/>
      <c r="EVL1" s="13"/>
      <c r="EVM1" s="13"/>
      <c r="EVN1" s="13"/>
      <c r="EVO1" s="13"/>
      <c r="EVP1" s="13"/>
      <c r="EVQ1" s="13"/>
      <c r="EVR1" s="13"/>
      <c r="EVS1" s="13"/>
      <c r="EVT1" s="13"/>
      <c r="EVU1" s="13"/>
      <c r="EVV1" s="13"/>
      <c r="EVW1" s="13"/>
      <c r="EVX1" s="13"/>
      <c r="EVY1" s="13"/>
      <c r="EVZ1" s="13"/>
      <c r="EWA1" s="13"/>
      <c r="EWB1" s="13"/>
      <c r="EWC1" s="13"/>
      <c r="EWD1" s="13"/>
      <c r="EWE1" s="13"/>
      <c r="EWF1" s="13"/>
      <c r="EWG1" s="13"/>
      <c r="EWH1" s="13"/>
      <c r="EWI1" s="13"/>
      <c r="EWJ1" s="13"/>
      <c r="EWK1" s="13"/>
      <c r="EWL1" s="13"/>
      <c r="EWM1" s="13"/>
      <c r="EWN1" s="13"/>
      <c r="EWO1" s="13"/>
      <c r="EWP1" s="13"/>
      <c r="EWQ1" s="13"/>
      <c r="EWR1" s="13"/>
      <c r="EWS1" s="13"/>
      <c r="EWT1" s="13"/>
      <c r="EWU1" s="13"/>
      <c r="EWV1" s="13"/>
      <c r="EWW1" s="13"/>
      <c r="EWX1" s="13"/>
      <c r="EWY1" s="13"/>
      <c r="EWZ1" s="13"/>
      <c r="EXA1" s="13"/>
      <c r="EXB1" s="13"/>
      <c r="EXC1" s="13"/>
      <c r="EXD1" s="13"/>
      <c r="EXE1" s="13"/>
      <c r="EXF1" s="13"/>
      <c r="EXG1" s="13"/>
      <c r="EXH1" s="13"/>
      <c r="EXI1" s="13"/>
      <c r="EXJ1" s="13"/>
      <c r="EXK1" s="13"/>
      <c r="EXL1" s="13"/>
      <c r="EXM1" s="13"/>
      <c r="EXN1" s="13"/>
      <c r="EXO1" s="13"/>
      <c r="EXP1" s="13"/>
      <c r="EXQ1" s="13"/>
      <c r="EXR1" s="13"/>
      <c r="EXS1" s="13"/>
      <c r="EXT1" s="13"/>
      <c r="EXU1" s="13"/>
      <c r="EXV1" s="13"/>
      <c r="EXW1" s="13"/>
      <c r="EXX1" s="13"/>
      <c r="EXY1" s="13"/>
      <c r="EXZ1" s="13"/>
      <c r="EYA1" s="13"/>
      <c r="EYB1" s="13"/>
      <c r="EYC1" s="13"/>
      <c r="EYD1" s="13"/>
      <c r="EYE1" s="13"/>
      <c r="EYF1" s="13"/>
      <c r="EYG1" s="13"/>
      <c r="EYH1" s="13"/>
      <c r="EYI1" s="13"/>
      <c r="EYJ1" s="13"/>
      <c r="EYK1" s="13"/>
      <c r="EYL1" s="13"/>
      <c r="EYM1" s="13"/>
      <c r="EYN1" s="13"/>
      <c r="EYO1" s="13"/>
      <c r="EYP1" s="13"/>
      <c r="EYQ1" s="13"/>
      <c r="EYR1" s="13"/>
      <c r="EYS1" s="13"/>
      <c r="EYT1" s="13"/>
      <c r="EYU1" s="13"/>
      <c r="EYV1" s="13"/>
      <c r="EYW1" s="13"/>
      <c r="EYX1" s="13"/>
      <c r="EYY1" s="13"/>
      <c r="EYZ1" s="13"/>
      <c r="EZA1" s="13"/>
      <c r="EZB1" s="13"/>
      <c r="EZC1" s="13"/>
      <c r="EZD1" s="13"/>
      <c r="EZE1" s="13"/>
      <c r="EZF1" s="13"/>
      <c r="EZG1" s="13"/>
      <c r="EZH1" s="13"/>
      <c r="EZI1" s="13"/>
      <c r="EZJ1" s="13"/>
      <c r="EZK1" s="13"/>
      <c r="EZL1" s="13"/>
      <c r="EZM1" s="13"/>
      <c r="EZN1" s="13"/>
      <c r="EZO1" s="13"/>
      <c r="EZP1" s="13"/>
      <c r="EZQ1" s="13"/>
      <c r="EZR1" s="13"/>
      <c r="EZS1" s="13"/>
      <c r="EZT1" s="13"/>
      <c r="EZU1" s="13"/>
      <c r="EZV1" s="13"/>
      <c r="EZW1" s="13"/>
      <c r="EZX1" s="13"/>
      <c r="EZY1" s="13"/>
      <c r="EZZ1" s="13"/>
      <c r="FAA1" s="13"/>
      <c r="FAB1" s="13"/>
      <c r="FAC1" s="13"/>
      <c r="FAD1" s="13"/>
      <c r="FAE1" s="13"/>
      <c r="FAF1" s="13"/>
      <c r="FAG1" s="13"/>
      <c r="FAH1" s="13"/>
      <c r="FAI1" s="13"/>
      <c r="FAJ1" s="13"/>
      <c r="FAK1" s="13"/>
      <c r="FAL1" s="13"/>
      <c r="FAM1" s="13"/>
      <c r="FAN1" s="13"/>
      <c r="FAO1" s="13"/>
      <c r="FAP1" s="13"/>
      <c r="FAQ1" s="13"/>
      <c r="FAR1" s="13"/>
      <c r="FAS1" s="13"/>
      <c r="FAT1" s="13"/>
      <c r="FAU1" s="13"/>
      <c r="FAV1" s="13"/>
      <c r="FAW1" s="13"/>
      <c r="FAX1" s="13"/>
      <c r="FAY1" s="13"/>
      <c r="FAZ1" s="13"/>
      <c r="FBA1" s="13"/>
      <c r="FBB1" s="13"/>
      <c r="FBC1" s="13"/>
      <c r="FBD1" s="13"/>
      <c r="FBE1" s="13"/>
      <c r="FBF1" s="13"/>
      <c r="FBG1" s="13"/>
      <c r="FBH1" s="13"/>
      <c r="FBI1" s="13"/>
      <c r="FBJ1" s="13"/>
      <c r="FBK1" s="13"/>
      <c r="FBL1" s="13"/>
      <c r="FBM1" s="13"/>
      <c r="FBN1" s="13"/>
      <c r="FBO1" s="13"/>
      <c r="FBP1" s="13"/>
      <c r="FBQ1" s="13"/>
      <c r="FBR1" s="13"/>
      <c r="FBS1" s="13"/>
      <c r="FBT1" s="13"/>
      <c r="FBU1" s="13"/>
      <c r="FBV1" s="13"/>
      <c r="FBW1" s="13"/>
      <c r="FBX1" s="13"/>
      <c r="FBY1" s="13"/>
      <c r="FBZ1" s="13"/>
      <c r="FCA1" s="13"/>
      <c r="FCB1" s="13"/>
      <c r="FCC1" s="13"/>
      <c r="FCD1" s="13"/>
      <c r="FCE1" s="13"/>
      <c r="FCF1" s="13"/>
      <c r="FCG1" s="13"/>
      <c r="FCH1" s="13"/>
      <c r="FCI1" s="13"/>
      <c r="FCJ1" s="13"/>
      <c r="FCK1" s="13"/>
      <c r="FCL1" s="13"/>
      <c r="FCM1" s="13"/>
      <c r="FCN1" s="13"/>
      <c r="FCO1" s="13"/>
      <c r="FCP1" s="13"/>
      <c r="FCQ1" s="13"/>
      <c r="FCR1" s="13"/>
      <c r="FCS1" s="13"/>
      <c r="FCT1" s="13"/>
      <c r="FCU1" s="13"/>
      <c r="FCV1" s="13"/>
      <c r="FCW1" s="13"/>
      <c r="FCX1" s="13"/>
      <c r="FCY1" s="13"/>
      <c r="FCZ1" s="13"/>
      <c r="FDA1" s="13"/>
      <c r="FDB1" s="13"/>
      <c r="FDC1" s="13"/>
      <c r="FDD1" s="13"/>
      <c r="FDE1" s="13"/>
      <c r="FDF1" s="13"/>
      <c r="FDG1" s="13"/>
      <c r="FDH1" s="13"/>
      <c r="FDI1" s="13"/>
      <c r="FDJ1" s="13"/>
      <c r="FDK1" s="13"/>
      <c r="FDL1" s="13"/>
      <c r="FDM1" s="13"/>
      <c r="FDN1" s="13"/>
      <c r="FDO1" s="13"/>
      <c r="FDP1" s="13"/>
      <c r="FDQ1" s="13"/>
      <c r="FDR1" s="13"/>
      <c r="FDS1" s="13"/>
      <c r="FDT1" s="13"/>
      <c r="FDU1" s="13"/>
      <c r="FDV1" s="13"/>
      <c r="FDW1" s="13"/>
      <c r="FDX1" s="13"/>
      <c r="FDY1" s="13"/>
      <c r="FDZ1" s="13"/>
      <c r="FEA1" s="13"/>
      <c r="FEB1" s="13"/>
      <c r="FEC1" s="13"/>
      <c r="FED1" s="13"/>
      <c r="FEE1" s="13"/>
      <c r="FEF1" s="13"/>
      <c r="FEG1" s="13"/>
      <c r="FEH1" s="13"/>
      <c r="FEI1" s="13"/>
      <c r="FEJ1" s="13"/>
      <c r="FEK1" s="13"/>
      <c r="FEL1" s="13"/>
      <c r="FEM1" s="13"/>
      <c r="FEN1" s="13"/>
      <c r="FEO1" s="13"/>
      <c r="FEP1" s="13"/>
      <c r="FEQ1" s="13"/>
      <c r="FER1" s="13"/>
      <c r="FES1" s="13"/>
      <c r="FET1" s="13"/>
      <c r="FEU1" s="13"/>
      <c r="FEV1" s="13"/>
      <c r="FEW1" s="13"/>
      <c r="FEX1" s="13"/>
      <c r="FEY1" s="13"/>
      <c r="FEZ1" s="13"/>
      <c r="FFA1" s="13"/>
      <c r="FFB1" s="13"/>
      <c r="FFC1" s="13"/>
      <c r="FFD1" s="13"/>
      <c r="FFE1" s="13"/>
      <c r="FFF1" s="13"/>
      <c r="FFG1" s="13"/>
      <c r="FFH1" s="13"/>
      <c r="FFI1" s="13"/>
      <c r="FFJ1" s="13"/>
      <c r="FFK1" s="13"/>
      <c r="FFL1" s="13"/>
      <c r="FFM1" s="13"/>
      <c r="FFN1" s="13"/>
      <c r="FFO1" s="13"/>
      <c r="FFP1" s="13"/>
      <c r="FFQ1" s="13"/>
      <c r="FFR1" s="13"/>
      <c r="FFS1" s="13"/>
      <c r="FFT1" s="13"/>
      <c r="FFU1" s="13"/>
      <c r="FFV1" s="13"/>
      <c r="FFW1" s="13"/>
      <c r="FFX1" s="13"/>
      <c r="FFY1" s="13"/>
      <c r="FFZ1" s="13"/>
      <c r="FGA1" s="13"/>
      <c r="FGB1" s="13"/>
      <c r="FGC1" s="13"/>
      <c r="FGD1" s="13"/>
      <c r="FGE1" s="13"/>
      <c r="FGF1" s="13"/>
      <c r="FGG1" s="13"/>
      <c r="FGH1" s="13"/>
      <c r="FGI1" s="13"/>
      <c r="FGJ1" s="13"/>
      <c r="FGK1" s="13"/>
      <c r="FGL1" s="13"/>
      <c r="FGM1" s="13"/>
      <c r="FGN1" s="13"/>
      <c r="FGO1" s="13"/>
      <c r="FGP1" s="13"/>
      <c r="FGQ1" s="13"/>
      <c r="FGR1" s="13"/>
      <c r="FGS1" s="13"/>
      <c r="FGT1" s="13"/>
      <c r="FGU1" s="13"/>
      <c r="FGV1" s="13"/>
      <c r="FGW1" s="13"/>
      <c r="FGX1" s="13"/>
      <c r="FGY1" s="13"/>
      <c r="FGZ1" s="13"/>
      <c r="FHA1" s="13"/>
      <c r="FHB1" s="13"/>
      <c r="FHC1" s="13"/>
      <c r="FHD1" s="13"/>
      <c r="FHE1" s="13"/>
      <c r="FHF1" s="13"/>
      <c r="FHG1" s="13"/>
      <c r="FHH1" s="13"/>
      <c r="FHI1" s="13"/>
      <c r="FHJ1" s="13"/>
      <c r="FHK1" s="13"/>
      <c r="FHL1" s="13"/>
      <c r="FHM1" s="13"/>
      <c r="FHN1" s="13"/>
      <c r="FHO1" s="13"/>
      <c r="FHP1" s="13"/>
      <c r="FHQ1" s="13"/>
      <c r="FHR1" s="13"/>
      <c r="FHS1" s="13"/>
      <c r="FHT1" s="13"/>
      <c r="FHU1" s="13"/>
      <c r="FHV1" s="13"/>
      <c r="FHW1" s="13"/>
      <c r="FHX1" s="13"/>
      <c r="FHY1" s="13"/>
      <c r="FHZ1" s="13"/>
      <c r="FIA1" s="13"/>
      <c r="FIB1" s="13"/>
      <c r="FIC1" s="13"/>
      <c r="FID1" s="13"/>
      <c r="FIE1" s="13"/>
      <c r="FIF1" s="13"/>
      <c r="FIG1" s="13"/>
      <c r="FIH1" s="13"/>
      <c r="FII1" s="13"/>
      <c r="FIJ1" s="13"/>
      <c r="FIK1" s="13"/>
      <c r="FIL1" s="13"/>
      <c r="FIM1" s="13"/>
      <c r="FIN1" s="13"/>
      <c r="FIO1" s="13"/>
      <c r="FIP1" s="13"/>
      <c r="FIQ1" s="13"/>
      <c r="FIR1" s="13"/>
      <c r="FIS1" s="13"/>
      <c r="FIT1" s="13"/>
      <c r="FIU1" s="13"/>
      <c r="FIV1" s="13"/>
      <c r="FIW1" s="13"/>
      <c r="FIX1" s="13"/>
      <c r="FIY1" s="13"/>
      <c r="FIZ1" s="13"/>
      <c r="FJA1" s="13"/>
      <c r="FJB1" s="13"/>
      <c r="FJC1" s="13"/>
      <c r="FJD1" s="13"/>
      <c r="FJE1" s="13"/>
      <c r="FJF1" s="13"/>
      <c r="FJG1" s="13"/>
      <c r="FJH1" s="13"/>
      <c r="FJI1" s="13"/>
      <c r="FJJ1" s="13"/>
      <c r="FJK1" s="13"/>
      <c r="FJL1" s="13"/>
      <c r="FJM1" s="13"/>
      <c r="FJN1" s="13"/>
      <c r="FJO1" s="13"/>
      <c r="FJP1" s="13"/>
      <c r="FJQ1" s="13"/>
      <c r="FJR1" s="13"/>
      <c r="FJS1" s="13"/>
      <c r="FJT1" s="13"/>
      <c r="FJU1" s="13"/>
      <c r="FJV1" s="13"/>
      <c r="FJW1" s="13"/>
      <c r="FJX1" s="13"/>
      <c r="FJY1" s="13"/>
      <c r="FJZ1" s="13"/>
      <c r="FKA1" s="13"/>
      <c r="FKB1" s="13"/>
      <c r="FKC1" s="13"/>
      <c r="FKD1" s="13"/>
      <c r="FKE1" s="13"/>
      <c r="FKF1" s="13"/>
      <c r="FKG1" s="13"/>
      <c r="FKH1" s="13"/>
      <c r="FKI1" s="13"/>
      <c r="FKJ1" s="13"/>
      <c r="FKK1" s="13"/>
      <c r="FKL1" s="13"/>
      <c r="FKM1" s="13"/>
      <c r="FKN1" s="13"/>
      <c r="FKO1" s="13"/>
      <c r="FKP1" s="13"/>
      <c r="FKQ1" s="13"/>
      <c r="FKR1" s="13"/>
      <c r="FKS1" s="13"/>
      <c r="FKT1" s="13"/>
      <c r="FKU1" s="13"/>
      <c r="FKV1" s="13"/>
      <c r="FKW1" s="13"/>
      <c r="FKX1" s="13"/>
      <c r="FKY1" s="13"/>
      <c r="FKZ1" s="13"/>
      <c r="FLA1" s="13"/>
      <c r="FLB1" s="13"/>
      <c r="FLC1" s="13"/>
      <c r="FLD1" s="13"/>
      <c r="FLE1" s="13"/>
      <c r="FLF1" s="13"/>
      <c r="FLG1" s="13"/>
      <c r="FLH1" s="13"/>
      <c r="FLI1" s="13"/>
      <c r="FLJ1" s="13"/>
      <c r="FLK1" s="13"/>
      <c r="FLL1" s="13"/>
      <c r="FLM1" s="13"/>
      <c r="FLN1" s="13"/>
      <c r="FLO1" s="13"/>
      <c r="FLP1" s="13"/>
      <c r="FLQ1" s="13"/>
      <c r="FLR1" s="13"/>
      <c r="FLS1" s="13"/>
      <c r="FLT1" s="13"/>
      <c r="FLU1" s="13"/>
      <c r="FLV1" s="13"/>
      <c r="FLW1" s="13"/>
      <c r="FLX1" s="13"/>
      <c r="FLY1" s="13"/>
      <c r="FLZ1" s="13"/>
      <c r="FMA1" s="13"/>
      <c r="FMB1" s="13"/>
      <c r="FMC1" s="13"/>
      <c r="FMD1" s="13"/>
      <c r="FME1" s="13"/>
      <c r="FMF1" s="13"/>
      <c r="FMG1" s="13"/>
      <c r="FMH1" s="13"/>
      <c r="FMI1" s="13"/>
      <c r="FMJ1" s="13"/>
      <c r="FMK1" s="13"/>
      <c r="FML1" s="13"/>
      <c r="FMM1" s="13"/>
      <c r="FMN1" s="13"/>
      <c r="FMO1" s="13"/>
      <c r="FMP1" s="13"/>
      <c r="FMQ1" s="13"/>
      <c r="FMR1" s="13"/>
      <c r="FMS1" s="13"/>
      <c r="FMT1" s="13"/>
      <c r="FMU1" s="13"/>
      <c r="FMV1" s="13"/>
      <c r="FMW1" s="13"/>
      <c r="FMX1" s="13"/>
      <c r="FMY1" s="13"/>
      <c r="FMZ1" s="13"/>
      <c r="FNA1" s="13"/>
      <c r="FNB1" s="13"/>
      <c r="FNC1" s="13"/>
      <c r="FND1" s="13"/>
      <c r="FNE1" s="13"/>
      <c r="FNF1" s="13"/>
      <c r="FNG1" s="13"/>
      <c r="FNH1" s="13"/>
      <c r="FNI1" s="13"/>
      <c r="FNJ1" s="13"/>
      <c r="FNK1" s="13"/>
      <c r="FNL1" s="13"/>
      <c r="FNM1" s="13"/>
      <c r="FNN1" s="13"/>
      <c r="FNO1" s="13"/>
      <c r="FNP1" s="13"/>
      <c r="FNQ1" s="13"/>
      <c r="FNR1" s="13"/>
      <c r="FNS1" s="13"/>
      <c r="FNT1" s="13"/>
      <c r="FNU1" s="13"/>
      <c r="FNV1" s="13"/>
      <c r="FNW1" s="13"/>
      <c r="FNX1" s="13"/>
      <c r="FNY1" s="13"/>
      <c r="FNZ1" s="13"/>
      <c r="FOA1" s="13"/>
      <c r="FOB1" s="13"/>
      <c r="FOC1" s="13"/>
      <c r="FOD1" s="13"/>
      <c r="FOE1" s="13"/>
      <c r="FOF1" s="13"/>
      <c r="FOG1" s="13"/>
      <c r="FOH1" s="13"/>
      <c r="FOI1" s="13"/>
      <c r="FOJ1" s="13"/>
      <c r="FOK1" s="13"/>
      <c r="FOL1" s="13"/>
      <c r="FOM1" s="13"/>
      <c r="FON1" s="13"/>
      <c r="FOO1" s="13"/>
      <c r="FOP1" s="13"/>
      <c r="FOQ1" s="13"/>
      <c r="FOR1" s="13"/>
      <c r="FOS1" s="13"/>
      <c r="FOT1" s="13"/>
      <c r="FOU1" s="13"/>
      <c r="FOV1" s="13"/>
      <c r="FOW1" s="13"/>
      <c r="FOX1" s="13"/>
      <c r="FOY1" s="13"/>
      <c r="FOZ1" s="13"/>
      <c r="FPA1" s="13"/>
      <c r="FPB1" s="13"/>
      <c r="FPC1" s="13"/>
      <c r="FPD1" s="13"/>
      <c r="FPE1" s="13"/>
      <c r="FPF1" s="13"/>
      <c r="FPG1" s="13"/>
      <c r="FPH1" s="13"/>
      <c r="FPI1" s="13"/>
      <c r="FPJ1" s="13"/>
      <c r="FPK1" s="13"/>
      <c r="FPL1" s="13"/>
      <c r="FPM1" s="13"/>
      <c r="FPN1" s="13"/>
      <c r="FPO1" s="13"/>
      <c r="FPP1" s="13"/>
      <c r="FPQ1" s="13"/>
      <c r="FPR1" s="13"/>
      <c r="FPS1" s="13"/>
      <c r="FPT1" s="13"/>
      <c r="FPU1" s="13"/>
      <c r="FPV1" s="13"/>
      <c r="FPW1" s="13"/>
      <c r="FPX1" s="13"/>
      <c r="FPY1" s="13"/>
      <c r="FPZ1" s="13"/>
      <c r="FQA1" s="13"/>
      <c r="FQB1" s="13"/>
      <c r="FQC1" s="13"/>
      <c r="FQD1" s="13"/>
      <c r="FQE1" s="13"/>
      <c r="FQF1" s="13"/>
      <c r="FQG1" s="13"/>
      <c r="FQH1" s="13"/>
      <c r="FQI1" s="13"/>
      <c r="FQJ1" s="13"/>
      <c r="FQK1" s="13"/>
      <c r="FQL1" s="13"/>
      <c r="FQM1" s="13"/>
      <c r="FQN1" s="13"/>
      <c r="FQO1" s="13"/>
      <c r="FQP1" s="13"/>
      <c r="FQQ1" s="13"/>
      <c r="FQR1" s="13"/>
      <c r="FQS1" s="13"/>
      <c r="FQT1" s="13"/>
      <c r="FQU1" s="13"/>
      <c r="FQV1" s="13"/>
      <c r="FQW1" s="13"/>
      <c r="FQX1" s="13"/>
      <c r="FQY1" s="13"/>
      <c r="FQZ1" s="13"/>
      <c r="FRA1" s="13"/>
      <c r="FRB1" s="13"/>
      <c r="FRC1" s="13"/>
      <c r="FRD1" s="13"/>
      <c r="FRE1" s="13"/>
      <c r="FRF1" s="13"/>
      <c r="FRG1" s="13"/>
      <c r="FRH1" s="13"/>
      <c r="FRI1" s="13"/>
      <c r="FRJ1" s="13"/>
      <c r="FRK1" s="13"/>
      <c r="FRL1" s="13"/>
      <c r="FRM1" s="13"/>
      <c r="FRN1" s="13"/>
      <c r="FRO1" s="13"/>
      <c r="FRP1" s="13"/>
      <c r="FRQ1" s="13"/>
      <c r="FRR1" s="13"/>
      <c r="FRS1" s="13"/>
      <c r="FRT1" s="13"/>
      <c r="FRU1" s="13"/>
      <c r="FRV1" s="13"/>
      <c r="FRW1" s="13"/>
      <c r="FRX1" s="13"/>
      <c r="FRY1" s="13"/>
      <c r="FRZ1" s="13"/>
      <c r="FSA1" s="13"/>
      <c r="FSB1" s="13"/>
      <c r="FSC1" s="13"/>
      <c r="FSD1" s="13"/>
      <c r="FSE1" s="13"/>
      <c r="FSF1" s="13"/>
      <c r="FSG1" s="13"/>
      <c r="FSH1" s="13"/>
      <c r="FSI1" s="13"/>
      <c r="FSJ1" s="13"/>
      <c r="FSK1" s="13"/>
      <c r="FSL1" s="13"/>
      <c r="FSM1" s="13"/>
      <c r="FSN1" s="13"/>
      <c r="FSO1" s="13"/>
      <c r="FSP1" s="13"/>
      <c r="FSQ1" s="13"/>
      <c r="FSR1" s="13"/>
      <c r="FSS1" s="13"/>
      <c r="FST1" s="13"/>
      <c r="FSU1" s="13"/>
      <c r="FSV1" s="13"/>
      <c r="FSW1" s="13"/>
      <c r="FSX1" s="13"/>
      <c r="FSY1" s="13"/>
      <c r="FSZ1" s="13"/>
      <c r="FTA1" s="13"/>
      <c r="FTB1" s="13"/>
      <c r="FTC1" s="13"/>
      <c r="FTD1" s="13"/>
      <c r="FTE1" s="13"/>
      <c r="FTF1" s="13"/>
      <c r="FTG1" s="13"/>
      <c r="FTH1" s="13"/>
      <c r="FTI1" s="13"/>
      <c r="FTJ1" s="13"/>
      <c r="FTK1" s="13"/>
      <c r="FTL1" s="13"/>
      <c r="FTM1" s="13"/>
      <c r="FTN1" s="13"/>
      <c r="FTO1" s="13"/>
      <c r="FTP1" s="13"/>
      <c r="FTQ1" s="13"/>
      <c r="FTR1" s="13"/>
      <c r="FTS1" s="13"/>
      <c r="FTT1" s="13"/>
      <c r="FTU1" s="13"/>
      <c r="FTV1" s="13"/>
      <c r="FTW1" s="13"/>
      <c r="FTX1" s="13"/>
      <c r="FTY1" s="13"/>
      <c r="FTZ1" s="13"/>
      <c r="FUA1" s="13"/>
      <c r="FUB1" s="13"/>
      <c r="FUC1" s="13"/>
      <c r="FUD1" s="13"/>
      <c r="FUE1" s="13"/>
      <c r="FUF1" s="13"/>
      <c r="FUG1" s="13"/>
      <c r="FUH1" s="13"/>
      <c r="FUI1" s="13"/>
      <c r="FUJ1" s="13"/>
      <c r="FUK1" s="13"/>
      <c r="FUL1" s="13"/>
      <c r="FUM1" s="13"/>
      <c r="FUN1" s="13"/>
      <c r="FUO1" s="13"/>
      <c r="FUP1" s="13"/>
      <c r="FUQ1" s="13"/>
      <c r="FUR1" s="13"/>
      <c r="FUS1" s="13"/>
      <c r="FUT1" s="13"/>
      <c r="FUU1" s="13"/>
      <c r="FUV1" s="13"/>
      <c r="FUW1" s="13"/>
      <c r="FUX1" s="13"/>
      <c r="FUY1" s="13"/>
      <c r="FUZ1" s="13"/>
      <c r="FVA1" s="13"/>
      <c r="FVB1" s="13"/>
      <c r="FVC1" s="13"/>
      <c r="FVD1" s="13"/>
      <c r="FVE1" s="13"/>
      <c r="FVF1" s="13"/>
      <c r="FVG1" s="13"/>
      <c r="FVH1" s="13"/>
      <c r="FVI1" s="13"/>
      <c r="FVJ1" s="13"/>
      <c r="FVK1" s="13"/>
      <c r="FVL1" s="13"/>
      <c r="FVM1" s="13"/>
      <c r="FVN1" s="13"/>
      <c r="FVO1" s="13"/>
      <c r="FVP1" s="13"/>
      <c r="FVQ1" s="13"/>
      <c r="FVR1" s="13"/>
      <c r="FVS1" s="13"/>
      <c r="FVT1" s="13"/>
      <c r="FVU1" s="13"/>
      <c r="FVV1" s="13"/>
      <c r="FVW1" s="13"/>
      <c r="FVX1" s="13"/>
      <c r="FVY1" s="13"/>
      <c r="FVZ1" s="13"/>
      <c r="FWA1" s="13"/>
      <c r="FWB1" s="13"/>
      <c r="FWC1" s="13"/>
      <c r="FWD1" s="13"/>
      <c r="FWE1" s="13"/>
      <c r="FWF1" s="13"/>
      <c r="FWG1" s="13"/>
      <c r="FWH1" s="13"/>
      <c r="FWI1" s="13"/>
      <c r="FWJ1" s="13"/>
      <c r="FWK1" s="13"/>
      <c r="FWL1" s="13"/>
      <c r="FWM1" s="13"/>
      <c r="FWN1" s="13"/>
      <c r="FWO1" s="13"/>
      <c r="FWP1" s="13"/>
      <c r="FWQ1" s="13"/>
      <c r="FWR1" s="13"/>
      <c r="FWS1" s="13"/>
      <c r="FWT1" s="13"/>
      <c r="FWU1" s="13"/>
      <c r="FWV1" s="13"/>
      <c r="FWW1" s="13"/>
      <c r="FWX1" s="13"/>
      <c r="FWY1" s="13"/>
      <c r="FWZ1" s="13"/>
      <c r="FXA1" s="13"/>
      <c r="FXB1" s="13"/>
      <c r="FXC1" s="13"/>
      <c r="FXD1" s="13"/>
      <c r="FXE1" s="13"/>
      <c r="FXF1" s="13"/>
      <c r="FXG1" s="13"/>
      <c r="FXH1" s="13"/>
      <c r="FXI1" s="13"/>
      <c r="FXJ1" s="13"/>
      <c r="FXK1" s="13"/>
      <c r="FXL1" s="13"/>
      <c r="FXM1" s="13"/>
      <c r="FXN1" s="13"/>
      <c r="FXO1" s="13"/>
      <c r="FXP1" s="13"/>
      <c r="FXQ1" s="13"/>
      <c r="FXR1" s="13"/>
      <c r="FXS1" s="13"/>
      <c r="FXT1" s="13"/>
      <c r="FXU1" s="13"/>
      <c r="FXV1" s="13"/>
      <c r="FXW1" s="13"/>
      <c r="FXX1" s="13"/>
      <c r="FXY1" s="13"/>
      <c r="FXZ1" s="13"/>
      <c r="FYA1" s="13"/>
      <c r="FYB1" s="13"/>
      <c r="FYC1" s="13"/>
      <c r="FYD1" s="13"/>
      <c r="FYE1" s="13"/>
      <c r="FYF1" s="13"/>
      <c r="FYG1" s="13"/>
      <c r="FYH1" s="13"/>
      <c r="FYI1" s="13"/>
      <c r="FYJ1" s="13"/>
      <c r="FYK1" s="13"/>
      <c r="FYL1" s="13"/>
      <c r="FYM1" s="13"/>
      <c r="FYN1" s="13"/>
      <c r="FYO1" s="13"/>
      <c r="FYP1" s="13"/>
      <c r="FYQ1" s="13"/>
      <c r="FYR1" s="13"/>
      <c r="FYS1" s="13"/>
      <c r="FYT1" s="13"/>
      <c r="FYU1" s="13"/>
      <c r="FYV1" s="13"/>
      <c r="FYW1" s="13"/>
      <c r="FYX1" s="13"/>
      <c r="FYY1" s="13"/>
      <c r="FYZ1" s="13"/>
      <c r="FZA1" s="13"/>
      <c r="FZB1" s="13"/>
      <c r="FZC1" s="13"/>
      <c r="FZD1" s="13"/>
      <c r="FZE1" s="13"/>
      <c r="FZF1" s="13"/>
      <c r="FZG1" s="13"/>
      <c r="FZH1" s="13"/>
      <c r="FZI1" s="13"/>
      <c r="FZJ1" s="13"/>
      <c r="FZK1" s="13"/>
      <c r="FZL1" s="13"/>
      <c r="FZM1" s="13"/>
      <c r="FZN1" s="13"/>
      <c r="FZO1" s="13"/>
      <c r="FZP1" s="13"/>
      <c r="FZQ1" s="13"/>
      <c r="FZR1" s="13"/>
      <c r="FZS1" s="13"/>
      <c r="FZT1" s="13"/>
      <c r="FZU1" s="13"/>
      <c r="FZV1" s="13"/>
      <c r="FZW1" s="13"/>
      <c r="FZX1" s="13"/>
      <c r="FZY1" s="13"/>
      <c r="FZZ1" s="13"/>
      <c r="GAA1" s="13"/>
      <c r="GAB1" s="13"/>
      <c r="GAC1" s="13"/>
      <c r="GAD1" s="13"/>
      <c r="GAE1" s="13"/>
      <c r="GAF1" s="13"/>
      <c r="GAG1" s="13"/>
      <c r="GAH1" s="13"/>
      <c r="GAI1" s="13"/>
      <c r="GAJ1" s="13"/>
      <c r="GAK1" s="13"/>
      <c r="GAL1" s="13"/>
      <c r="GAM1" s="13"/>
      <c r="GAN1" s="13"/>
      <c r="GAO1" s="13"/>
      <c r="GAP1" s="13"/>
      <c r="GAQ1" s="13"/>
      <c r="GAR1" s="13"/>
      <c r="GAS1" s="13"/>
      <c r="GAT1" s="13"/>
      <c r="GAU1" s="13"/>
      <c r="GAV1" s="13"/>
      <c r="GAW1" s="13"/>
      <c r="GAX1" s="13"/>
      <c r="GAY1" s="13"/>
      <c r="GAZ1" s="13"/>
      <c r="GBA1" s="13"/>
      <c r="GBB1" s="13"/>
      <c r="GBC1" s="13"/>
      <c r="GBD1" s="13"/>
      <c r="GBE1" s="13"/>
      <c r="GBF1" s="13"/>
      <c r="GBG1" s="13"/>
      <c r="GBH1" s="13"/>
      <c r="GBI1" s="13"/>
      <c r="GBJ1" s="13"/>
      <c r="GBK1" s="13"/>
      <c r="GBL1" s="13"/>
      <c r="GBM1" s="13"/>
      <c r="GBN1" s="13"/>
      <c r="GBO1" s="13"/>
      <c r="GBP1" s="13"/>
      <c r="GBQ1" s="13"/>
      <c r="GBR1" s="13"/>
      <c r="GBS1" s="13"/>
      <c r="GBT1" s="13"/>
      <c r="GBU1" s="13"/>
      <c r="GBV1" s="13"/>
      <c r="GBW1" s="13"/>
      <c r="GBX1" s="13"/>
      <c r="GBY1" s="13"/>
      <c r="GBZ1" s="13"/>
      <c r="GCA1" s="13"/>
      <c r="GCB1" s="13"/>
      <c r="GCC1" s="13"/>
      <c r="GCD1" s="13"/>
      <c r="GCE1" s="13"/>
      <c r="GCF1" s="13"/>
      <c r="GCG1" s="13"/>
      <c r="GCH1" s="13"/>
      <c r="GCI1" s="13"/>
      <c r="GCJ1" s="13"/>
      <c r="GCK1" s="13"/>
      <c r="GCL1" s="13"/>
      <c r="GCM1" s="13"/>
      <c r="GCN1" s="13"/>
      <c r="GCO1" s="13"/>
      <c r="GCP1" s="13"/>
      <c r="GCQ1" s="13"/>
      <c r="GCR1" s="13"/>
      <c r="GCS1" s="13"/>
      <c r="GCT1" s="13"/>
      <c r="GCU1" s="13"/>
      <c r="GCV1" s="13"/>
      <c r="GCW1" s="13"/>
      <c r="GCX1" s="13"/>
      <c r="GCY1" s="13"/>
      <c r="GCZ1" s="13"/>
      <c r="GDA1" s="13"/>
      <c r="GDB1" s="13"/>
      <c r="GDC1" s="13"/>
      <c r="GDD1" s="13"/>
      <c r="GDE1" s="13"/>
      <c r="GDF1" s="13"/>
      <c r="GDG1" s="13"/>
      <c r="GDH1" s="13"/>
      <c r="GDI1" s="13"/>
      <c r="GDJ1" s="13"/>
      <c r="GDK1" s="13"/>
      <c r="GDL1" s="13"/>
      <c r="GDM1" s="13"/>
      <c r="GDN1" s="13"/>
      <c r="GDO1" s="13"/>
      <c r="GDP1" s="13"/>
      <c r="GDQ1" s="13"/>
      <c r="GDR1" s="13"/>
      <c r="GDS1" s="13"/>
      <c r="GDT1" s="13"/>
      <c r="GDU1" s="13"/>
      <c r="GDV1" s="13"/>
      <c r="GDW1" s="13"/>
      <c r="GDX1" s="13"/>
      <c r="GDY1" s="13"/>
      <c r="GDZ1" s="13"/>
      <c r="GEA1" s="13"/>
      <c r="GEB1" s="13"/>
      <c r="GEC1" s="13"/>
      <c r="GED1" s="13"/>
      <c r="GEE1" s="13"/>
      <c r="GEF1" s="13"/>
      <c r="GEG1" s="13"/>
      <c r="GEH1" s="13"/>
      <c r="GEI1" s="13"/>
      <c r="GEJ1" s="13"/>
      <c r="GEK1" s="13"/>
      <c r="GEL1" s="13"/>
      <c r="GEM1" s="13"/>
      <c r="GEN1" s="13"/>
      <c r="GEO1" s="13"/>
      <c r="GEP1" s="13"/>
      <c r="GEQ1" s="13"/>
      <c r="GER1" s="13"/>
      <c r="GES1" s="13"/>
      <c r="GET1" s="13"/>
      <c r="GEU1" s="13"/>
      <c r="GEV1" s="13"/>
      <c r="GEW1" s="13"/>
      <c r="GEX1" s="13"/>
      <c r="GEY1" s="13"/>
      <c r="GEZ1" s="13"/>
      <c r="GFA1" s="13"/>
      <c r="GFB1" s="13"/>
      <c r="GFC1" s="13"/>
      <c r="GFD1" s="13"/>
      <c r="GFE1" s="13"/>
      <c r="GFF1" s="13"/>
      <c r="GFG1" s="13"/>
      <c r="GFH1" s="13"/>
      <c r="GFI1" s="13"/>
      <c r="GFJ1" s="13"/>
      <c r="GFK1" s="13"/>
      <c r="GFL1" s="13"/>
      <c r="GFM1" s="13"/>
      <c r="GFN1" s="13"/>
      <c r="GFO1" s="13"/>
      <c r="GFP1" s="13"/>
      <c r="GFQ1" s="13"/>
      <c r="GFR1" s="13"/>
      <c r="GFS1" s="13"/>
      <c r="GFT1" s="13"/>
      <c r="GFU1" s="13"/>
      <c r="GFV1" s="13"/>
      <c r="GFW1" s="13"/>
      <c r="GFX1" s="13"/>
      <c r="GFY1" s="13"/>
      <c r="GFZ1" s="13"/>
      <c r="GGA1" s="13"/>
      <c r="GGB1" s="13"/>
      <c r="GGC1" s="13"/>
      <c r="GGD1" s="13"/>
      <c r="GGE1" s="13"/>
      <c r="GGF1" s="13"/>
      <c r="GGG1" s="13"/>
      <c r="GGH1" s="13"/>
      <c r="GGI1" s="13"/>
      <c r="GGJ1" s="13"/>
      <c r="GGK1" s="13"/>
      <c r="GGL1" s="13"/>
      <c r="GGM1" s="13"/>
      <c r="GGN1" s="13"/>
      <c r="GGO1" s="13"/>
      <c r="GGP1" s="13"/>
      <c r="GGQ1" s="13"/>
      <c r="GGR1" s="13"/>
      <c r="GGS1" s="13"/>
      <c r="GGT1" s="13"/>
      <c r="GGU1" s="13"/>
      <c r="GGV1" s="13"/>
      <c r="GGW1" s="13"/>
      <c r="GGX1" s="13"/>
      <c r="GGY1" s="13"/>
      <c r="GGZ1" s="13"/>
      <c r="GHA1" s="13"/>
      <c r="GHB1" s="13"/>
      <c r="GHC1" s="13"/>
      <c r="GHD1" s="13"/>
      <c r="GHE1" s="13"/>
      <c r="GHF1" s="13"/>
      <c r="GHG1" s="13"/>
      <c r="GHH1" s="13"/>
      <c r="GHI1" s="13"/>
      <c r="GHJ1" s="13"/>
      <c r="GHK1" s="13"/>
      <c r="GHL1" s="13"/>
      <c r="GHM1" s="13"/>
      <c r="GHN1" s="13"/>
      <c r="GHO1" s="13"/>
      <c r="GHP1" s="13"/>
      <c r="GHQ1" s="13"/>
      <c r="GHR1" s="13"/>
      <c r="GHS1" s="13"/>
      <c r="GHT1" s="13"/>
      <c r="GHU1" s="13"/>
      <c r="GHV1" s="13"/>
      <c r="GHW1" s="13"/>
      <c r="GHX1" s="13"/>
      <c r="GHY1" s="13"/>
      <c r="GHZ1" s="13"/>
      <c r="GIA1" s="13"/>
      <c r="GIB1" s="13"/>
      <c r="GIC1" s="13"/>
      <c r="GID1" s="13"/>
      <c r="GIE1" s="13"/>
      <c r="GIF1" s="13"/>
      <c r="GIG1" s="13"/>
      <c r="GIH1" s="13"/>
      <c r="GII1" s="13"/>
      <c r="GIJ1" s="13"/>
      <c r="GIK1" s="13"/>
      <c r="GIL1" s="13"/>
      <c r="GIM1" s="13"/>
      <c r="GIN1" s="13"/>
      <c r="GIO1" s="13"/>
      <c r="GIP1" s="13"/>
      <c r="GIQ1" s="13"/>
      <c r="GIR1" s="13"/>
      <c r="GIS1" s="13"/>
      <c r="GIT1" s="13"/>
      <c r="GIU1" s="13"/>
      <c r="GIV1" s="13"/>
      <c r="GIW1" s="13"/>
      <c r="GIX1" s="13"/>
      <c r="GIY1" s="13"/>
      <c r="GIZ1" s="13"/>
      <c r="GJA1" s="13"/>
      <c r="GJB1" s="13"/>
      <c r="GJC1" s="13"/>
      <c r="GJD1" s="13"/>
      <c r="GJE1" s="13"/>
      <c r="GJF1" s="13"/>
      <c r="GJG1" s="13"/>
      <c r="GJH1" s="13"/>
      <c r="GJI1" s="13"/>
      <c r="GJJ1" s="13"/>
      <c r="GJK1" s="13"/>
      <c r="GJL1" s="13"/>
      <c r="GJM1" s="13"/>
      <c r="GJN1" s="13"/>
      <c r="GJO1" s="13"/>
      <c r="GJP1" s="13"/>
      <c r="GJQ1" s="13"/>
      <c r="GJR1" s="13"/>
      <c r="GJS1" s="13"/>
      <c r="GJT1" s="13"/>
      <c r="GJU1" s="13"/>
      <c r="GJV1" s="13"/>
      <c r="GJW1" s="13"/>
      <c r="GJX1" s="13"/>
      <c r="GJY1" s="13"/>
      <c r="GJZ1" s="13"/>
      <c r="GKA1" s="13"/>
      <c r="GKB1" s="13"/>
      <c r="GKC1" s="13"/>
      <c r="GKD1" s="13"/>
      <c r="GKE1" s="13"/>
      <c r="GKF1" s="13"/>
      <c r="GKG1" s="13"/>
      <c r="GKH1" s="13"/>
      <c r="GKI1" s="13"/>
      <c r="GKJ1" s="13"/>
      <c r="GKK1" s="13"/>
      <c r="GKL1" s="13"/>
      <c r="GKM1" s="13"/>
      <c r="GKN1" s="13"/>
      <c r="GKO1" s="13"/>
      <c r="GKP1" s="13"/>
      <c r="GKQ1" s="13"/>
      <c r="GKR1" s="13"/>
      <c r="GKS1" s="13"/>
      <c r="GKT1" s="13"/>
      <c r="GKU1" s="13"/>
      <c r="GKV1" s="13"/>
      <c r="GKW1" s="13"/>
      <c r="GKX1" s="13"/>
      <c r="GKY1" s="13"/>
      <c r="GKZ1" s="13"/>
      <c r="GLA1" s="13"/>
      <c r="GLB1" s="13"/>
      <c r="GLC1" s="13"/>
      <c r="GLD1" s="13"/>
      <c r="GLE1" s="13"/>
      <c r="GLF1" s="13"/>
      <c r="GLG1" s="13"/>
      <c r="GLH1" s="13"/>
      <c r="GLI1" s="13"/>
      <c r="GLJ1" s="13"/>
      <c r="GLK1" s="13"/>
      <c r="GLL1" s="13"/>
      <c r="GLM1" s="13"/>
      <c r="GLN1" s="13"/>
      <c r="GLO1" s="13"/>
      <c r="GLP1" s="13"/>
      <c r="GLQ1" s="13"/>
      <c r="GLR1" s="13"/>
      <c r="GLS1" s="13"/>
      <c r="GLT1" s="13"/>
      <c r="GLU1" s="13"/>
      <c r="GLV1" s="13"/>
      <c r="GLW1" s="13"/>
      <c r="GLX1" s="13"/>
      <c r="GLY1" s="13"/>
      <c r="GLZ1" s="13"/>
      <c r="GMA1" s="13"/>
      <c r="GMB1" s="13"/>
      <c r="GMC1" s="13"/>
      <c r="GMD1" s="13"/>
      <c r="GME1" s="13"/>
      <c r="GMF1" s="13"/>
      <c r="GMG1" s="13"/>
      <c r="GMH1" s="13"/>
      <c r="GMI1" s="13"/>
      <c r="GMJ1" s="13"/>
      <c r="GMK1" s="13"/>
      <c r="GML1" s="13"/>
      <c r="GMM1" s="13"/>
      <c r="GMN1" s="13"/>
      <c r="GMO1" s="13"/>
      <c r="GMP1" s="13"/>
      <c r="GMQ1" s="13"/>
      <c r="GMR1" s="13"/>
      <c r="GMS1" s="13"/>
      <c r="GMT1" s="13"/>
      <c r="GMU1" s="13"/>
      <c r="GMV1" s="13"/>
      <c r="GMW1" s="13"/>
      <c r="GMX1" s="13"/>
      <c r="GMY1" s="13"/>
      <c r="GMZ1" s="13"/>
      <c r="GNA1" s="13"/>
      <c r="GNB1" s="13"/>
      <c r="GNC1" s="13"/>
      <c r="GND1" s="13"/>
      <c r="GNE1" s="13"/>
      <c r="GNF1" s="13"/>
      <c r="GNG1" s="13"/>
      <c r="GNH1" s="13"/>
      <c r="GNI1" s="13"/>
      <c r="GNJ1" s="13"/>
      <c r="GNK1" s="13"/>
      <c r="GNL1" s="13"/>
      <c r="GNM1" s="13"/>
      <c r="GNN1" s="13"/>
      <c r="GNO1" s="13"/>
      <c r="GNP1" s="13"/>
      <c r="GNQ1" s="13"/>
      <c r="GNR1" s="13"/>
      <c r="GNS1" s="13"/>
      <c r="GNT1" s="13"/>
      <c r="GNU1" s="13"/>
      <c r="GNV1" s="13"/>
      <c r="GNW1" s="13"/>
      <c r="GNX1" s="13"/>
      <c r="GNY1" s="13"/>
      <c r="GNZ1" s="13"/>
      <c r="GOA1" s="13"/>
      <c r="GOB1" s="13"/>
      <c r="GOC1" s="13"/>
      <c r="GOD1" s="13"/>
      <c r="GOE1" s="13"/>
      <c r="GOF1" s="13"/>
      <c r="GOG1" s="13"/>
      <c r="GOH1" s="13"/>
      <c r="GOI1" s="13"/>
      <c r="GOJ1" s="13"/>
      <c r="GOK1" s="13"/>
      <c r="GOL1" s="13"/>
      <c r="GOM1" s="13"/>
      <c r="GON1" s="13"/>
      <c r="GOO1" s="13"/>
      <c r="GOP1" s="13"/>
      <c r="GOQ1" s="13"/>
      <c r="GOR1" s="13"/>
      <c r="GOS1" s="13"/>
      <c r="GOT1" s="13"/>
      <c r="GOU1" s="13"/>
      <c r="GOV1" s="13"/>
      <c r="GOW1" s="13"/>
      <c r="GOX1" s="13"/>
      <c r="GOY1" s="13"/>
      <c r="GOZ1" s="13"/>
      <c r="GPA1" s="13"/>
      <c r="GPB1" s="13"/>
      <c r="GPC1" s="13"/>
      <c r="GPD1" s="13"/>
      <c r="GPE1" s="13"/>
      <c r="GPF1" s="13"/>
      <c r="GPG1" s="13"/>
      <c r="GPH1" s="13"/>
      <c r="GPI1" s="13"/>
      <c r="GPJ1" s="13"/>
      <c r="GPK1" s="13"/>
      <c r="GPL1" s="13"/>
      <c r="GPM1" s="13"/>
      <c r="GPN1" s="13"/>
      <c r="GPO1" s="13"/>
      <c r="GPP1" s="13"/>
      <c r="GPQ1" s="13"/>
      <c r="GPR1" s="13"/>
      <c r="GPS1" s="13"/>
      <c r="GPT1" s="13"/>
      <c r="GPU1" s="13"/>
      <c r="GPV1" s="13"/>
      <c r="GPW1" s="13"/>
      <c r="GPX1" s="13"/>
      <c r="GPY1" s="13"/>
      <c r="GPZ1" s="13"/>
      <c r="GQA1" s="13"/>
      <c r="GQB1" s="13"/>
      <c r="GQC1" s="13"/>
      <c r="GQD1" s="13"/>
      <c r="GQE1" s="13"/>
      <c r="GQF1" s="13"/>
      <c r="GQG1" s="13"/>
      <c r="GQH1" s="13"/>
      <c r="GQI1" s="13"/>
      <c r="GQJ1" s="13"/>
      <c r="GQK1" s="13"/>
      <c r="GQL1" s="13"/>
      <c r="GQM1" s="13"/>
      <c r="GQN1" s="13"/>
      <c r="GQO1" s="13"/>
      <c r="GQP1" s="13"/>
      <c r="GQQ1" s="13"/>
      <c r="GQR1" s="13"/>
      <c r="GQS1" s="13"/>
      <c r="GQT1" s="13"/>
      <c r="GQU1" s="13"/>
      <c r="GQV1" s="13"/>
      <c r="GQW1" s="13"/>
      <c r="GQX1" s="13"/>
      <c r="GQY1" s="13"/>
      <c r="GQZ1" s="13"/>
      <c r="GRA1" s="13"/>
      <c r="GRB1" s="13"/>
      <c r="GRC1" s="13"/>
      <c r="GRD1" s="13"/>
      <c r="GRE1" s="13"/>
      <c r="GRF1" s="13"/>
      <c r="GRG1" s="13"/>
      <c r="GRH1" s="13"/>
      <c r="GRI1" s="13"/>
      <c r="GRJ1" s="13"/>
      <c r="GRK1" s="13"/>
      <c r="GRL1" s="13"/>
      <c r="GRM1" s="13"/>
      <c r="GRN1" s="13"/>
      <c r="GRO1" s="13"/>
      <c r="GRP1" s="13"/>
      <c r="GRQ1" s="13"/>
      <c r="GRR1" s="13"/>
      <c r="GRS1" s="13"/>
      <c r="GRT1" s="13"/>
      <c r="GRU1" s="13"/>
      <c r="GRV1" s="13"/>
      <c r="GRW1" s="13"/>
      <c r="GRX1" s="13"/>
      <c r="GRY1" s="13"/>
      <c r="GRZ1" s="13"/>
      <c r="GSA1" s="13"/>
      <c r="GSB1" s="13"/>
      <c r="GSC1" s="13"/>
      <c r="GSD1" s="13"/>
      <c r="GSE1" s="13"/>
      <c r="GSF1" s="13"/>
      <c r="GSG1" s="13"/>
      <c r="GSH1" s="13"/>
      <c r="GSI1" s="13"/>
      <c r="GSJ1" s="13"/>
      <c r="GSK1" s="13"/>
      <c r="GSL1" s="13"/>
      <c r="GSM1" s="13"/>
      <c r="GSN1" s="13"/>
      <c r="GSO1" s="13"/>
      <c r="GSP1" s="13"/>
      <c r="GSQ1" s="13"/>
      <c r="GSR1" s="13"/>
      <c r="GSS1" s="13"/>
      <c r="GST1" s="13"/>
      <c r="GSU1" s="13"/>
      <c r="GSV1" s="13"/>
      <c r="GSW1" s="13"/>
      <c r="GSX1" s="13"/>
      <c r="GSY1" s="13"/>
      <c r="GSZ1" s="13"/>
      <c r="GTA1" s="13"/>
      <c r="GTB1" s="13"/>
      <c r="GTC1" s="13"/>
      <c r="GTD1" s="13"/>
      <c r="GTE1" s="13"/>
      <c r="GTF1" s="13"/>
      <c r="GTG1" s="13"/>
      <c r="GTH1" s="13"/>
      <c r="GTI1" s="13"/>
      <c r="GTJ1" s="13"/>
      <c r="GTK1" s="13"/>
      <c r="GTL1" s="13"/>
      <c r="GTM1" s="13"/>
      <c r="GTN1" s="13"/>
      <c r="GTO1" s="13"/>
      <c r="GTP1" s="13"/>
      <c r="GTQ1" s="13"/>
      <c r="GTR1" s="13"/>
      <c r="GTS1" s="13"/>
      <c r="GTT1" s="13"/>
      <c r="GTU1" s="13"/>
      <c r="GTV1" s="13"/>
      <c r="GTW1" s="13"/>
      <c r="GTX1" s="13"/>
      <c r="GTY1" s="13"/>
      <c r="GTZ1" s="13"/>
      <c r="GUA1" s="13"/>
      <c r="GUB1" s="13"/>
      <c r="GUC1" s="13"/>
      <c r="GUD1" s="13"/>
      <c r="GUE1" s="13"/>
      <c r="GUF1" s="13"/>
      <c r="GUG1" s="13"/>
      <c r="GUH1" s="13"/>
      <c r="GUI1" s="13"/>
      <c r="GUJ1" s="13"/>
      <c r="GUK1" s="13"/>
      <c r="GUL1" s="13"/>
      <c r="GUM1" s="13"/>
      <c r="GUN1" s="13"/>
      <c r="GUO1" s="13"/>
      <c r="GUP1" s="13"/>
      <c r="GUQ1" s="13"/>
      <c r="GUR1" s="13"/>
      <c r="GUS1" s="13"/>
      <c r="GUT1" s="13"/>
      <c r="GUU1" s="13"/>
      <c r="GUV1" s="13"/>
      <c r="GUW1" s="13"/>
      <c r="GUX1" s="13"/>
      <c r="GUY1" s="13"/>
      <c r="GUZ1" s="13"/>
      <c r="GVA1" s="13"/>
      <c r="GVB1" s="13"/>
      <c r="GVC1" s="13"/>
      <c r="GVD1" s="13"/>
      <c r="GVE1" s="13"/>
      <c r="GVF1" s="13"/>
      <c r="GVG1" s="13"/>
      <c r="GVH1" s="13"/>
      <c r="GVI1" s="13"/>
      <c r="GVJ1" s="13"/>
      <c r="GVK1" s="13"/>
      <c r="GVL1" s="13"/>
      <c r="GVM1" s="13"/>
      <c r="GVN1" s="13"/>
      <c r="GVO1" s="13"/>
      <c r="GVP1" s="13"/>
      <c r="GVQ1" s="13"/>
      <c r="GVR1" s="13"/>
      <c r="GVS1" s="13"/>
      <c r="GVT1" s="13"/>
      <c r="GVU1" s="13"/>
      <c r="GVV1" s="13"/>
      <c r="GVW1" s="13"/>
      <c r="GVX1" s="13"/>
      <c r="GVY1" s="13"/>
      <c r="GVZ1" s="13"/>
      <c r="GWA1" s="13"/>
      <c r="GWB1" s="13"/>
      <c r="GWC1" s="13"/>
      <c r="GWD1" s="13"/>
      <c r="GWE1" s="13"/>
      <c r="GWF1" s="13"/>
      <c r="GWG1" s="13"/>
      <c r="GWH1" s="13"/>
      <c r="GWI1" s="13"/>
      <c r="GWJ1" s="13"/>
      <c r="GWK1" s="13"/>
      <c r="GWL1" s="13"/>
      <c r="GWM1" s="13"/>
      <c r="GWN1" s="13"/>
      <c r="GWO1" s="13"/>
      <c r="GWP1" s="13"/>
      <c r="GWQ1" s="13"/>
      <c r="GWR1" s="13"/>
      <c r="GWS1" s="13"/>
      <c r="GWT1" s="13"/>
      <c r="GWU1" s="13"/>
      <c r="GWV1" s="13"/>
      <c r="GWW1" s="13"/>
      <c r="GWX1" s="13"/>
      <c r="GWY1" s="13"/>
      <c r="GWZ1" s="13"/>
      <c r="GXA1" s="13"/>
      <c r="GXB1" s="13"/>
      <c r="GXC1" s="13"/>
      <c r="GXD1" s="13"/>
      <c r="GXE1" s="13"/>
      <c r="GXF1" s="13"/>
      <c r="GXG1" s="13"/>
      <c r="GXH1" s="13"/>
      <c r="GXI1" s="13"/>
      <c r="GXJ1" s="13"/>
      <c r="GXK1" s="13"/>
      <c r="GXL1" s="13"/>
      <c r="GXM1" s="13"/>
      <c r="GXN1" s="13"/>
      <c r="GXO1" s="13"/>
      <c r="GXP1" s="13"/>
      <c r="GXQ1" s="13"/>
      <c r="GXR1" s="13"/>
      <c r="GXS1" s="13"/>
      <c r="GXT1" s="13"/>
      <c r="GXU1" s="13"/>
      <c r="GXV1" s="13"/>
      <c r="GXW1" s="13"/>
      <c r="GXX1" s="13"/>
      <c r="GXY1" s="13"/>
      <c r="GXZ1" s="13"/>
      <c r="GYA1" s="13"/>
      <c r="GYB1" s="13"/>
      <c r="GYC1" s="13"/>
      <c r="GYD1" s="13"/>
      <c r="GYE1" s="13"/>
      <c r="GYF1" s="13"/>
      <c r="GYG1" s="13"/>
      <c r="GYH1" s="13"/>
      <c r="GYI1" s="13"/>
      <c r="GYJ1" s="13"/>
      <c r="GYK1" s="13"/>
      <c r="GYL1" s="13"/>
      <c r="GYM1" s="13"/>
      <c r="GYN1" s="13"/>
      <c r="GYO1" s="13"/>
      <c r="GYP1" s="13"/>
      <c r="GYQ1" s="13"/>
      <c r="GYR1" s="13"/>
      <c r="GYS1" s="13"/>
      <c r="GYT1" s="13"/>
      <c r="GYU1" s="13"/>
      <c r="GYV1" s="13"/>
      <c r="GYW1" s="13"/>
      <c r="GYX1" s="13"/>
      <c r="GYY1" s="13"/>
      <c r="GYZ1" s="13"/>
      <c r="GZA1" s="13"/>
      <c r="GZB1" s="13"/>
      <c r="GZC1" s="13"/>
      <c r="GZD1" s="13"/>
      <c r="GZE1" s="13"/>
      <c r="GZF1" s="13"/>
      <c r="GZG1" s="13"/>
      <c r="GZH1" s="13"/>
      <c r="GZI1" s="13"/>
      <c r="GZJ1" s="13"/>
      <c r="GZK1" s="13"/>
      <c r="GZL1" s="13"/>
      <c r="GZM1" s="13"/>
      <c r="GZN1" s="13"/>
      <c r="GZO1" s="13"/>
      <c r="GZP1" s="13"/>
      <c r="GZQ1" s="13"/>
      <c r="GZR1" s="13"/>
      <c r="GZS1" s="13"/>
      <c r="GZT1" s="13"/>
      <c r="GZU1" s="13"/>
      <c r="GZV1" s="13"/>
      <c r="GZW1" s="13"/>
      <c r="GZX1" s="13"/>
      <c r="GZY1" s="13"/>
      <c r="GZZ1" s="13"/>
      <c r="HAA1" s="13"/>
      <c r="HAB1" s="13"/>
      <c r="HAC1" s="13"/>
      <c r="HAD1" s="13"/>
      <c r="HAE1" s="13"/>
      <c r="HAF1" s="13"/>
      <c r="HAG1" s="13"/>
      <c r="HAH1" s="13"/>
      <c r="HAI1" s="13"/>
      <c r="HAJ1" s="13"/>
      <c r="HAK1" s="13"/>
      <c r="HAL1" s="13"/>
      <c r="HAM1" s="13"/>
      <c r="HAN1" s="13"/>
      <c r="HAO1" s="13"/>
      <c r="HAP1" s="13"/>
      <c r="HAQ1" s="13"/>
      <c r="HAR1" s="13"/>
      <c r="HAS1" s="13"/>
      <c r="HAT1" s="13"/>
      <c r="HAU1" s="13"/>
      <c r="HAV1" s="13"/>
      <c r="HAW1" s="13"/>
      <c r="HAX1" s="13"/>
      <c r="HAY1" s="13"/>
      <c r="HAZ1" s="13"/>
      <c r="HBA1" s="13"/>
      <c r="HBB1" s="13"/>
      <c r="HBC1" s="13"/>
      <c r="HBD1" s="13"/>
      <c r="HBE1" s="13"/>
      <c r="HBF1" s="13"/>
      <c r="HBG1" s="13"/>
      <c r="HBH1" s="13"/>
      <c r="HBI1" s="13"/>
      <c r="HBJ1" s="13"/>
      <c r="HBK1" s="13"/>
      <c r="HBL1" s="13"/>
      <c r="HBM1" s="13"/>
      <c r="HBN1" s="13"/>
      <c r="HBO1" s="13"/>
      <c r="HBP1" s="13"/>
      <c r="HBQ1" s="13"/>
      <c r="HBR1" s="13"/>
      <c r="HBS1" s="13"/>
      <c r="HBT1" s="13"/>
      <c r="HBU1" s="13"/>
      <c r="HBV1" s="13"/>
      <c r="HBW1" s="13"/>
      <c r="HBX1" s="13"/>
      <c r="HBY1" s="13"/>
      <c r="HBZ1" s="13"/>
      <c r="HCA1" s="13"/>
      <c r="HCB1" s="13"/>
      <c r="HCC1" s="13"/>
      <c r="HCD1" s="13"/>
      <c r="HCE1" s="13"/>
      <c r="HCF1" s="13"/>
      <c r="HCG1" s="13"/>
      <c r="HCH1" s="13"/>
      <c r="HCI1" s="13"/>
      <c r="HCJ1" s="13"/>
      <c r="HCK1" s="13"/>
      <c r="HCL1" s="13"/>
      <c r="HCM1" s="13"/>
      <c r="HCN1" s="13"/>
      <c r="HCO1" s="13"/>
      <c r="HCP1" s="13"/>
      <c r="HCQ1" s="13"/>
      <c r="HCR1" s="13"/>
      <c r="HCS1" s="13"/>
      <c r="HCT1" s="13"/>
      <c r="HCU1" s="13"/>
      <c r="HCV1" s="13"/>
      <c r="HCW1" s="13"/>
      <c r="HCX1" s="13"/>
      <c r="HCY1" s="13"/>
      <c r="HCZ1" s="13"/>
      <c r="HDA1" s="13"/>
      <c r="HDB1" s="13"/>
      <c r="HDC1" s="13"/>
      <c r="HDD1" s="13"/>
      <c r="HDE1" s="13"/>
      <c r="HDF1" s="13"/>
      <c r="HDG1" s="13"/>
      <c r="HDH1" s="13"/>
      <c r="HDI1" s="13"/>
      <c r="HDJ1" s="13"/>
      <c r="HDK1" s="13"/>
      <c r="HDL1" s="13"/>
      <c r="HDM1" s="13"/>
      <c r="HDN1" s="13"/>
      <c r="HDO1" s="13"/>
      <c r="HDP1" s="13"/>
      <c r="HDQ1" s="13"/>
      <c r="HDR1" s="13"/>
      <c r="HDS1" s="13"/>
      <c r="HDT1" s="13"/>
      <c r="HDU1" s="13"/>
      <c r="HDV1" s="13"/>
      <c r="HDW1" s="13"/>
      <c r="HDX1" s="13"/>
      <c r="HDY1" s="13"/>
      <c r="HDZ1" s="13"/>
      <c r="HEA1" s="13"/>
      <c r="HEB1" s="13"/>
      <c r="HEC1" s="13"/>
      <c r="HED1" s="13"/>
      <c r="HEE1" s="13"/>
      <c r="HEF1" s="13"/>
      <c r="HEG1" s="13"/>
      <c r="HEH1" s="13"/>
      <c r="HEI1" s="13"/>
      <c r="HEJ1" s="13"/>
      <c r="HEK1" s="13"/>
      <c r="HEL1" s="13"/>
      <c r="HEM1" s="13"/>
      <c r="HEN1" s="13"/>
      <c r="HEO1" s="13"/>
      <c r="HEP1" s="13"/>
      <c r="HEQ1" s="13"/>
      <c r="HER1" s="13"/>
      <c r="HES1" s="13"/>
      <c r="HET1" s="13"/>
      <c r="HEU1" s="13"/>
      <c r="HEV1" s="13"/>
      <c r="HEW1" s="13"/>
      <c r="HEX1" s="13"/>
      <c r="HEY1" s="13"/>
      <c r="HEZ1" s="13"/>
      <c r="HFA1" s="13"/>
      <c r="HFB1" s="13"/>
      <c r="HFC1" s="13"/>
      <c r="HFD1" s="13"/>
      <c r="HFE1" s="13"/>
      <c r="HFF1" s="13"/>
      <c r="HFG1" s="13"/>
      <c r="HFH1" s="13"/>
      <c r="HFI1" s="13"/>
      <c r="HFJ1" s="13"/>
      <c r="HFK1" s="13"/>
      <c r="HFL1" s="13"/>
      <c r="HFM1" s="13"/>
      <c r="HFN1" s="13"/>
      <c r="HFO1" s="13"/>
      <c r="HFP1" s="13"/>
      <c r="HFQ1" s="13"/>
      <c r="HFR1" s="13"/>
      <c r="HFS1" s="13"/>
      <c r="HFT1" s="13"/>
      <c r="HFU1" s="13"/>
      <c r="HFV1" s="13"/>
      <c r="HFW1" s="13"/>
      <c r="HFX1" s="13"/>
      <c r="HFY1" s="13"/>
      <c r="HFZ1" s="13"/>
      <c r="HGA1" s="13"/>
      <c r="HGB1" s="13"/>
      <c r="HGC1" s="13"/>
      <c r="HGD1" s="13"/>
      <c r="HGE1" s="13"/>
      <c r="HGF1" s="13"/>
      <c r="HGG1" s="13"/>
      <c r="HGH1" s="13"/>
      <c r="HGI1" s="13"/>
      <c r="HGJ1" s="13"/>
      <c r="HGK1" s="13"/>
      <c r="HGL1" s="13"/>
      <c r="HGM1" s="13"/>
      <c r="HGN1" s="13"/>
      <c r="HGO1" s="13"/>
      <c r="HGP1" s="13"/>
      <c r="HGQ1" s="13"/>
      <c r="HGR1" s="13"/>
      <c r="HGS1" s="13"/>
      <c r="HGT1" s="13"/>
      <c r="HGU1" s="13"/>
      <c r="HGV1" s="13"/>
      <c r="HGW1" s="13"/>
      <c r="HGX1" s="13"/>
      <c r="HGY1" s="13"/>
      <c r="HGZ1" s="13"/>
      <c r="HHA1" s="13"/>
      <c r="HHB1" s="13"/>
      <c r="HHC1" s="13"/>
      <c r="HHD1" s="13"/>
      <c r="HHE1" s="13"/>
      <c r="HHF1" s="13"/>
      <c r="HHG1" s="13"/>
      <c r="HHH1" s="13"/>
      <c r="HHI1" s="13"/>
      <c r="HHJ1" s="13"/>
      <c r="HHK1" s="13"/>
      <c r="HHL1" s="13"/>
      <c r="HHM1" s="13"/>
      <c r="HHN1" s="13"/>
      <c r="HHO1" s="13"/>
      <c r="HHP1" s="13"/>
      <c r="HHQ1" s="13"/>
      <c r="HHR1" s="13"/>
      <c r="HHS1" s="13"/>
      <c r="HHT1" s="13"/>
      <c r="HHU1" s="13"/>
      <c r="HHV1" s="13"/>
      <c r="HHW1" s="13"/>
      <c r="HHX1" s="13"/>
      <c r="HHY1" s="13"/>
      <c r="HHZ1" s="13"/>
      <c r="HIA1" s="13"/>
      <c r="HIB1" s="13"/>
      <c r="HIC1" s="13"/>
      <c r="HID1" s="13"/>
      <c r="HIE1" s="13"/>
      <c r="HIF1" s="13"/>
      <c r="HIG1" s="13"/>
      <c r="HIH1" s="13"/>
      <c r="HII1" s="13"/>
      <c r="HIJ1" s="13"/>
      <c r="HIK1" s="13"/>
      <c r="HIL1" s="13"/>
      <c r="HIM1" s="13"/>
      <c r="HIN1" s="13"/>
      <c r="HIO1" s="13"/>
      <c r="HIP1" s="13"/>
      <c r="HIQ1" s="13"/>
      <c r="HIR1" s="13"/>
      <c r="HIS1" s="13"/>
      <c r="HIT1" s="13"/>
      <c r="HIU1" s="13"/>
      <c r="HIV1" s="13"/>
      <c r="HIW1" s="13"/>
      <c r="HIX1" s="13"/>
      <c r="HIY1" s="13"/>
      <c r="HIZ1" s="13"/>
      <c r="HJA1" s="13"/>
      <c r="HJB1" s="13"/>
      <c r="HJC1" s="13"/>
      <c r="HJD1" s="13"/>
      <c r="HJE1" s="13"/>
      <c r="HJF1" s="13"/>
      <c r="HJG1" s="13"/>
      <c r="HJH1" s="13"/>
      <c r="HJI1" s="13"/>
      <c r="HJJ1" s="13"/>
      <c r="HJK1" s="13"/>
      <c r="HJL1" s="13"/>
      <c r="HJM1" s="13"/>
      <c r="HJN1" s="13"/>
      <c r="HJO1" s="13"/>
      <c r="HJP1" s="13"/>
      <c r="HJQ1" s="13"/>
      <c r="HJR1" s="13"/>
      <c r="HJS1" s="13"/>
      <c r="HJT1" s="13"/>
      <c r="HJU1" s="13"/>
      <c r="HJV1" s="13"/>
      <c r="HJW1" s="13"/>
      <c r="HJX1" s="13"/>
      <c r="HJY1" s="13"/>
      <c r="HJZ1" s="13"/>
      <c r="HKA1" s="13"/>
      <c r="HKB1" s="13"/>
      <c r="HKC1" s="13"/>
      <c r="HKD1" s="13"/>
      <c r="HKE1" s="13"/>
      <c r="HKF1" s="13"/>
      <c r="HKG1" s="13"/>
      <c r="HKH1" s="13"/>
      <c r="HKI1" s="13"/>
      <c r="HKJ1" s="13"/>
      <c r="HKK1" s="13"/>
      <c r="HKL1" s="13"/>
      <c r="HKM1" s="13"/>
      <c r="HKN1" s="13"/>
      <c r="HKO1" s="13"/>
      <c r="HKP1" s="13"/>
      <c r="HKQ1" s="13"/>
      <c r="HKR1" s="13"/>
      <c r="HKS1" s="13"/>
      <c r="HKT1" s="13"/>
      <c r="HKU1" s="13"/>
      <c r="HKV1" s="13"/>
      <c r="HKW1" s="13"/>
      <c r="HKX1" s="13"/>
      <c r="HKY1" s="13"/>
      <c r="HKZ1" s="13"/>
      <c r="HLA1" s="13"/>
      <c r="HLB1" s="13"/>
      <c r="HLC1" s="13"/>
      <c r="HLD1" s="13"/>
      <c r="HLE1" s="13"/>
      <c r="HLF1" s="13"/>
      <c r="HLG1" s="13"/>
      <c r="HLH1" s="13"/>
      <c r="HLI1" s="13"/>
      <c r="HLJ1" s="13"/>
      <c r="HLK1" s="13"/>
      <c r="HLL1" s="13"/>
      <c r="HLM1" s="13"/>
      <c r="HLN1" s="13"/>
      <c r="HLO1" s="13"/>
      <c r="HLP1" s="13"/>
      <c r="HLQ1" s="13"/>
      <c r="HLR1" s="13"/>
      <c r="HLS1" s="13"/>
      <c r="HLT1" s="13"/>
      <c r="HLU1" s="13"/>
      <c r="HLV1" s="13"/>
      <c r="HLW1" s="13"/>
      <c r="HLX1" s="13"/>
      <c r="HLY1" s="13"/>
      <c r="HLZ1" s="13"/>
      <c r="HMA1" s="13"/>
      <c r="HMB1" s="13"/>
      <c r="HMC1" s="13"/>
      <c r="HMD1" s="13"/>
      <c r="HME1" s="13"/>
      <c r="HMF1" s="13"/>
      <c r="HMG1" s="13"/>
      <c r="HMH1" s="13"/>
      <c r="HMI1" s="13"/>
      <c r="HMJ1" s="13"/>
      <c r="HMK1" s="13"/>
      <c r="HML1" s="13"/>
      <c r="HMM1" s="13"/>
      <c r="HMN1" s="13"/>
      <c r="HMO1" s="13"/>
      <c r="HMP1" s="13"/>
      <c r="HMQ1" s="13"/>
      <c r="HMR1" s="13"/>
      <c r="HMS1" s="13"/>
      <c r="HMT1" s="13"/>
      <c r="HMU1" s="13"/>
      <c r="HMV1" s="13"/>
      <c r="HMW1" s="13"/>
      <c r="HMX1" s="13"/>
      <c r="HMY1" s="13"/>
      <c r="HMZ1" s="13"/>
      <c r="HNA1" s="13"/>
      <c r="HNB1" s="13"/>
      <c r="HNC1" s="13"/>
      <c r="HND1" s="13"/>
      <c r="HNE1" s="13"/>
      <c r="HNF1" s="13"/>
      <c r="HNG1" s="13"/>
      <c r="HNH1" s="13"/>
      <c r="HNI1" s="13"/>
      <c r="HNJ1" s="13"/>
      <c r="HNK1" s="13"/>
      <c r="HNL1" s="13"/>
      <c r="HNM1" s="13"/>
      <c r="HNN1" s="13"/>
      <c r="HNO1" s="13"/>
      <c r="HNP1" s="13"/>
      <c r="HNQ1" s="13"/>
      <c r="HNR1" s="13"/>
      <c r="HNS1" s="13"/>
      <c r="HNT1" s="13"/>
      <c r="HNU1" s="13"/>
      <c r="HNV1" s="13"/>
      <c r="HNW1" s="13"/>
      <c r="HNX1" s="13"/>
      <c r="HNY1" s="13"/>
      <c r="HNZ1" s="13"/>
      <c r="HOA1" s="13"/>
      <c r="HOB1" s="13"/>
      <c r="HOC1" s="13"/>
      <c r="HOD1" s="13"/>
      <c r="HOE1" s="13"/>
      <c r="HOF1" s="13"/>
      <c r="HOG1" s="13"/>
      <c r="HOH1" s="13"/>
      <c r="HOI1" s="13"/>
      <c r="HOJ1" s="13"/>
      <c r="HOK1" s="13"/>
      <c r="HOL1" s="13"/>
      <c r="HOM1" s="13"/>
      <c r="HON1" s="13"/>
      <c r="HOO1" s="13"/>
      <c r="HOP1" s="13"/>
      <c r="HOQ1" s="13"/>
      <c r="HOR1" s="13"/>
      <c r="HOS1" s="13"/>
      <c r="HOT1" s="13"/>
      <c r="HOU1" s="13"/>
      <c r="HOV1" s="13"/>
      <c r="HOW1" s="13"/>
      <c r="HOX1" s="13"/>
      <c r="HOY1" s="13"/>
      <c r="HOZ1" s="13"/>
      <c r="HPA1" s="13"/>
      <c r="HPB1" s="13"/>
      <c r="HPC1" s="13"/>
      <c r="HPD1" s="13"/>
      <c r="HPE1" s="13"/>
      <c r="HPF1" s="13"/>
      <c r="HPG1" s="13"/>
      <c r="HPH1" s="13"/>
      <c r="HPI1" s="13"/>
      <c r="HPJ1" s="13"/>
      <c r="HPK1" s="13"/>
      <c r="HPL1" s="13"/>
      <c r="HPM1" s="13"/>
      <c r="HPN1" s="13"/>
      <c r="HPO1" s="13"/>
      <c r="HPP1" s="13"/>
      <c r="HPQ1" s="13"/>
      <c r="HPR1" s="13"/>
      <c r="HPS1" s="13"/>
      <c r="HPT1" s="13"/>
      <c r="HPU1" s="13"/>
      <c r="HPV1" s="13"/>
      <c r="HPW1" s="13"/>
      <c r="HPX1" s="13"/>
      <c r="HPY1" s="13"/>
      <c r="HPZ1" s="13"/>
      <c r="HQA1" s="13"/>
      <c r="HQB1" s="13"/>
      <c r="HQC1" s="13"/>
      <c r="HQD1" s="13"/>
      <c r="HQE1" s="13"/>
      <c r="HQF1" s="13"/>
      <c r="HQG1" s="13"/>
      <c r="HQH1" s="13"/>
      <c r="HQI1" s="13"/>
      <c r="HQJ1" s="13"/>
      <c r="HQK1" s="13"/>
      <c r="HQL1" s="13"/>
      <c r="HQM1" s="13"/>
      <c r="HQN1" s="13"/>
      <c r="HQO1" s="13"/>
      <c r="HQP1" s="13"/>
      <c r="HQQ1" s="13"/>
      <c r="HQR1" s="13"/>
      <c r="HQS1" s="13"/>
      <c r="HQT1" s="13"/>
      <c r="HQU1" s="13"/>
      <c r="HQV1" s="13"/>
      <c r="HQW1" s="13"/>
      <c r="HQX1" s="13"/>
      <c r="HQY1" s="13"/>
      <c r="HQZ1" s="13"/>
      <c r="HRA1" s="13"/>
      <c r="HRB1" s="13"/>
      <c r="HRC1" s="13"/>
      <c r="HRD1" s="13"/>
      <c r="HRE1" s="13"/>
      <c r="HRF1" s="13"/>
      <c r="HRG1" s="13"/>
      <c r="HRH1" s="13"/>
      <c r="HRI1" s="13"/>
      <c r="HRJ1" s="13"/>
      <c r="HRK1" s="13"/>
      <c r="HRL1" s="13"/>
      <c r="HRM1" s="13"/>
      <c r="HRN1" s="13"/>
      <c r="HRO1" s="13"/>
      <c r="HRP1" s="13"/>
      <c r="HRQ1" s="13"/>
      <c r="HRR1" s="13"/>
      <c r="HRS1" s="13"/>
      <c r="HRT1" s="13"/>
      <c r="HRU1" s="13"/>
      <c r="HRV1" s="13"/>
      <c r="HRW1" s="13"/>
      <c r="HRX1" s="13"/>
      <c r="HRY1" s="13"/>
      <c r="HRZ1" s="13"/>
      <c r="HSA1" s="13"/>
      <c r="HSB1" s="13"/>
      <c r="HSC1" s="13"/>
      <c r="HSD1" s="13"/>
      <c r="HSE1" s="13"/>
      <c r="HSF1" s="13"/>
      <c r="HSG1" s="13"/>
      <c r="HSH1" s="13"/>
      <c r="HSI1" s="13"/>
      <c r="HSJ1" s="13"/>
      <c r="HSK1" s="13"/>
      <c r="HSL1" s="13"/>
      <c r="HSM1" s="13"/>
      <c r="HSN1" s="13"/>
      <c r="HSO1" s="13"/>
      <c r="HSP1" s="13"/>
      <c r="HSQ1" s="13"/>
      <c r="HSR1" s="13"/>
      <c r="HSS1" s="13"/>
      <c r="HST1" s="13"/>
      <c r="HSU1" s="13"/>
      <c r="HSV1" s="13"/>
      <c r="HSW1" s="13"/>
      <c r="HSX1" s="13"/>
      <c r="HSY1" s="13"/>
      <c r="HSZ1" s="13"/>
      <c r="HTA1" s="13"/>
      <c r="HTB1" s="13"/>
      <c r="HTC1" s="13"/>
      <c r="HTD1" s="13"/>
      <c r="HTE1" s="13"/>
      <c r="HTF1" s="13"/>
      <c r="HTG1" s="13"/>
      <c r="HTH1" s="13"/>
      <c r="HTI1" s="13"/>
      <c r="HTJ1" s="13"/>
      <c r="HTK1" s="13"/>
      <c r="HTL1" s="13"/>
      <c r="HTM1" s="13"/>
      <c r="HTN1" s="13"/>
      <c r="HTO1" s="13"/>
      <c r="HTP1" s="13"/>
      <c r="HTQ1" s="13"/>
      <c r="HTR1" s="13"/>
      <c r="HTS1" s="13"/>
      <c r="HTT1" s="13"/>
      <c r="HTU1" s="13"/>
      <c r="HTV1" s="13"/>
      <c r="HTW1" s="13"/>
      <c r="HTX1" s="13"/>
      <c r="HTY1" s="13"/>
      <c r="HTZ1" s="13"/>
      <c r="HUA1" s="13"/>
      <c r="HUB1" s="13"/>
      <c r="HUC1" s="13"/>
      <c r="HUD1" s="13"/>
      <c r="HUE1" s="13"/>
      <c r="HUF1" s="13"/>
      <c r="HUG1" s="13"/>
      <c r="HUH1" s="13"/>
      <c r="HUI1" s="13"/>
      <c r="HUJ1" s="13"/>
      <c r="HUK1" s="13"/>
      <c r="HUL1" s="13"/>
      <c r="HUM1" s="13"/>
      <c r="HUN1" s="13"/>
      <c r="HUO1" s="13"/>
      <c r="HUP1" s="13"/>
      <c r="HUQ1" s="13"/>
      <c r="HUR1" s="13"/>
      <c r="HUS1" s="13"/>
      <c r="HUT1" s="13"/>
      <c r="HUU1" s="13"/>
      <c r="HUV1" s="13"/>
      <c r="HUW1" s="13"/>
      <c r="HUX1" s="13"/>
      <c r="HUY1" s="13"/>
      <c r="HUZ1" s="13"/>
      <c r="HVA1" s="13"/>
      <c r="HVB1" s="13"/>
      <c r="HVC1" s="13"/>
      <c r="HVD1" s="13"/>
      <c r="HVE1" s="13"/>
      <c r="HVF1" s="13"/>
      <c r="HVG1" s="13"/>
      <c r="HVH1" s="13"/>
      <c r="HVI1" s="13"/>
      <c r="HVJ1" s="13"/>
      <c r="HVK1" s="13"/>
      <c r="HVL1" s="13"/>
      <c r="HVM1" s="13"/>
      <c r="HVN1" s="13"/>
      <c r="HVO1" s="13"/>
      <c r="HVP1" s="13"/>
      <c r="HVQ1" s="13"/>
      <c r="HVR1" s="13"/>
      <c r="HVS1" s="13"/>
      <c r="HVT1" s="13"/>
      <c r="HVU1" s="13"/>
      <c r="HVV1" s="13"/>
      <c r="HVW1" s="13"/>
      <c r="HVX1" s="13"/>
      <c r="HVY1" s="13"/>
      <c r="HVZ1" s="13"/>
      <c r="HWA1" s="13"/>
      <c r="HWB1" s="13"/>
      <c r="HWC1" s="13"/>
      <c r="HWD1" s="13"/>
      <c r="HWE1" s="13"/>
      <c r="HWF1" s="13"/>
      <c r="HWG1" s="13"/>
      <c r="HWH1" s="13"/>
      <c r="HWI1" s="13"/>
      <c r="HWJ1" s="13"/>
      <c r="HWK1" s="13"/>
      <c r="HWL1" s="13"/>
      <c r="HWM1" s="13"/>
      <c r="HWN1" s="13"/>
      <c r="HWO1" s="13"/>
      <c r="HWP1" s="13"/>
      <c r="HWQ1" s="13"/>
      <c r="HWR1" s="13"/>
      <c r="HWS1" s="13"/>
      <c r="HWT1" s="13"/>
      <c r="HWU1" s="13"/>
      <c r="HWV1" s="13"/>
      <c r="HWW1" s="13"/>
      <c r="HWX1" s="13"/>
      <c r="HWY1" s="13"/>
      <c r="HWZ1" s="13"/>
      <c r="HXA1" s="13"/>
      <c r="HXB1" s="13"/>
      <c r="HXC1" s="13"/>
      <c r="HXD1" s="13"/>
      <c r="HXE1" s="13"/>
      <c r="HXF1" s="13"/>
      <c r="HXG1" s="13"/>
      <c r="HXH1" s="13"/>
      <c r="HXI1" s="13"/>
      <c r="HXJ1" s="13"/>
      <c r="HXK1" s="13"/>
      <c r="HXL1" s="13"/>
      <c r="HXM1" s="13"/>
      <c r="HXN1" s="13"/>
      <c r="HXO1" s="13"/>
      <c r="HXP1" s="13"/>
      <c r="HXQ1" s="13"/>
      <c r="HXR1" s="13"/>
      <c r="HXS1" s="13"/>
      <c r="HXT1" s="13"/>
      <c r="HXU1" s="13"/>
      <c r="HXV1" s="13"/>
      <c r="HXW1" s="13"/>
      <c r="HXX1" s="13"/>
      <c r="HXY1" s="13"/>
      <c r="HXZ1" s="13"/>
      <c r="HYA1" s="13"/>
      <c r="HYB1" s="13"/>
      <c r="HYC1" s="13"/>
      <c r="HYD1" s="13"/>
      <c r="HYE1" s="13"/>
      <c r="HYF1" s="13"/>
      <c r="HYG1" s="13"/>
      <c r="HYH1" s="13"/>
      <c r="HYI1" s="13"/>
      <c r="HYJ1" s="13"/>
      <c r="HYK1" s="13"/>
      <c r="HYL1" s="13"/>
      <c r="HYM1" s="13"/>
      <c r="HYN1" s="13"/>
      <c r="HYO1" s="13"/>
      <c r="HYP1" s="13"/>
      <c r="HYQ1" s="13"/>
      <c r="HYR1" s="13"/>
      <c r="HYS1" s="13"/>
      <c r="HYT1" s="13"/>
      <c r="HYU1" s="13"/>
      <c r="HYV1" s="13"/>
      <c r="HYW1" s="13"/>
      <c r="HYX1" s="13"/>
      <c r="HYY1" s="13"/>
      <c r="HYZ1" s="13"/>
      <c r="HZA1" s="13"/>
      <c r="HZB1" s="13"/>
      <c r="HZC1" s="13"/>
      <c r="HZD1" s="13"/>
      <c r="HZE1" s="13"/>
      <c r="HZF1" s="13"/>
      <c r="HZG1" s="13"/>
      <c r="HZH1" s="13"/>
      <c r="HZI1" s="13"/>
      <c r="HZJ1" s="13"/>
      <c r="HZK1" s="13"/>
      <c r="HZL1" s="13"/>
      <c r="HZM1" s="13"/>
      <c r="HZN1" s="13"/>
      <c r="HZO1" s="13"/>
      <c r="HZP1" s="13"/>
      <c r="HZQ1" s="13"/>
      <c r="HZR1" s="13"/>
      <c r="HZS1" s="13"/>
      <c r="HZT1" s="13"/>
      <c r="HZU1" s="13"/>
      <c r="HZV1" s="13"/>
      <c r="HZW1" s="13"/>
      <c r="HZX1" s="13"/>
      <c r="HZY1" s="13"/>
      <c r="HZZ1" s="13"/>
      <c r="IAA1" s="13"/>
      <c r="IAB1" s="13"/>
      <c r="IAC1" s="13"/>
      <c r="IAD1" s="13"/>
      <c r="IAE1" s="13"/>
      <c r="IAF1" s="13"/>
      <c r="IAG1" s="13"/>
      <c r="IAH1" s="13"/>
      <c r="IAI1" s="13"/>
      <c r="IAJ1" s="13"/>
      <c r="IAK1" s="13"/>
      <c r="IAL1" s="13"/>
      <c r="IAM1" s="13"/>
      <c r="IAN1" s="13"/>
      <c r="IAO1" s="13"/>
      <c r="IAP1" s="13"/>
      <c r="IAQ1" s="13"/>
      <c r="IAR1" s="13"/>
      <c r="IAS1" s="13"/>
      <c r="IAT1" s="13"/>
      <c r="IAU1" s="13"/>
      <c r="IAV1" s="13"/>
      <c r="IAW1" s="13"/>
      <c r="IAX1" s="13"/>
      <c r="IAY1" s="13"/>
      <c r="IAZ1" s="13"/>
      <c r="IBA1" s="13"/>
      <c r="IBB1" s="13"/>
      <c r="IBC1" s="13"/>
      <c r="IBD1" s="13"/>
      <c r="IBE1" s="13"/>
      <c r="IBF1" s="13"/>
      <c r="IBG1" s="13"/>
      <c r="IBH1" s="13"/>
      <c r="IBI1" s="13"/>
      <c r="IBJ1" s="13"/>
      <c r="IBK1" s="13"/>
      <c r="IBL1" s="13"/>
      <c r="IBM1" s="13"/>
      <c r="IBN1" s="13"/>
      <c r="IBO1" s="13"/>
      <c r="IBP1" s="13"/>
      <c r="IBQ1" s="13"/>
      <c r="IBR1" s="13"/>
      <c r="IBS1" s="13"/>
      <c r="IBT1" s="13"/>
      <c r="IBU1" s="13"/>
      <c r="IBV1" s="13"/>
      <c r="IBW1" s="13"/>
      <c r="IBX1" s="13"/>
      <c r="IBY1" s="13"/>
      <c r="IBZ1" s="13"/>
      <c r="ICA1" s="13"/>
      <c r="ICB1" s="13"/>
      <c r="ICC1" s="13"/>
      <c r="ICD1" s="13"/>
      <c r="ICE1" s="13"/>
      <c r="ICF1" s="13"/>
      <c r="ICG1" s="13"/>
      <c r="ICH1" s="13"/>
      <c r="ICI1" s="13"/>
      <c r="ICJ1" s="13"/>
      <c r="ICK1" s="13"/>
      <c r="ICL1" s="13"/>
      <c r="ICM1" s="13"/>
      <c r="ICN1" s="13"/>
      <c r="ICO1" s="13"/>
      <c r="ICP1" s="13"/>
      <c r="ICQ1" s="13"/>
      <c r="ICR1" s="13"/>
      <c r="ICS1" s="13"/>
      <c r="ICT1" s="13"/>
      <c r="ICU1" s="13"/>
      <c r="ICV1" s="13"/>
      <c r="ICW1" s="13"/>
      <c r="ICX1" s="13"/>
      <c r="ICY1" s="13"/>
      <c r="ICZ1" s="13"/>
      <c r="IDA1" s="13"/>
      <c r="IDB1" s="13"/>
      <c r="IDC1" s="13"/>
      <c r="IDD1" s="13"/>
      <c r="IDE1" s="13"/>
      <c r="IDF1" s="13"/>
      <c r="IDG1" s="13"/>
      <c r="IDH1" s="13"/>
      <c r="IDI1" s="13"/>
      <c r="IDJ1" s="13"/>
      <c r="IDK1" s="13"/>
      <c r="IDL1" s="13"/>
      <c r="IDM1" s="13"/>
      <c r="IDN1" s="13"/>
      <c r="IDO1" s="13"/>
      <c r="IDP1" s="13"/>
      <c r="IDQ1" s="13"/>
      <c r="IDR1" s="13"/>
      <c r="IDS1" s="13"/>
      <c r="IDT1" s="13"/>
      <c r="IDU1" s="13"/>
      <c r="IDV1" s="13"/>
      <c r="IDW1" s="13"/>
      <c r="IDX1" s="13"/>
      <c r="IDY1" s="13"/>
      <c r="IDZ1" s="13"/>
      <c r="IEA1" s="13"/>
      <c r="IEB1" s="13"/>
      <c r="IEC1" s="13"/>
      <c r="IED1" s="13"/>
      <c r="IEE1" s="13"/>
      <c r="IEF1" s="13"/>
      <c r="IEG1" s="13"/>
      <c r="IEH1" s="13"/>
      <c r="IEI1" s="13"/>
      <c r="IEJ1" s="13"/>
      <c r="IEK1" s="13"/>
      <c r="IEL1" s="13"/>
      <c r="IEM1" s="13"/>
      <c r="IEN1" s="13"/>
      <c r="IEO1" s="13"/>
      <c r="IEP1" s="13"/>
      <c r="IEQ1" s="13"/>
      <c r="IER1" s="13"/>
      <c r="IES1" s="13"/>
      <c r="IET1" s="13"/>
      <c r="IEU1" s="13"/>
      <c r="IEV1" s="13"/>
      <c r="IEW1" s="13"/>
      <c r="IEX1" s="13"/>
      <c r="IEY1" s="13"/>
      <c r="IEZ1" s="13"/>
      <c r="IFA1" s="13"/>
      <c r="IFB1" s="13"/>
      <c r="IFC1" s="13"/>
      <c r="IFD1" s="13"/>
      <c r="IFE1" s="13"/>
      <c r="IFF1" s="13"/>
      <c r="IFG1" s="13"/>
      <c r="IFH1" s="13"/>
      <c r="IFI1" s="13"/>
      <c r="IFJ1" s="13"/>
      <c r="IFK1" s="13"/>
      <c r="IFL1" s="13"/>
      <c r="IFM1" s="13"/>
      <c r="IFN1" s="13"/>
      <c r="IFO1" s="13"/>
      <c r="IFP1" s="13"/>
      <c r="IFQ1" s="13"/>
      <c r="IFR1" s="13"/>
      <c r="IFS1" s="13"/>
      <c r="IFT1" s="13"/>
      <c r="IFU1" s="13"/>
      <c r="IFV1" s="13"/>
      <c r="IFW1" s="13"/>
      <c r="IFX1" s="13"/>
      <c r="IFY1" s="13"/>
      <c r="IFZ1" s="13"/>
      <c r="IGA1" s="13"/>
      <c r="IGB1" s="13"/>
      <c r="IGC1" s="13"/>
      <c r="IGD1" s="13"/>
      <c r="IGE1" s="13"/>
      <c r="IGF1" s="13"/>
      <c r="IGG1" s="13"/>
      <c r="IGH1" s="13"/>
      <c r="IGI1" s="13"/>
      <c r="IGJ1" s="13"/>
      <c r="IGK1" s="13"/>
      <c r="IGL1" s="13"/>
      <c r="IGM1" s="13"/>
      <c r="IGN1" s="13"/>
      <c r="IGO1" s="13"/>
      <c r="IGP1" s="13"/>
      <c r="IGQ1" s="13"/>
      <c r="IGR1" s="13"/>
      <c r="IGS1" s="13"/>
      <c r="IGT1" s="13"/>
      <c r="IGU1" s="13"/>
      <c r="IGV1" s="13"/>
      <c r="IGW1" s="13"/>
      <c r="IGX1" s="13"/>
      <c r="IGY1" s="13"/>
      <c r="IGZ1" s="13"/>
      <c r="IHA1" s="13"/>
      <c r="IHB1" s="13"/>
      <c r="IHC1" s="13"/>
      <c r="IHD1" s="13"/>
      <c r="IHE1" s="13"/>
      <c r="IHF1" s="13"/>
      <c r="IHG1" s="13"/>
      <c r="IHH1" s="13"/>
      <c r="IHI1" s="13"/>
      <c r="IHJ1" s="13"/>
      <c r="IHK1" s="13"/>
      <c r="IHL1" s="13"/>
      <c r="IHM1" s="13"/>
      <c r="IHN1" s="13"/>
      <c r="IHO1" s="13"/>
      <c r="IHP1" s="13"/>
      <c r="IHQ1" s="13"/>
      <c r="IHR1" s="13"/>
      <c r="IHS1" s="13"/>
      <c r="IHT1" s="13"/>
      <c r="IHU1" s="13"/>
      <c r="IHV1" s="13"/>
      <c r="IHW1" s="13"/>
      <c r="IHX1" s="13"/>
      <c r="IHY1" s="13"/>
      <c r="IHZ1" s="13"/>
      <c r="IIA1" s="13"/>
      <c r="IIB1" s="13"/>
      <c r="IIC1" s="13"/>
      <c r="IID1" s="13"/>
      <c r="IIE1" s="13"/>
      <c r="IIF1" s="13"/>
      <c r="IIG1" s="13"/>
      <c r="IIH1" s="13"/>
      <c r="III1" s="13"/>
      <c r="IIJ1" s="13"/>
      <c r="IIK1" s="13"/>
      <c r="IIL1" s="13"/>
      <c r="IIM1" s="13"/>
      <c r="IIN1" s="13"/>
      <c r="IIO1" s="13"/>
      <c r="IIP1" s="13"/>
      <c r="IIQ1" s="13"/>
      <c r="IIR1" s="13"/>
      <c r="IIS1" s="13"/>
      <c r="IIT1" s="13"/>
      <c r="IIU1" s="13"/>
      <c r="IIV1" s="13"/>
      <c r="IIW1" s="13"/>
      <c r="IIX1" s="13"/>
      <c r="IIY1" s="13"/>
      <c r="IIZ1" s="13"/>
      <c r="IJA1" s="13"/>
      <c r="IJB1" s="13"/>
      <c r="IJC1" s="13"/>
      <c r="IJD1" s="13"/>
      <c r="IJE1" s="13"/>
      <c r="IJF1" s="13"/>
      <c r="IJG1" s="13"/>
      <c r="IJH1" s="13"/>
      <c r="IJI1" s="13"/>
      <c r="IJJ1" s="13"/>
      <c r="IJK1" s="13"/>
      <c r="IJL1" s="13"/>
      <c r="IJM1" s="13"/>
      <c r="IJN1" s="13"/>
      <c r="IJO1" s="13"/>
      <c r="IJP1" s="13"/>
      <c r="IJQ1" s="13"/>
      <c r="IJR1" s="13"/>
      <c r="IJS1" s="13"/>
      <c r="IJT1" s="13"/>
      <c r="IJU1" s="13"/>
      <c r="IJV1" s="13"/>
      <c r="IJW1" s="13"/>
      <c r="IJX1" s="13"/>
      <c r="IJY1" s="13"/>
      <c r="IJZ1" s="13"/>
      <c r="IKA1" s="13"/>
      <c r="IKB1" s="13"/>
      <c r="IKC1" s="13"/>
      <c r="IKD1" s="13"/>
      <c r="IKE1" s="13"/>
      <c r="IKF1" s="13"/>
      <c r="IKG1" s="13"/>
      <c r="IKH1" s="13"/>
      <c r="IKI1" s="13"/>
      <c r="IKJ1" s="13"/>
      <c r="IKK1" s="13"/>
      <c r="IKL1" s="13"/>
      <c r="IKM1" s="13"/>
      <c r="IKN1" s="13"/>
      <c r="IKO1" s="13"/>
      <c r="IKP1" s="13"/>
      <c r="IKQ1" s="13"/>
      <c r="IKR1" s="13"/>
      <c r="IKS1" s="13"/>
      <c r="IKT1" s="13"/>
      <c r="IKU1" s="13"/>
      <c r="IKV1" s="13"/>
      <c r="IKW1" s="13"/>
      <c r="IKX1" s="13"/>
      <c r="IKY1" s="13"/>
      <c r="IKZ1" s="13"/>
      <c r="ILA1" s="13"/>
      <c r="ILB1" s="13"/>
      <c r="ILC1" s="13"/>
      <c r="ILD1" s="13"/>
      <c r="ILE1" s="13"/>
      <c r="ILF1" s="13"/>
      <c r="ILG1" s="13"/>
      <c r="ILH1" s="13"/>
      <c r="ILI1" s="13"/>
      <c r="ILJ1" s="13"/>
      <c r="ILK1" s="13"/>
      <c r="ILL1" s="13"/>
      <c r="ILM1" s="13"/>
      <c r="ILN1" s="13"/>
      <c r="ILO1" s="13"/>
      <c r="ILP1" s="13"/>
      <c r="ILQ1" s="13"/>
      <c r="ILR1" s="13"/>
      <c r="ILS1" s="13"/>
      <c r="ILT1" s="13"/>
      <c r="ILU1" s="13"/>
      <c r="ILV1" s="13"/>
      <c r="ILW1" s="13"/>
      <c r="ILX1" s="13"/>
      <c r="ILY1" s="13"/>
      <c r="ILZ1" s="13"/>
      <c r="IMA1" s="13"/>
      <c r="IMB1" s="13"/>
      <c r="IMC1" s="13"/>
      <c r="IMD1" s="13"/>
      <c r="IME1" s="13"/>
      <c r="IMF1" s="13"/>
      <c r="IMG1" s="13"/>
      <c r="IMH1" s="13"/>
      <c r="IMI1" s="13"/>
      <c r="IMJ1" s="13"/>
      <c r="IMK1" s="13"/>
      <c r="IML1" s="13"/>
      <c r="IMM1" s="13"/>
      <c r="IMN1" s="13"/>
      <c r="IMO1" s="13"/>
      <c r="IMP1" s="13"/>
      <c r="IMQ1" s="13"/>
      <c r="IMR1" s="13"/>
      <c r="IMS1" s="13"/>
      <c r="IMT1" s="13"/>
      <c r="IMU1" s="13"/>
      <c r="IMV1" s="13"/>
      <c r="IMW1" s="13"/>
      <c r="IMX1" s="13"/>
      <c r="IMY1" s="13"/>
      <c r="IMZ1" s="13"/>
      <c r="INA1" s="13"/>
      <c r="INB1" s="13"/>
      <c r="INC1" s="13"/>
      <c r="IND1" s="13"/>
      <c r="INE1" s="13"/>
      <c r="INF1" s="13"/>
      <c r="ING1" s="13"/>
      <c r="INH1" s="13"/>
      <c r="INI1" s="13"/>
      <c r="INJ1" s="13"/>
      <c r="INK1" s="13"/>
      <c r="INL1" s="13"/>
      <c r="INM1" s="13"/>
      <c r="INN1" s="13"/>
      <c r="INO1" s="13"/>
      <c r="INP1" s="13"/>
      <c r="INQ1" s="13"/>
      <c r="INR1" s="13"/>
      <c r="INS1" s="13"/>
      <c r="INT1" s="13"/>
      <c r="INU1" s="13"/>
      <c r="INV1" s="13"/>
      <c r="INW1" s="13"/>
      <c r="INX1" s="13"/>
      <c r="INY1" s="13"/>
      <c r="INZ1" s="13"/>
      <c r="IOA1" s="13"/>
      <c r="IOB1" s="13"/>
      <c r="IOC1" s="13"/>
      <c r="IOD1" s="13"/>
      <c r="IOE1" s="13"/>
      <c r="IOF1" s="13"/>
      <c r="IOG1" s="13"/>
      <c r="IOH1" s="13"/>
      <c r="IOI1" s="13"/>
      <c r="IOJ1" s="13"/>
      <c r="IOK1" s="13"/>
      <c r="IOL1" s="13"/>
      <c r="IOM1" s="13"/>
      <c r="ION1" s="13"/>
      <c r="IOO1" s="13"/>
      <c r="IOP1" s="13"/>
      <c r="IOQ1" s="13"/>
      <c r="IOR1" s="13"/>
      <c r="IOS1" s="13"/>
      <c r="IOT1" s="13"/>
      <c r="IOU1" s="13"/>
      <c r="IOV1" s="13"/>
      <c r="IOW1" s="13"/>
      <c r="IOX1" s="13"/>
      <c r="IOY1" s="13"/>
      <c r="IOZ1" s="13"/>
      <c r="IPA1" s="13"/>
      <c r="IPB1" s="13"/>
      <c r="IPC1" s="13"/>
      <c r="IPD1" s="13"/>
      <c r="IPE1" s="13"/>
      <c r="IPF1" s="13"/>
      <c r="IPG1" s="13"/>
      <c r="IPH1" s="13"/>
      <c r="IPI1" s="13"/>
      <c r="IPJ1" s="13"/>
      <c r="IPK1" s="13"/>
      <c r="IPL1" s="13"/>
      <c r="IPM1" s="13"/>
      <c r="IPN1" s="13"/>
      <c r="IPO1" s="13"/>
      <c r="IPP1" s="13"/>
      <c r="IPQ1" s="13"/>
      <c r="IPR1" s="13"/>
      <c r="IPS1" s="13"/>
      <c r="IPT1" s="13"/>
      <c r="IPU1" s="13"/>
      <c r="IPV1" s="13"/>
      <c r="IPW1" s="13"/>
      <c r="IPX1" s="13"/>
      <c r="IPY1" s="13"/>
      <c r="IPZ1" s="13"/>
      <c r="IQA1" s="13"/>
      <c r="IQB1" s="13"/>
      <c r="IQC1" s="13"/>
      <c r="IQD1" s="13"/>
      <c r="IQE1" s="13"/>
      <c r="IQF1" s="13"/>
      <c r="IQG1" s="13"/>
      <c r="IQH1" s="13"/>
      <c r="IQI1" s="13"/>
      <c r="IQJ1" s="13"/>
      <c r="IQK1" s="13"/>
      <c r="IQL1" s="13"/>
      <c r="IQM1" s="13"/>
      <c r="IQN1" s="13"/>
      <c r="IQO1" s="13"/>
      <c r="IQP1" s="13"/>
      <c r="IQQ1" s="13"/>
      <c r="IQR1" s="13"/>
      <c r="IQS1" s="13"/>
      <c r="IQT1" s="13"/>
      <c r="IQU1" s="13"/>
      <c r="IQV1" s="13"/>
      <c r="IQW1" s="13"/>
      <c r="IQX1" s="13"/>
      <c r="IQY1" s="13"/>
      <c r="IQZ1" s="13"/>
      <c r="IRA1" s="13"/>
      <c r="IRB1" s="13"/>
      <c r="IRC1" s="13"/>
      <c r="IRD1" s="13"/>
      <c r="IRE1" s="13"/>
      <c r="IRF1" s="13"/>
      <c r="IRG1" s="13"/>
      <c r="IRH1" s="13"/>
      <c r="IRI1" s="13"/>
      <c r="IRJ1" s="13"/>
      <c r="IRK1" s="13"/>
      <c r="IRL1" s="13"/>
      <c r="IRM1" s="13"/>
      <c r="IRN1" s="13"/>
      <c r="IRO1" s="13"/>
      <c r="IRP1" s="13"/>
      <c r="IRQ1" s="13"/>
      <c r="IRR1" s="13"/>
      <c r="IRS1" s="13"/>
      <c r="IRT1" s="13"/>
      <c r="IRU1" s="13"/>
      <c r="IRV1" s="13"/>
      <c r="IRW1" s="13"/>
      <c r="IRX1" s="13"/>
      <c r="IRY1" s="13"/>
      <c r="IRZ1" s="13"/>
      <c r="ISA1" s="13"/>
      <c r="ISB1" s="13"/>
      <c r="ISC1" s="13"/>
      <c r="ISD1" s="13"/>
      <c r="ISE1" s="13"/>
      <c r="ISF1" s="13"/>
      <c r="ISG1" s="13"/>
      <c r="ISH1" s="13"/>
      <c r="ISI1" s="13"/>
      <c r="ISJ1" s="13"/>
      <c r="ISK1" s="13"/>
      <c r="ISL1" s="13"/>
      <c r="ISM1" s="13"/>
      <c r="ISN1" s="13"/>
      <c r="ISO1" s="13"/>
      <c r="ISP1" s="13"/>
      <c r="ISQ1" s="13"/>
      <c r="ISR1" s="13"/>
      <c r="ISS1" s="13"/>
      <c r="IST1" s="13"/>
      <c r="ISU1" s="13"/>
      <c r="ISV1" s="13"/>
      <c r="ISW1" s="13"/>
      <c r="ISX1" s="13"/>
      <c r="ISY1" s="13"/>
      <c r="ISZ1" s="13"/>
      <c r="ITA1" s="13"/>
      <c r="ITB1" s="13"/>
      <c r="ITC1" s="13"/>
      <c r="ITD1" s="13"/>
      <c r="ITE1" s="13"/>
      <c r="ITF1" s="13"/>
      <c r="ITG1" s="13"/>
      <c r="ITH1" s="13"/>
      <c r="ITI1" s="13"/>
      <c r="ITJ1" s="13"/>
      <c r="ITK1" s="13"/>
      <c r="ITL1" s="13"/>
      <c r="ITM1" s="13"/>
      <c r="ITN1" s="13"/>
      <c r="ITO1" s="13"/>
      <c r="ITP1" s="13"/>
      <c r="ITQ1" s="13"/>
      <c r="ITR1" s="13"/>
      <c r="ITS1" s="13"/>
      <c r="ITT1" s="13"/>
      <c r="ITU1" s="13"/>
      <c r="ITV1" s="13"/>
      <c r="ITW1" s="13"/>
      <c r="ITX1" s="13"/>
      <c r="ITY1" s="13"/>
      <c r="ITZ1" s="13"/>
      <c r="IUA1" s="13"/>
      <c r="IUB1" s="13"/>
      <c r="IUC1" s="13"/>
      <c r="IUD1" s="13"/>
      <c r="IUE1" s="13"/>
      <c r="IUF1" s="13"/>
      <c r="IUG1" s="13"/>
      <c r="IUH1" s="13"/>
      <c r="IUI1" s="13"/>
      <c r="IUJ1" s="13"/>
      <c r="IUK1" s="13"/>
      <c r="IUL1" s="13"/>
      <c r="IUM1" s="13"/>
      <c r="IUN1" s="13"/>
      <c r="IUO1" s="13"/>
      <c r="IUP1" s="13"/>
      <c r="IUQ1" s="13"/>
      <c r="IUR1" s="13"/>
      <c r="IUS1" s="13"/>
      <c r="IUT1" s="13"/>
      <c r="IUU1" s="13"/>
      <c r="IUV1" s="13"/>
      <c r="IUW1" s="13"/>
      <c r="IUX1" s="13"/>
      <c r="IUY1" s="13"/>
      <c r="IUZ1" s="13"/>
      <c r="IVA1" s="13"/>
      <c r="IVB1" s="13"/>
      <c r="IVC1" s="13"/>
      <c r="IVD1" s="13"/>
      <c r="IVE1" s="13"/>
      <c r="IVF1" s="13"/>
      <c r="IVG1" s="13"/>
      <c r="IVH1" s="13"/>
      <c r="IVI1" s="13"/>
      <c r="IVJ1" s="13"/>
      <c r="IVK1" s="13"/>
      <c r="IVL1" s="13"/>
      <c r="IVM1" s="13"/>
      <c r="IVN1" s="13"/>
      <c r="IVO1" s="13"/>
      <c r="IVP1" s="13"/>
      <c r="IVQ1" s="13"/>
      <c r="IVR1" s="13"/>
      <c r="IVS1" s="13"/>
      <c r="IVT1" s="13"/>
      <c r="IVU1" s="13"/>
      <c r="IVV1" s="13"/>
      <c r="IVW1" s="13"/>
      <c r="IVX1" s="13"/>
      <c r="IVY1" s="13"/>
      <c r="IVZ1" s="13"/>
      <c r="IWA1" s="13"/>
      <c r="IWB1" s="13"/>
      <c r="IWC1" s="13"/>
      <c r="IWD1" s="13"/>
      <c r="IWE1" s="13"/>
      <c r="IWF1" s="13"/>
      <c r="IWG1" s="13"/>
      <c r="IWH1" s="13"/>
      <c r="IWI1" s="13"/>
      <c r="IWJ1" s="13"/>
      <c r="IWK1" s="13"/>
      <c r="IWL1" s="13"/>
      <c r="IWM1" s="13"/>
      <c r="IWN1" s="13"/>
      <c r="IWO1" s="13"/>
      <c r="IWP1" s="13"/>
      <c r="IWQ1" s="13"/>
      <c r="IWR1" s="13"/>
      <c r="IWS1" s="13"/>
      <c r="IWT1" s="13"/>
      <c r="IWU1" s="13"/>
      <c r="IWV1" s="13"/>
      <c r="IWW1" s="13"/>
      <c r="IWX1" s="13"/>
      <c r="IWY1" s="13"/>
      <c r="IWZ1" s="13"/>
      <c r="IXA1" s="13"/>
      <c r="IXB1" s="13"/>
      <c r="IXC1" s="13"/>
      <c r="IXD1" s="13"/>
      <c r="IXE1" s="13"/>
      <c r="IXF1" s="13"/>
      <c r="IXG1" s="13"/>
      <c r="IXH1" s="13"/>
      <c r="IXI1" s="13"/>
      <c r="IXJ1" s="13"/>
      <c r="IXK1" s="13"/>
      <c r="IXL1" s="13"/>
      <c r="IXM1" s="13"/>
      <c r="IXN1" s="13"/>
      <c r="IXO1" s="13"/>
      <c r="IXP1" s="13"/>
      <c r="IXQ1" s="13"/>
      <c r="IXR1" s="13"/>
      <c r="IXS1" s="13"/>
      <c r="IXT1" s="13"/>
      <c r="IXU1" s="13"/>
      <c r="IXV1" s="13"/>
      <c r="IXW1" s="13"/>
      <c r="IXX1" s="13"/>
      <c r="IXY1" s="13"/>
      <c r="IXZ1" s="13"/>
      <c r="IYA1" s="13"/>
      <c r="IYB1" s="13"/>
      <c r="IYC1" s="13"/>
      <c r="IYD1" s="13"/>
      <c r="IYE1" s="13"/>
      <c r="IYF1" s="13"/>
      <c r="IYG1" s="13"/>
      <c r="IYH1" s="13"/>
      <c r="IYI1" s="13"/>
      <c r="IYJ1" s="13"/>
      <c r="IYK1" s="13"/>
      <c r="IYL1" s="13"/>
      <c r="IYM1" s="13"/>
      <c r="IYN1" s="13"/>
      <c r="IYO1" s="13"/>
      <c r="IYP1" s="13"/>
      <c r="IYQ1" s="13"/>
      <c r="IYR1" s="13"/>
      <c r="IYS1" s="13"/>
      <c r="IYT1" s="13"/>
      <c r="IYU1" s="13"/>
      <c r="IYV1" s="13"/>
      <c r="IYW1" s="13"/>
      <c r="IYX1" s="13"/>
      <c r="IYY1" s="13"/>
      <c r="IYZ1" s="13"/>
      <c r="IZA1" s="13"/>
      <c r="IZB1" s="13"/>
      <c r="IZC1" s="13"/>
      <c r="IZD1" s="13"/>
      <c r="IZE1" s="13"/>
      <c r="IZF1" s="13"/>
      <c r="IZG1" s="13"/>
      <c r="IZH1" s="13"/>
      <c r="IZI1" s="13"/>
      <c r="IZJ1" s="13"/>
      <c r="IZK1" s="13"/>
      <c r="IZL1" s="13"/>
      <c r="IZM1" s="13"/>
      <c r="IZN1" s="13"/>
      <c r="IZO1" s="13"/>
      <c r="IZP1" s="13"/>
      <c r="IZQ1" s="13"/>
      <c r="IZR1" s="13"/>
      <c r="IZS1" s="13"/>
      <c r="IZT1" s="13"/>
      <c r="IZU1" s="13"/>
      <c r="IZV1" s="13"/>
      <c r="IZW1" s="13"/>
      <c r="IZX1" s="13"/>
      <c r="IZY1" s="13"/>
      <c r="IZZ1" s="13"/>
      <c r="JAA1" s="13"/>
      <c r="JAB1" s="13"/>
      <c r="JAC1" s="13"/>
      <c r="JAD1" s="13"/>
      <c r="JAE1" s="13"/>
      <c r="JAF1" s="13"/>
      <c r="JAG1" s="13"/>
      <c r="JAH1" s="13"/>
      <c r="JAI1" s="13"/>
      <c r="JAJ1" s="13"/>
      <c r="JAK1" s="13"/>
      <c r="JAL1" s="13"/>
      <c r="JAM1" s="13"/>
      <c r="JAN1" s="13"/>
      <c r="JAO1" s="13"/>
      <c r="JAP1" s="13"/>
      <c r="JAQ1" s="13"/>
      <c r="JAR1" s="13"/>
      <c r="JAS1" s="13"/>
      <c r="JAT1" s="13"/>
      <c r="JAU1" s="13"/>
      <c r="JAV1" s="13"/>
      <c r="JAW1" s="13"/>
      <c r="JAX1" s="13"/>
      <c r="JAY1" s="13"/>
      <c r="JAZ1" s="13"/>
      <c r="JBA1" s="13"/>
      <c r="JBB1" s="13"/>
      <c r="JBC1" s="13"/>
      <c r="JBD1" s="13"/>
      <c r="JBE1" s="13"/>
      <c r="JBF1" s="13"/>
      <c r="JBG1" s="13"/>
      <c r="JBH1" s="13"/>
      <c r="JBI1" s="13"/>
      <c r="JBJ1" s="13"/>
      <c r="JBK1" s="13"/>
      <c r="JBL1" s="13"/>
      <c r="JBM1" s="13"/>
      <c r="JBN1" s="13"/>
      <c r="JBO1" s="13"/>
      <c r="JBP1" s="13"/>
      <c r="JBQ1" s="13"/>
      <c r="JBR1" s="13"/>
      <c r="JBS1" s="13"/>
      <c r="JBT1" s="13"/>
      <c r="JBU1" s="13"/>
      <c r="JBV1" s="13"/>
      <c r="JBW1" s="13"/>
      <c r="JBX1" s="13"/>
      <c r="JBY1" s="13"/>
      <c r="JBZ1" s="13"/>
      <c r="JCA1" s="13"/>
      <c r="JCB1" s="13"/>
      <c r="JCC1" s="13"/>
      <c r="JCD1" s="13"/>
      <c r="JCE1" s="13"/>
      <c r="JCF1" s="13"/>
      <c r="JCG1" s="13"/>
      <c r="JCH1" s="13"/>
      <c r="JCI1" s="13"/>
      <c r="JCJ1" s="13"/>
      <c r="JCK1" s="13"/>
      <c r="JCL1" s="13"/>
      <c r="JCM1" s="13"/>
      <c r="JCN1" s="13"/>
      <c r="JCO1" s="13"/>
      <c r="JCP1" s="13"/>
      <c r="JCQ1" s="13"/>
      <c r="JCR1" s="13"/>
      <c r="JCS1" s="13"/>
      <c r="JCT1" s="13"/>
      <c r="JCU1" s="13"/>
      <c r="JCV1" s="13"/>
      <c r="JCW1" s="13"/>
      <c r="JCX1" s="13"/>
      <c r="JCY1" s="13"/>
      <c r="JCZ1" s="13"/>
      <c r="JDA1" s="13"/>
      <c r="JDB1" s="13"/>
      <c r="JDC1" s="13"/>
      <c r="JDD1" s="13"/>
      <c r="JDE1" s="13"/>
      <c r="JDF1" s="13"/>
      <c r="JDG1" s="13"/>
      <c r="JDH1" s="13"/>
      <c r="JDI1" s="13"/>
      <c r="JDJ1" s="13"/>
      <c r="JDK1" s="13"/>
      <c r="JDL1" s="13"/>
      <c r="JDM1" s="13"/>
      <c r="JDN1" s="13"/>
      <c r="JDO1" s="13"/>
      <c r="JDP1" s="13"/>
      <c r="JDQ1" s="13"/>
      <c r="JDR1" s="13"/>
      <c r="JDS1" s="13"/>
      <c r="JDT1" s="13"/>
      <c r="JDU1" s="13"/>
      <c r="JDV1" s="13"/>
      <c r="JDW1" s="13"/>
      <c r="JDX1" s="13"/>
      <c r="JDY1" s="13"/>
      <c r="JDZ1" s="13"/>
      <c r="JEA1" s="13"/>
      <c r="JEB1" s="13"/>
      <c r="JEC1" s="13"/>
      <c r="JED1" s="13"/>
      <c r="JEE1" s="13"/>
      <c r="JEF1" s="13"/>
      <c r="JEG1" s="13"/>
      <c r="JEH1" s="13"/>
      <c r="JEI1" s="13"/>
      <c r="JEJ1" s="13"/>
      <c r="JEK1" s="13"/>
      <c r="JEL1" s="13"/>
      <c r="JEM1" s="13"/>
      <c r="JEN1" s="13"/>
      <c r="JEO1" s="13"/>
      <c r="JEP1" s="13"/>
      <c r="JEQ1" s="13"/>
      <c r="JER1" s="13"/>
      <c r="JES1" s="13"/>
      <c r="JET1" s="13"/>
      <c r="JEU1" s="13"/>
      <c r="JEV1" s="13"/>
      <c r="JEW1" s="13"/>
      <c r="JEX1" s="13"/>
      <c r="JEY1" s="13"/>
      <c r="JEZ1" s="13"/>
      <c r="JFA1" s="13"/>
      <c r="JFB1" s="13"/>
      <c r="JFC1" s="13"/>
      <c r="JFD1" s="13"/>
      <c r="JFE1" s="13"/>
      <c r="JFF1" s="13"/>
      <c r="JFG1" s="13"/>
      <c r="JFH1" s="13"/>
      <c r="JFI1" s="13"/>
      <c r="JFJ1" s="13"/>
      <c r="JFK1" s="13"/>
      <c r="JFL1" s="13"/>
      <c r="JFM1" s="13"/>
      <c r="JFN1" s="13"/>
      <c r="JFO1" s="13"/>
      <c r="JFP1" s="13"/>
      <c r="JFQ1" s="13"/>
      <c r="JFR1" s="13"/>
      <c r="JFS1" s="13"/>
      <c r="JFT1" s="13"/>
      <c r="JFU1" s="13"/>
      <c r="JFV1" s="13"/>
      <c r="JFW1" s="13"/>
      <c r="JFX1" s="13"/>
      <c r="JFY1" s="13"/>
      <c r="JFZ1" s="13"/>
      <c r="JGA1" s="13"/>
      <c r="JGB1" s="13"/>
      <c r="JGC1" s="13"/>
      <c r="JGD1" s="13"/>
      <c r="JGE1" s="13"/>
      <c r="JGF1" s="13"/>
      <c r="JGG1" s="13"/>
      <c r="JGH1" s="13"/>
      <c r="JGI1" s="13"/>
      <c r="JGJ1" s="13"/>
      <c r="JGK1" s="13"/>
      <c r="JGL1" s="13"/>
      <c r="JGM1" s="13"/>
      <c r="JGN1" s="13"/>
      <c r="JGO1" s="13"/>
      <c r="JGP1" s="13"/>
      <c r="JGQ1" s="13"/>
      <c r="JGR1" s="13"/>
      <c r="JGS1" s="13"/>
      <c r="JGT1" s="13"/>
      <c r="JGU1" s="13"/>
      <c r="JGV1" s="13"/>
      <c r="JGW1" s="13"/>
      <c r="JGX1" s="13"/>
      <c r="JGY1" s="13"/>
      <c r="JGZ1" s="13"/>
      <c r="JHA1" s="13"/>
      <c r="JHB1" s="13"/>
      <c r="JHC1" s="13"/>
      <c r="JHD1" s="13"/>
      <c r="JHE1" s="13"/>
      <c r="JHF1" s="13"/>
      <c r="JHG1" s="13"/>
      <c r="JHH1" s="13"/>
      <c r="JHI1" s="13"/>
      <c r="JHJ1" s="13"/>
      <c r="JHK1" s="13"/>
      <c r="JHL1" s="13"/>
      <c r="JHM1" s="13"/>
      <c r="JHN1" s="13"/>
      <c r="JHO1" s="13"/>
      <c r="JHP1" s="13"/>
      <c r="JHQ1" s="13"/>
      <c r="JHR1" s="13"/>
      <c r="JHS1" s="13"/>
      <c r="JHT1" s="13"/>
      <c r="JHU1" s="13"/>
      <c r="JHV1" s="13"/>
      <c r="JHW1" s="13"/>
      <c r="JHX1" s="13"/>
      <c r="JHY1" s="13"/>
      <c r="JHZ1" s="13"/>
      <c r="JIA1" s="13"/>
      <c r="JIB1" s="13"/>
      <c r="JIC1" s="13"/>
      <c r="JID1" s="13"/>
      <c r="JIE1" s="13"/>
      <c r="JIF1" s="13"/>
      <c r="JIG1" s="13"/>
      <c r="JIH1" s="13"/>
      <c r="JII1" s="13"/>
      <c r="JIJ1" s="13"/>
      <c r="JIK1" s="13"/>
      <c r="JIL1" s="13"/>
      <c r="JIM1" s="13"/>
      <c r="JIN1" s="13"/>
      <c r="JIO1" s="13"/>
      <c r="JIP1" s="13"/>
      <c r="JIQ1" s="13"/>
      <c r="JIR1" s="13"/>
      <c r="JIS1" s="13"/>
      <c r="JIT1" s="13"/>
      <c r="JIU1" s="13"/>
      <c r="JIV1" s="13"/>
      <c r="JIW1" s="13"/>
      <c r="JIX1" s="13"/>
      <c r="JIY1" s="13"/>
      <c r="JIZ1" s="13"/>
      <c r="JJA1" s="13"/>
      <c r="JJB1" s="13"/>
      <c r="JJC1" s="13"/>
      <c r="JJD1" s="13"/>
      <c r="JJE1" s="13"/>
      <c r="JJF1" s="13"/>
      <c r="JJG1" s="13"/>
      <c r="JJH1" s="13"/>
      <c r="JJI1" s="13"/>
      <c r="JJJ1" s="13"/>
      <c r="JJK1" s="13"/>
      <c r="JJL1" s="13"/>
      <c r="JJM1" s="13"/>
      <c r="JJN1" s="13"/>
      <c r="JJO1" s="13"/>
      <c r="JJP1" s="13"/>
      <c r="JJQ1" s="13"/>
      <c r="JJR1" s="13"/>
      <c r="JJS1" s="13"/>
      <c r="JJT1" s="13"/>
      <c r="JJU1" s="13"/>
      <c r="JJV1" s="13"/>
      <c r="JJW1" s="13"/>
      <c r="JJX1" s="13"/>
      <c r="JJY1" s="13"/>
      <c r="JJZ1" s="13"/>
      <c r="JKA1" s="13"/>
      <c r="JKB1" s="13"/>
      <c r="JKC1" s="13"/>
      <c r="JKD1" s="13"/>
      <c r="JKE1" s="13"/>
      <c r="JKF1" s="13"/>
      <c r="JKG1" s="13"/>
      <c r="JKH1" s="13"/>
      <c r="JKI1" s="13"/>
      <c r="JKJ1" s="13"/>
      <c r="JKK1" s="13"/>
      <c r="JKL1" s="13"/>
      <c r="JKM1" s="13"/>
      <c r="JKN1" s="13"/>
      <c r="JKO1" s="13"/>
      <c r="JKP1" s="13"/>
      <c r="JKQ1" s="13"/>
      <c r="JKR1" s="13"/>
      <c r="JKS1" s="13"/>
      <c r="JKT1" s="13"/>
      <c r="JKU1" s="13"/>
      <c r="JKV1" s="13"/>
      <c r="JKW1" s="13"/>
      <c r="JKX1" s="13"/>
      <c r="JKY1" s="13"/>
      <c r="JKZ1" s="13"/>
      <c r="JLA1" s="13"/>
      <c r="JLB1" s="13"/>
      <c r="JLC1" s="13"/>
      <c r="JLD1" s="13"/>
      <c r="JLE1" s="13"/>
      <c r="JLF1" s="13"/>
      <c r="JLG1" s="13"/>
      <c r="JLH1" s="13"/>
      <c r="JLI1" s="13"/>
      <c r="JLJ1" s="13"/>
      <c r="JLK1" s="13"/>
      <c r="JLL1" s="13"/>
      <c r="JLM1" s="13"/>
      <c r="JLN1" s="13"/>
      <c r="JLO1" s="13"/>
      <c r="JLP1" s="13"/>
      <c r="JLQ1" s="13"/>
      <c r="JLR1" s="13"/>
      <c r="JLS1" s="13"/>
      <c r="JLT1" s="13"/>
      <c r="JLU1" s="13"/>
      <c r="JLV1" s="13"/>
      <c r="JLW1" s="13"/>
      <c r="JLX1" s="13"/>
      <c r="JLY1" s="13"/>
      <c r="JLZ1" s="13"/>
      <c r="JMA1" s="13"/>
      <c r="JMB1" s="13"/>
      <c r="JMC1" s="13"/>
      <c r="JMD1" s="13"/>
      <c r="JME1" s="13"/>
      <c r="JMF1" s="13"/>
      <c r="JMG1" s="13"/>
      <c r="JMH1" s="13"/>
      <c r="JMI1" s="13"/>
      <c r="JMJ1" s="13"/>
      <c r="JMK1" s="13"/>
      <c r="JML1" s="13"/>
      <c r="JMM1" s="13"/>
      <c r="JMN1" s="13"/>
      <c r="JMO1" s="13"/>
      <c r="JMP1" s="13"/>
      <c r="JMQ1" s="13"/>
      <c r="JMR1" s="13"/>
      <c r="JMS1" s="13"/>
      <c r="JMT1" s="13"/>
      <c r="JMU1" s="13"/>
      <c r="JMV1" s="13"/>
      <c r="JMW1" s="13"/>
      <c r="JMX1" s="13"/>
      <c r="JMY1" s="13"/>
      <c r="JMZ1" s="13"/>
      <c r="JNA1" s="13"/>
      <c r="JNB1" s="13"/>
      <c r="JNC1" s="13"/>
      <c r="JND1" s="13"/>
      <c r="JNE1" s="13"/>
      <c r="JNF1" s="13"/>
      <c r="JNG1" s="13"/>
      <c r="JNH1" s="13"/>
      <c r="JNI1" s="13"/>
      <c r="JNJ1" s="13"/>
      <c r="JNK1" s="13"/>
      <c r="JNL1" s="13"/>
      <c r="JNM1" s="13"/>
      <c r="JNN1" s="13"/>
      <c r="JNO1" s="13"/>
      <c r="JNP1" s="13"/>
      <c r="JNQ1" s="13"/>
      <c r="JNR1" s="13"/>
      <c r="JNS1" s="13"/>
      <c r="JNT1" s="13"/>
      <c r="JNU1" s="13"/>
      <c r="JNV1" s="13"/>
      <c r="JNW1" s="13"/>
      <c r="JNX1" s="13"/>
      <c r="JNY1" s="13"/>
      <c r="JNZ1" s="13"/>
      <c r="JOA1" s="13"/>
      <c r="JOB1" s="13"/>
      <c r="JOC1" s="13"/>
      <c r="JOD1" s="13"/>
      <c r="JOE1" s="13"/>
      <c r="JOF1" s="13"/>
      <c r="JOG1" s="13"/>
      <c r="JOH1" s="13"/>
      <c r="JOI1" s="13"/>
      <c r="JOJ1" s="13"/>
      <c r="JOK1" s="13"/>
      <c r="JOL1" s="13"/>
      <c r="JOM1" s="13"/>
      <c r="JON1" s="13"/>
      <c r="JOO1" s="13"/>
      <c r="JOP1" s="13"/>
      <c r="JOQ1" s="13"/>
      <c r="JOR1" s="13"/>
      <c r="JOS1" s="13"/>
      <c r="JOT1" s="13"/>
      <c r="JOU1" s="13"/>
      <c r="JOV1" s="13"/>
      <c r="JOW1" s="13"/>
      <c r="JOX1" s="13"/>
      <c r="JOY1" s="13"/>
      <c r="JOZ1" s="13"/>
      <c r="JPA1" s="13"/>
      <c r="JPB1" s="13"/>
      <c r="JPC1" s="13"/>
      <c r="JPD1" s="13"/>
      <c r="JPE1" s="13"/>
      <c r="JPF1" s="13"/>
      <c r="JPG1" s="13"/>
      <c r="JPH1" s="13"/>
      <c r="JPI1" s="13"/>
      <c r="JPJ1" s="13"/>
      <c r="JPK1" s="13"/>
      <c r="JPL1" s="13"/>
      <c r="JPM1" s="13"/>
      <c r="JPN1" s="13"/>
      <c r="JPO1" s="13"/>
      <c r="JPP1" s="13"/>
      <c r="JPQ1" s="13"/>
      <c r="JPR1" s="13"/>
      <c r="JPS1" s="13"/>
      <c r="JPT1" s="13"/>
      <c r="JPU1" s="13"/>
      <c r="JPV1" s="13"/>
      <c r="JPW1" s="13"/>
      <c r="JPX1" s="13"/>
      <c r="JPY1" s="13"/>
      <c r="JPZ1" s="13"/>
      <c r="JQA1" s="13"/>
      <c r="JQB1" s="13"/>
      <c r="JQC1" s="13"/>
      <c r="JQD1" s="13"/>
      <c r="JQE1" s="13"/>
      <c r="JQF1" s="13"/>
      <c r="JQG1" s="13"/>
      <c r="JQH1" s="13"/>
      <c r="JQI1" s="13"/>
      <c r="JQJ1" s="13"/>
      <c r="JQK1" s="13"/>
      <c r="JQL1" s="13"/>
      <c r="JQM1" s="13"/>
      <c r="JQN1" s="13"/>
      <c r="JQO1" s="13"/>
      <c r="JQP1" s="13"/>
      <c r="JQQ1" s="13"/>
      <c r="JQR1" s="13"/>
      <c r="JQS1" s="13"/>
      <c r="JQT1" s="13"/>
      <c r="JQU1" s="13"/>
      <c r="JQV1" s="13"/>
      <c r="JQW1" s="13"/>
      <c r="JQX1" s="13"/>
      <c r="JQY1" s="13"/>
      <c r="JQZ1" s="13"/>
      <c r="JRA1" s="13"/>
      <c r="JRB1" s="13"/>
      <c r="JRC1" s="13"/>
      <c r="JRD1" s="13"/>
      <c r="JRE1" s="13"/>
      <c r="JRF1" s="13"/>
      <c r="JRG1" s="13"/>
      <c r="JRH1" s="13"/>
      <c r="JRI1" s="13"/>
      <c r="JRJ1" s="13"/>
      <c r="JRK1" s="13"/>
      <c r="JRL1" s="13"/>
      <c r="JRM1" s="13"/>
      <c r="JRN1" s="13"/>
      <c r="JRO1" s="13"/>
      <c r="JRP1" s="13"/>
      <c r="JRQ1" s="13"/>
      <c r="JRR1" s="13"/>
      <c r="JRS1" s="13"/>
      <c r="JRT1" s="13"/>
      <c r="JRU1" s="13"/>
      <c r="JRV1" s="13"/>
      <c r="JRW1" s="13"/>
      <c r="JRX1" s="13"/>
      <c r="JRY1" s="13"/>
      <c r="JRZ1" s="13"/>
      <c r="JSA1" s="13"/>
      <c r="JSB1" s="13"/>
      <c r="JSC1" s="13"/>
      <c r="JSD1" s="13"/>
      <c r="JSE1" s="13"/>
      <c r="JSF1" s="13"/>
      <c r="JSG1" s="13"/>
      <c r="JSH1" s="13"/>
      <c r="JSI1" s="13"/>
      <c r="JSJ1" s="13"/>
      <c r="JSK1" s="13"/>
      <c r="JSL1" s="13"/>
      <c r="JSM1" s="13"/>
      <c r="JSN1" s="13"/>
      <c r="JSO1" s="13"/>
      <c r="JSP1" s="13"/>
      <c r="JSQ1" s="13"/>
      <c r="JSR1" s="13"/>
      <c r="JSS1" s="13"/>
      <c r="JST1" s="13"/>
      <c r="JSU1" s="13"/>
      <c r="JSV1" s="13"/>
      <c r="JSW1" s="13"/>
      <c r="JSX1" s="13"/>
      <c r="JSY1" s="13"/>
      <c r="JSZ1" s="13"/>
      <c r="JTA1" s="13"/>
      <c r="JTB1" s="13"/>
      <c r="JTC1" s="13"/>
      <c r="JTD1" s="13"/>
      <c r="JTE1" s="13"/>
      <c r="JTF1" s="13"/>
      <c r="JTG1" s="13"/>
      <c r="JTH1" s="13"/>
      <c r="JTI1" s="13"/>
      <c r="JTJ1" s="13"/>
      <c r="JTK1" s="13"/>
      <c r="JTL1" s="13"/>
      <c r="JTM1" s="13"/>
      <c r="JTN1" s="13"/>
      <c r="JTO1" s="13"/>
      <c r="JTP1" s="13"/>
      <c r="JTQ1" s="13"/>
      <c r="JTR1" s="13"/>
      <c r="JTS1" s="13"/>
      <c r="JTT1" s="13"/>
      <c r="JTU1" s="13"/>
      <c r="JTV1" s="13"/>
      <c r="JTW1" s="13"/>
      <c r="JTX1" s="13"/>
      <c r="JTY1" s="13"/>
      <c r="JTZ1" s="13"/>
      <c r="JUA1" s="13"/>
      <c r="JUB1" s="13"/>
      <c r="JUC1" s="13"/>
      <c r="JUD1" s="13"/>
      <c r="JUE1" s="13"/>
      <c r="JUF1" s="13"/>
      <c r="JUG1" s="13"/>
      <c r="JUH1" s="13"/>
      <c r="JUI1" s="13"/>
      <c r="JUJ1" s="13"/>
      <c r="JUK1" s="13"/>
      <c r="JUL1" s="13"/>
      <c r="JUM1" s="13"/>
      <c r="JUN1" s="13"/>
      <c r="JUO1" s="13"/>
      <c r="JUP1" s="13"/>
      <c r="JUQ1" s="13"/>
      <c r="JUR1" s="13"/>
      <c r="JUS1" s="13"/>
      <c r="JUT1" s="13"/>
      <c r="JUU1" s="13"/>
      <c r="JUV1" s="13"/>
      <c r="JUW1" s="13"/>
      <c r="JUX1" s="13"/>
      <c r="JUY1" s="13"/>
      <c r="JUZ1" s="13"/>
      <c r="JVA1" s="13"/>
      <c r="JVB1" s="13"/>
      <c r="JVC1" s="13"/>
      <c r="JVD1" s="13"/>
      <c r="JVE1" s="13"/>
      <c r="JVF1" s="13"/>
      <c r="JVG1" s="13"/>
      <c r="JVH1" s="13"/>
      <c r="JVI1" s="13"/>
      <c r="JVJ1" s="13"/>
      <c r="JVK1" s="13"/>
      <c r="JVL1" s="13"/>
      <c r="JVM1" s="13"/>
      <c r="JVN1" s="13"/>
      <c r="JVO1" s="13"/>
      <c r="JVP1" s="13"/>
      <c r="JVQ1" s="13"/>
      <c r="JVR1" s="13"/>
      <c r="JVS1" s="13"/>
      <c r="JVT1" s="13"/>
      <c r="JVU1" s="13"/>
      <c r="JVV1" s="13"/>
      <c r="JVW1" s="13"/>
      <c r="JVX1" s="13"/>
      <c r="JVY1" s="13"/>
      <c r="JVZ1" s="13"/>
      <c r="JWA1" s="13"/>
      <c r="JWB1" s="13"/>
      <c r="JWC1" s="13"/>
      <c r="JWD1" s="13"/>
      <c r="JWE1" s="13"/>
      <c r="JWF1" s="13"/>
      <c r="JWG1" s="13"/>
      <c r="JWH1" s="13"/>
      <c r="JWI1" s="13"/>
      <c r="JWJ1" s="13"/>
      <c r="JWK1" s="13"/>
      <c r="JWL1" s="13"/>
      <c r="JWM1" s="13"/>
      <c r="JWN1" s="13"/>
      <c r="JWO1" s="13"/>
      <c r="JWP1" s="13"/>
      <c r="JWQ1" s="13"/>
      <c r="JWR1" s="13"/>
      <c r="JWS1" s="13"/>
      <c r="JWT1" s="13"/>
      <c r="JWU1" s="13"/>
      <c r="JWV1" s="13"/>
      <c r="JWW1" s="13"/>
      <c r="JWX1" s="13"/>
      <c r="JWY1" s="13"/>
      <c r="JWZ1" s="13"/>
      <c r="JXA1" s="13"/>
      <c r="JXB1" s="13"/>
      <c r="JXC1" s="13"/>
      <c r="JXD1" s="13"/>
      <c r="JXE1" s="13"/>
      <c r="JXF1" s="13"/>
      <c r="JXG1" s="13"/>
      <c r="JXH1" s="13"/>
      <c r="JXI1" s="13"/>
      <c r="JXJ1" s="13"/>
      <c r="JXK1" s="13"/>
      <c r="JXL1" s="13"/>
      <c r="JXM1" s="13"/>
      <c r="JXN1" s="13"/>
      <c r="JXO1" s="13"/>
      <c r="JXP1" s="13"/>
      <c r="JXQ1" s="13"/>
      <c r="JXR1" s="13"/>
      <c r="JXS1" s="13"/>
      <c r="JXT1" s="13"/>
      <c r="JXU1" s="13"/>
      <c r="JXV1" s="13"/>
      <c r="JXW1" s="13"/>
      <c r="JXX1" s="13"/>
      <c r="JXY1" s="13"/>
      <c r="JXZ1" s="13"/>
      <c r="JYA1" s="13"/>
      <c r="JYB1" s="13"/>
      <c r="JYC1" s="13"/>
      <c r="JYD1" s="13"/>
      <c r="JYE1" s="13"/>
      <c r="JYF1" s="13"/>
      <c r="JYG1" s="13"/>
      <c r="JYH1" s="13"/>
      <c r="JYI1" s="13"/>
      <c r="JYJ1" s="13"/>
      <c r="JYK1" s="13"/>
      <c r="JYL1" s="13"/>
      <c r="JYM1" s="13"/>
      <c r="JYN1" s="13"/>
      <c r="JYO1" s="13"/>
      <c r="JYP1" s="13"/>
      <c r="JYQ1" s="13"/>
      <c r="JYR1" s="13"/>
      <c r="JYS1" s="13"/>
      <c r="JYT1" s="13"/>
      <c r="JYU1" s="13"/>
      <c r="JYV1" s="13"/>
      <c r="JYW1" s="13"/>
      <c r="JYX1" s="13"/>
      <c r="JYY1" s="13"/>
      <c r="JYZ1" s="13"/>
      <c r="JZA1" s="13"/>
      <c r="JZB1" s="13"/>
      <c r="JZC1" s="13"/>
      <c r="JZD1" s="13"/>
      <c r="JZE1" s="13"/>
      <c r="JZF1" s="13"/>
      <c r="JZG1" s="13"/>
      <c r="JZH1" s="13"/>
      <c r="JZI1" s="13"/>
      <c r="JZJ1" s="13"/>
      <c r="JZK1" s="13"/>
      <c r="JZL1" s="13"/>
      <c r="JZM1" s="13"/>
      <c r="JZN1" s="13"/>
      <c r="JZO1" s="13"/>
      <c r="JZP1" s="13"/>
      <c r="JZQ1" s="13"/>
      <c r="JZR1" s="13"/>
      <c r="JZS1" s="13"/>
      <c r="JZT1" s="13"/>
      <c r="JZU1" s="13"/>
      <c r="JZV1" s="13"/>
      <c r="JZW1" s="13"/>
      <c r="JZX1" s="13"/>
      <c r="JZY1" s="13"/>
      <c r="JZZ1" s="13"/>
      <c r="KAA1" s="13"/>
      <c r="KAB1" s="13"/>
      <c r="KAC1" s="13"/>
      <c r="KAD1" s="13"/>
      <c r="KAE1" s="13"/>
      <c r="KAF1" s="13"/>
      <c r="KAG1" s="13"/>
      <c r="KAH1" s="13"/>
      <c r="KAI1" s="13"/>
      <c r="KAJ1" s="13"/>
      <c r="KAK1" s="13"/>
      <c r="KAL1" s="13"/>
      <c r="KAM1" s="13"/>
      <c r="KAN1" s="13"/>
      <c r="KAO1" s="13"/>
      <c r="KAP1" s="13"/>
      <c r="KAQ1" s="13"/>
      <c r="KAR1" s="13"/>
      <c r="KAS1" s="13"/>
      <c r="KAT1" s="13"/>
      <c r="KAU1" s="13"/>
      <c r="KAV1" s="13"/>
      <c r="KAW1" s="13"/>
      <c r="KAX1" s="13"/>
      <c r="KAY1" s="13"/>
      <c r="KAZ1" s="13"/>
      <c r="KBA1" s="13"/>
      <c r="KBB1" s="13"/>
      <c r="KBC1" s="13"/>
      <c r="KBD1" s="13"/>
      <c r="KBE1" s="13"/>
      <c r="KBF1" s="13"/>
      <c r="KBG1" s="13"/>
      <c r="KBH1" s="13"/>
      <c r="KBI1" s="13"/>
      <c r="KBJ1" s="13"/>
      <c r="KBK1" s="13"/>
      <c r="KBL1" s="13"/>
      <c r="KBM1" s="13"/>
      <c r="KBN1" s="13"/>
      <c r="KBO1" s="13"/>
      <c r="KBP1" s="13"/>
      <c r="KBQ1" s="13"/>
      <c r="KBR1" s="13"/>
      <c r="KBS1" s="13"/>
      <c r="KBT1" s="13"/>
      <c r="KBU1" s="13"/>
      <c r="KBV1" s="13"/>
      <c r="KBW1" s="13"/>
      <c r="KBX1" s="13"/>
      <c r="KBY1" s="13"/>
      <c r="KBZ1" s="13"/>
      <c r="KCA1" s="13"/>
      <c r="KCB1" s="13"/>
      <c r="KCC1" s="13"/>
      <c r="KCD1" s="13"/>
      <c r="KCE1" s="13"/>
      <c r="KCF1" s="13"/>
      <c r="KCG1" s="13"/>
      <c r="KCH1" s="13"/>
      <c r="KCI1" s="13"/>
      <c r="KCJ1" s="13"/>
      <c r="KCK1" s="13"/>
      <c r="KCL1" s="13"/>
      <c r="KCM1" s="13"/>
      <c r="KCN1" s="13"/>
      <c r="KCO1" s="13"/>
      <c r="KCP1" s="13"/>
      <c r="KCQ1" s="13"/>
      <c r="KCR1" s="13"/>
      <c r="KCS1" s="13"/>
      <c r="KCT1" s="13"/>
      <c r="KCU1" s="13"/>
      <c r="KCV1" s="13"/>
      <c r="KCW1" s="13"/>
      <c r="KCX1" s="13"/>
      <c r="KCY1" s="13"/>
      <c r="KCZ1" s="13"/>
      <c r="KDA1" s="13"/>
      <c r="KDB1" s="13"/>
      <c r="KDC1" s="13"/>
      <c r="KDD1" s="13"/>
      <c r="KDE1" s="13"/>
      <c r="KDF1" s="13"/>
      <c r="KDG1" s="13"/>
      <c r="KDH1" s="13"/>
      <c r="KDI1" s="13"/>
      <c r="KDJ1" s="13"/>
      <c r="KDK1" s="13"/>
      <c r="KDL1" s="13"/>
      <c r="KDM1" s="13"/>
      <c r="KDN1" s="13"/>
      <c r="KDO1" s="13"/>
      <c r="KDP1" s="13"/>
      <c r="KDQ1" s="13"/>
      <c r="KDR1" s="13"/>
      <c r="KDS1" s="13"/>
      <c r="KDT1" s="13"/>
      <c r="KDU1" s="13"/>
      <c r="KDV1" s="13"/>
      <c r="KDW1" s="13"/>
      <c r="KDX1" s="13"/>
      <c r="KDY1" s="13"/>
      <c r="KDZ1" s="13"/>
      <c r="KEA1" s="13"/>
      <c r="KEB1" s="13"/>
      <c r="KEC1" s="13"/>
      <c r="KED1" s="13"/>
      <c r="KEE1" s="13"/>
      <c r="KEF1" s="13"/>
      <c r="KEG1" s="13"/>
      <c r="KEH1" s="13"/>
      <c r="KEI1" s="13"/>
      <c r="KEJ1" s="13"/>
      <c r="KEK1" s="13"/>
      <c r="KEL1" s="13"/>
      <c r="KEM1" s="13"/>
      <c r="KEN1" s="13"/>
      <c r="KEO1" s="13"/>
      <c r="KEP1" s="13"/>
      <c r="KEQ1" s="13"/>
      <c r="KER1" s="13"/>
      <c r="KES1" s="13"/>
      <c r="KET1" s="13"/>
      <c r="KEU1" s="13"/>
      <c r="KEV1" s="13"/>
      <c r="KEW1" s="13"/>
      <c r="KEX1" s="13"/>
      <c r="KEY1" s="13"/>
      <c r="KEZ1" s="13"/>
      <c r="KFA1" s="13"/>
      <c r="KFB1" s="13"/>
      <c r="KFC1" s="13"/>
      <c r="KFD1" s="13"/>
      <c r="KFE1" s="13"/>
      <c r="KFF1" s="13"/>
      <c r="KFG1" s="13"/>
      <c r="KFH1" s="13"/>
      <c r="KFI1" s="13"/>
      <c r="KFJ1" s="13"/>
      <c r="KFK1" s="13"/>
      <c r="KFL1" s="13"/>
      <c r="KFM1" s="13"/>
      <c r="KFN1" s="13"/>
      <c r="KFO1" s="13"/>
      <c r="KFP1" s="13"/>
      <c r="KFQ1" s="13"/>
      <c r="KFR1" s="13"/>
      <c r="KFS1" s="13"/>
      <c r="KFT1" s="13"/>
      <c r="KFU1" s="13"/>
      <c r="KFV1" s="13"/>
      <c r="KFW1" s="13"/>
      <c r="KFX1" s="13"/>
      <c r="KFY1" s="13"/>
      <c r="KFZ1" s="13"/>
      <c r="KGA1" s="13"/>
      <c r="KGB1" s="13"/>
      <c r="KGC1" s="13"/>
      <c r="KGD1" s="13"/>
      <c r="KGE1" s="13"/>
      <c r="KGF1" s="13"/>
      <c r="KGG1" s="13"/>
      <c r="KGH1" s="13"/>
      <c r="KGI1" s="13"/>
      <c r="KGJ1" s="13"/>
      <c r="KGK1" s="13"/>
      <c r="KGL1" s="13"/>
      <c r="KGM1" s="13"/>
      <c r="KGN1" s="13"/>
      <c r="KGO1" s="13"/>
      <c r="KGP1" s="13"/>
      <c r="KGQ1" s="13"/>
      <c r="KGR1" s="13"/>
      <c r="KGS1" s="13"/>
      <c r="KGT1" s="13"/>
      <c r="KGU1" s="13"/>
      <c r="KGV1" s="13"/>
      <c r="KGW1" s="13"/>
      <c r="KGX1" s="13"/>
      <c r="KGY1" s="13"/>
      <c r="KGZ1" s="13"/>
      <c r="KHA1" s="13"/>
      <c r="KHB1" s="13"/>
      <c r="KHC1" s="13"/>
      <c r="KHD1" s="13"/>
      <c r="KHE1" s="13"/>
      <c r="KHF1" s="13"/>
      <c r="KHG1" s="13"/>
      <c r="KHH1" s="13"/>
      <c r="KHI1" s="13"/>
      <c r="KHJ1" s="13"/>
      <c r="KHK1" s="13"/>
      <c r="KHL1" s="13"/>
      <c r="KHM1" s="13"/>
      <c r="KHN1" s="13"/>
      <c r="KHO1" s="13"/>
      <c r="KHP1" s="13"/>
      <c r="KHQ1" s="13"/>
      <c r="KHR1" s="13"/>
      <c r="KHS1" s="13"/>
      <c r="KHT1" s="13"/>
      <c r="KHU1" s="13"/>
      <c r="KHV1" s="13"/>
      <c r="KHW1" s="13"/>
      <c r="KHX1" s="13"/>
      <c r="KHY1" s="13"/>
      <c r="KHZ1" s="13"/>
      <c r="KIA1" s="13"/>
      <c r="KIB1" s="13"/>
      <c r="KIC1" s="13"/>
      <c r="KID1" s="13"/>
      <c r="KIE1" s="13"/>
      <c r="KIF1" s="13"/>
      <c r="KIG1" s="13"/>
      <c r="KIH1" s="13"/>
      <c r="KII1" s="13"/>
      <c r="KIJ1" s="13"/>
      <c r="KIK1" s="13"/>
      <c r="KIL1" s="13"/>
      <c r="KIM1" s="13"/>
      <c r="KIN1" s="13"/>
      <c r="KIO1" s="13"/>
      <c r="KIP1" s="13"/>
      <c r="KIQ1" s="13"/>
      <c r="KIR1" s="13"/>
      <c r="KIS1" s="13"/>
      <c r="KIT1" s="13"/>
      <c r="KIU1" s="13"/>
      <c r="KIV1" s="13"/>
      <c r="KIW1" s="13"/>
      <c r="KIX1" s="13"/>
      <c r="KIY1" s="13"/>
      <c r="KIZ1" s="13"/>
      <c r="KJA1" s="13"/>
      <c r="KJB1" s="13"/>
      <c r="KJC1" s="13"/>
      <c r="KJD1" s="13"/>
      <c r="KJE1" s="13"/>
      <c r="KJF1" s="13"/>
      <c r="KJG1" s="13"/>
      <c r="KJH1" s="13"/>
      <c r="KJI1" s="13"/>
      <c r="KJJ1" s="13"/>
      <c r="KJK1" s="13"/>
      <c r="KJL1" s="13"/>
      <c r="KJM1" s="13"/>
      <c r="KJN1" s="13"/>
      <c r="KJO1" s="13"/>
      <c r="KJP1" s="13"/>
      <c r="KJQ1" s="13"/>
      <c r="KJR1" s="13"/>
      <c r="KJS1" s="13"/>
      <c r="KJT1" s="13"/>
      <c r="KJU1" s="13"/>
      <c r="KJV1" s="13"/>
      <c r="KJW1" s="13"/>
      <c r="KJX1" s="13"/>
      <c r="KJY1" s="13"/>
      <c r="KJZ1" s="13"/>
      <c r="KKA1" s="13"/>
      <c r="KKB1" s="13"/>
      <c r="KKC1" s="13"/>
      <c r="KKD1" s="13"/>
      <c r="KKE1" s="13"/>
      <c r="KKF1" s="13"/>
      <c r="KKG1" s="13"/>
      <c r="KKH1" s="13"/>
      <c r="KKI1" s="13"/>
      <c r="KKJ1" s="13"/>
      <c r="KKK1" s="13"/>
      <c r="KKL1" s="13"/>
      <c r="KKM1" s="13"/>
      <c r="KKN1" s="13"/>
      <c r="KKO1" s="13"/>
      <c r="KKP1" s="13"/>
      <c r="KKQ1" s="13"/>
      <c r="KKR1" s="13"/>
      <c r="KKS1" s="13"/>
      <c r="KKT1" s="13"/>
      <c r="KKU1" s="13"/>
      <c r="KKV1" s="13"/>
      <c r="KKW1" s="13"/>
      <c r="KKX1" s="13"/>
      <c r="KKY1" s="13"/>
      <c r="KKZ1" s="13"/>
      <c r="KLA1" s="13"/>
      <c r="KLB1" s="13"/>
      <c r="KLC1" s="13"/>
      <c r="KLD1" s="13"/>
      <c r="KLE1" s="13"/>
      <c r="KLF1" s="13"/>
      <c r="KLG1" s="13"/>
      <c r="KLH1" s="13"/>
      <c r="KLI1" s="13"/>
      <c r="KLJ1" s="13"/>
      <c r="KLK1" s="13"/>
      <c r="KLL1" s="13"/>
      <c r="KLM1" s="13"/>
      <c r="KLN1" s="13"/>
      <c r="KLO1" s="13"/>
      <c r="KLP1" s="13"/>
      <c r="KLQ1" s="13"/>
      <c r="KLR1" s="13"/>
      <c r="KLS1" s="13"/>
      <c r="KLT1" s="13"/>
      <c r="KLU1" s="13"/>
      <c r="KLV1" s="13"/>
      <c r="KLW1" s="13"/>
      <c r="KLX1" s="13"/>
      <c r="KLY1" s="13"/>
      <c r="KLZ1" s="13"/>
      <c r="KMA1" s="13"/>
      <c r="KMB1" s="13"/>
      <c r="KMC1" s="13"/>
      <c r="KMD1" s="13"/>
      <c r="KME1" s="13"/>
      <c r="KMF1" s="13"/>
      <c r="KMG1" s="13"/>
      <c r="KMH1" s="13"/>
      <c r="KMI1" s="13"/>
      <c r="KMJ1" s="13"/>
      <c r="KMK1" s="13"/>
      <c r="KML1" s="13"/>
      <c r="KMM1" s="13"/>
      <c r="KMN1" s="13"/>
      <c r="KMO1" s="13"/>
      <c r="KMP1" s="13"/>
      <c r="KMQ1" s="13"/>
      <c r="KMR1" s="13"/>
      <c r="KMS1" s="13"/>
      <c r="KMT1" s="13"/>
      <c r="KMU1" s="13"/>
      <c r="KMV1" s="13"/>
      <c r="KMW1" s="13"/>
      <c r="KMX1" s="13"/>
      <c r="KMY1" s="13"/>
      <c r="KMZ1" s="13"/>
      <c r="KNA1" s="13"/>
      <c r="KNB1" s="13"/>
      <c r="KNC1" s="13"/>
      <c r="KND1" s="13"/>
      <c r="KNE1" s="13"/>
      <c r="KNF1" s="13"/>
      <c r="KNG1" s="13"/>
      <c r="KNH1" s="13"/>
      <c r="KNI1" s="13"/>
      <c r="KNJ1" s="13"/>
      <c r="KNK1" s="13"/>
      <c r="KNL1" s="13"/>
      <c r="KNM1" s="13"/>
      <c r="KNN1" s="13"/>
      <c r="KNO1" s="13"/>
      <c r="KNP1" s="13"/>
      <c r="KNQ1" s="13"/>
      <c r="KNR1" s="13"/>
      <c r="KNS1" s="13"/>
      <c r="KNT1" s="13"/>
      <c r="KNU1" s="13"/>
      <c r="KNV1" s="13"/>
      <c r="KNW1" s="13"/>
      <c r="KNX1" s="13"/>
      <c r="KNY1" s="13"/>
      <c r="KNZ1" s="13"/>
      <c r="KOA1" s="13"/>
      <c r="KOB1" s="13"/>
      <c r="KOC1" s="13"/>
      <c r="KOD1" s="13"/>
      <c r="KOE1" s="13"/>
      <c r="KOF1" s="13"/>
      <c r="KOG1" s="13"/>
      <c r="KOH1" s="13"/>
      <c r="KOI1" s="13"/>
      <c r="KOJ1" s="13"/>
      <c r="KOK1" s="13"/>
      <c r="KOL1" s="13"/>
      <c r="KOM1" s="13"/>
      <c r="KON1" s="13"/>
      <c r="KOO1" s="13"/>
      <c r="KOP1" s="13"/>
      <c r="KOQ1" s="13"/>
      <c r="KOR1" s="13"/>
      <c r="KOS1" s="13"/>
      <c r="KOT1" s="13"/>
      <c r="KOU1" s="13"/>
      <c r="KOV1" s="13"/>
      <c r="KOW1" s="13"/>
      <c r="KOX1" s="13"/>
      <c r="KOY1" s="13"/>
      <c r="KOZ1" s="13"/>
      <c r="KPA1" s="13"/>
      <c r="KPB1" s="13"/>
      <c r="KPC1" s="13"/>
      <c r="KPD1" s="13"/>
      <c r="KPE1" s="13"/>
      <c r="KPF1" s="13"/>
      <c r="KPG1" s="13"/>
      <c r="KPH1" s="13"/>
      <c r="KPI1" s="13"/>
      <c r="KPJ1" s="13"/>
      <c r="KPK1" s="13"/>
      <c r="KPL1" s="13"/>
      <c r="KPM1" s="13"/>
      <c r="KPN1" s="13"/>
      <c r="KPO1" s="13"/>
      <c r="KPP1" s="13"/>
      <c r="KPQ1" s="13"/>
      <c r="KPR1" s="13"/>
      <c r="KPS1" s="13"/>
      <c r="KPT1" s="13"/>
      <c r="KPU1" s="13"/>
      <c r="KPV1" s="13"/>
      <c r="KPW1" s="13"/>
      <c r="KPX1" s="13"/>
      <c r="KPY1" s="13"/>
      <c r="KPZ1" s="13"/>
      <c r="KQA1" s="13"/>
      <c r="KQB1" s="13"/>
      <c r="KQC1" s="13"/>
      <c r="KQD1" s="13"/>
      <c r="KQE1" s="13"/>
      <c r="KQF1" s="13"/>
      <c r="KQG1" s="13"/>
      <c r="KQH1" s="13"/>
      <c r="KQI1" s="13"/>
      <c r="KQJ1" s="13"/>
      <c r="KQK1" s="13"/>
      <c r="KQL1" s="13"/>
      <c r="KQM1" s="13"/>
      <c r="KQN1" s="13"/>
      <c r="KQO1" s="13"/>
      <c r="KQP1" s="13"/>
      <c r="KQQ1" s="13"/>
      <c r="KQR1" s="13"/>
      <c r="KQS1" s="13"/>
      <c r="KQT1" s="13"/>
      <c r="KQU1" s="13"/>
      <c r="KQV1" s="13"/>
      <c r="KQW1" s="13"/>
      <c r="KQX1" s="13"/>
      <c r="KQY1" s="13"/>
      <c r="KQZ1" s="13"/>
      <c r="KRA1" s="13"/>
      <c r="KRB1" s="13"/>
      <c r="KRC1" s="13"/>
      <c r="KRD1" s="13"/>
      <c r="KRE1" s="13"/>
      <c r="KRF1" s="13"/>
      <c r="KRG1" s="13"/>
      <c r="KRH1" s="13"/>
      <c r="KRI1" s="13"/>
      <c r="KRJ1" s="13"/>
      <c r="KRK1" s="13"/>
      <c r="KRL1" s="13"/>
      <c r="KRM1" s="13"/>
      <c r="KRN1" s="13"/>
      <c r="KRO1" s="13"/>
      <c r="KRP1" s="13"/>
      <c r="KRQ1" s="13"/>
      <c r="KRR1" s="13"/>
      <c r="KRS1" s="13"/>
      <c r="KRT1" s="13"/>
      <c r="KRU1" s="13"/>
      <c r="KRV1" s="13"/>
      <c r="KRW1" s="13"/>
      <c r="KRX1" s="13"/>
      <c r="KRY1" s="13"/>
      <c r="KRZ1" s="13"/>
      <c r="KSA1" s="13"/>
      <c r="KSB1" s="13"/>
      <c r="KSC1" s="13"/>
      <c r="KSD1" s="13"/>
      <c r="KSE1" s="13"/>
      <c r="KSF1" s="13"/>
      <c r="KSG1" s="13"/>
      <c r="KSH1" s="13"/>
      <c r="KSI1" s="13"/>
      <c r="KSJ1" s="13"/>
      <c r="KSK1" s="13"/>
      <c r="KSL1" s="13"/>
      <c r="KSM1" s="13"/>
      <c r="KSN1" s="13"/>
      <c r="KSO1" s="13"/>
      <c r="KSP1" s="13"/>
      <c r="KSQ1" s="13"/>
      <c r="KSR1" s="13"/>
      <c r="KSS1" s="13"/>
      <c r="KST1" s="13"/>
      <c r="KSU1" s="13"/>
      <c r="KSV1" s="13"/>
      <c r="KSW1" s="13"/>
      <c r="KSX1" s="13"/>
      <c r="KSY1" s="13"/>
      <c r="KSZ1" s="13"/>
      <c r="KTA1" s="13"/>
      <c r="KTB1" s="13"/>
      <c r="KTC1" s="13"/>
      <c r="KTD1" s="13"/>
      <c r="KTE1" s="13"/>
      <c r="KTF1" s="13"/>
      <c r="KTG1" s="13"/>
      <c r="KTH1" s="13"/>
      <c r="KTI1" s="13"/>
      <c r="KTJ1" s="13"/>
      <c r="KTK1" s="13"/>
      <c r="KTL1" s="13"/>
      <c r="KTM1" s="13"/>
      <c r="KTN1" s="13"/>
      <c r="KTO1" s="13"/>
      <c r="KTP1" s="13"/>
      <c r="KTQ1" s="13"/>
      <c r="KTR1" s="13"/>
      <c r="KTS1" s="13"/>
      <c r="KTT1" s="13"/>
      <c r="KTU1" s="13"/>
      <c r="KTV1" s="13"/>
      <c r="KTW1" s="13"/>
      <c r="KTX1" s="13"/>
      <c r="KTY1" s="13"/>
      <c r="KTZ1" s="13"/>
      <c r="KUA1" s="13"/>
      <c r="KUB1" s="13"/>
      <c r="KUC1" s="13"/>
      <c r="KUD1" s="13"/>
      <c r="KUE1" s="13"/>
      <c r="KUF1" s="13"/>
      <c r="KUG1" s="13"/>
      <c r="KUH1" s="13"/>
      <c r="KUI1" s="13"/>
      <c r="KUJ1" s="13"/>
      <c r="KUK1" s="13"/>
      <c r="KUL1" s="13"/>
      <c r="KUM1" s="13"/>
      <c r="KUN1" s="13"/>
      <c r="KUO1" s="13"/>
      <c r="KUP1" s="13"/>
      <c r="KUQ1" s="13"/>
      <c r="KUR1" s="13"/>
      <c r="KUS1" s="13"/>
      <c r="KUT1" s="13"/>
      <c r="KUU1" s="13"/>
      <c r="KUV1" s="13"/>
      <c r="KUW1" s="13"/>
      <c r="KUX1" s="13"/>
      <c r="KUY1" s="13"/>
      <c r="KUZ1" s="13"/>
      <c r="KVA1" s="13"/>
      <c r="KVB1" s="13"/>
      <c r="KVC1" s="13"/>
      <c r="KVD1" s="13"/>
      <c r="KVE1" s="13"/>
      <c r="KVF1" s="13"/>
      <c r="KVG1" s="13"/>
      <c r="KVH1" s="13"/>
      <c r="KVI1" s="13"/>
      <c r="KVJ1" s="13"/>
      <c r="KVK1" s="13"/>
      <c r="KVL1" s="13"/>
      <c r="KVM1" s="13"/>
      <c r="KVN1" s="13"/>
      <c r="KVO1" s="13"/>
      <c r="KVP1" s="13"/>
      <c r="KVQ1" s="13"/>
      <c r="KVR1" s="13"/>
      <c r="KVS1" s="13"/>
      <c r="KVT1" s="13"/>
      <c r="KVU1" s="13"/>
      <c r="KVV1" s="13"/>
      <c r="KVW1" s="13"/>
      <c r="KVX1" s="13"/>
      <c r="KVY1" s="13"/>
      <c r="KVZ1" s="13"/>
      <c r="KWA1" s="13"/>
      <c r="KWB1" s="13"/>
      <c r="KWC1" s="13"/>
      <c r="KWD1" s="13"/>
      <c r="KWE1" s="13"/>
      <c r="KWF1" s="13"/>
      <c r="KWG1" s="13"/>
      <c r="KWH1" s="13"/>
      <c r="KWI1" s="13"/>
      <c r="KWJ1" s="13"/>
      <c r="KWK1" s="13"/>
      <c r="KWL1" s="13"/>
      <c r="KWM1" s="13"/>
      <c r="KWN1" s="13"/>
      <c r="KWO1" s="13"/>
      <c r="KWP1" s="13"/>
      <c r="KWQ1" s="13"/>
      <c r="KWR1" s="13"/>
      <c r="KWS1" s="13"/>
      <c r="KWT1" s="13"/>
      <c r="KWU1" s="13"/>
      <c r="KWV1" s="13"/>
      <c r="KWW1" s="13"/>
      <c r="KWX1" s="13"/>
      <c r="KWY1" s="13"/>
      <c r="KWZ1" s="13"/>
      <c r="KXA1" s="13"/>
      <c r="KXB1" s="13"/>
      <c r="KXC1" s="13"/>
      <c r="KXD1" s="13"/>
      <c r="KXE1" s="13"/>
      <c r="KXF1" s="13"/>
      <c r="KXG1" s="13"/>
      <c r="KXH1" s="13"/>
      <c r="KXI1" s="13"/>
      <c r="KXJ1" s="13"/>
      <c r="KXK1" s="13"/>
      <c r="KXL1" s="13"/>
      <c r="KXM1" s="13"/>
      <c r="KXN1" s="13"/>
      <c r="KXO1" s="13"/>
      <c r="KXP1" s="13"/>
      <c r="KXQ1" s="13"/>
      <c r="KXR1" s="13"/>
      <c r="KXS1" s="13"/>
      <c r="KXT1" s="13"/>
      <c r="KXU1" s="13"/>
      <c r="KXV1" s="13"/>
      <c r="KXW1" s="13"/>
      <c r="KXX1" s="13"/>
      <c r="KXY1" s="13"/>
      <c r="KXZ1" s="13"/>
      <c r="KYA1" s="13"/>
      <c r="KYB1" s="13"/>
      <c r="KYC1" s="13"/>
      <c r="KYD1" s="13"/>
      <c r="KYE1" s="13"/>
      <c r="KYF1" s="13"/>
      <c r="KYG1" s="13"/>
      <c r="KYH1" s="13"/>
      <c r="KYI1" s="13"/>
      <c r="KYJ1" s="13"/>
      <c r="KYK1" s="13"/>
      <c r="KYL1" s="13"/>
      <c r="KYM1" s="13"/>
      <c r="KYN1" s="13"/>
      <c r="KYO1" s="13"/>
      <c r="KYP1" s="13"/>
      <c r="KYQ1" s="13"/>
      <c r="KYR1" s="13"/>
      <c r="KYS1" s="13"/>
      <c r="KYT1" s="13"/>
      <c r="KYU1" s="13"/>
      <c r="KYV1" s="13"/>
      <c r="KYW1" s="13"/>
      <c r="KYX1" s="13"/>
      <c r="KYY1" s="13"/>
      <c r="KYZ1" s="13"/>
      <c r="KZA1" s="13"/>
      <c r="KZB1" s="13"/>
      <c r="KZC1" s="13"/>
      <c r="KZD1" s="13"/>
      <c r="KZE1" s="13"/>
      <c r="KZF1" s="13"/>
      <c r="KZG1" s="13"/>
      <c r="KZH1" s="13"/>
      <c r="KZI1" s="13"/>
      <c r="KZJ1" s="13"/>
      <c r="KZK1" s="13"/>
      <c r="KZL1" s="13"/>
      <c r="KZM1" s="13"/>
      <c r="KZN1" s="13"/>
      <c r="KZO1" s="13"/>
      <c r="KZP1" s="13"/>
      <c r="KZQ1" s="13"/>
      <c r="KZR1" s="13"/>
      <c r="KZS1" s="13"/>
      <c r="KZT1" s="13"/>
      <c r="KZU1" s="13"/>
      <c r="KZV1" s="13"/>
      <c r="KZW1" s="13"/>
      <c r="KZX1" s="13"/>
      <c r="KZY1" s="13"/>
      <c r="KZZ1" s="13"/>
      <c r="LAA1" s="13"/>
      <c r="LAB1" s="13"/>
      <c r="LAC1" s="13"/>
      <c r="LAD1" s="13"/>
      <c r="LAE1" s="13"/>
      <c r="LAF1" s="13"/>
      <c r="LAG1" s="13"/>
      <c r="LAH1" s="13"/>
      <c r="LAI1" s="13"/>
      <c r="LAJ1" s="13"/>
      <c r="LAK1" s="13"/>
      <c r="LAL1" s="13"/>
      <c r="LAM1" s="13"/>
      <c r="LAN1" s="13"/>
      <c r="LAO1" s="13"/>
      <c r="LAP1" s="13"/>
      <c r="LAQ1" s="13"/>
      <c r="LAR1" s="13"/>
      <c r="LAS1" s="13"/>
      <c r="LAT1" s="13"/>
      <c r="LAU1" s="13"/>
      <c r="LAV1" s="13"/>
      <c r="LAW1" s="13"/>
      <c r="LAX1" s="13"/>
      <c r="LAY1" s="13"/>
      <c r="LAZ1" s="13"/>
      <c r="LBA1" s="13"/>
      <c r="LBB1" s="13"/>
      <c r="LBC1" s="13"/>
      <c r="LBD1" s="13"/>
      <c r="LBE1" s="13"/>
      <c r="LBF1" s="13"/>
      <c r="LBG1" s="13"/>
      <c r="LBH1" s="13"/>
      <c r="LBI1" s="13"/>
      <c r="LBJ1" s="13"/>
      <c r="LBK1" s="13"/>
      <c r="LBL1" s="13"/>
      <c r="LBM1" s="13"/>
      <c r="LBN1" s="13"/>
      <c r="LBO1" s="13"/>
      <c r="LBP1" s="13"/>
      <c r="LBQ1" s="13"/>
      <c r="LBR1" s="13"/>
      <c r="LBS1" s="13"/>
      <c r="LBT1" s="13"/>
      <c r="LBU1" s="13"/>
      <c r="LBV1" s="13"/>
      <c r="LBW1" s="13"/>
      <c r="LBX1" s="13"/>
      <c r="LBY1" s="13"/>
      <c r="LBZ1" s="13"/>
      <c r="LCA1" s="13"/>
      <c r="LCB1" s="13"/>
      <c r="LCC1" s="13"/>
      <c r="LCD1" s="13"/>
      <c r="LCE1" s="13"/>
      <c r="LCF1" s="13"/>
      <c r="LCG1" s="13"/>
      <c r="LCH1" s="13"/>
      <c r="LCI1" s="13"/>
      <c r="LCJ1" s="13"/>
      <c r="LCK1" s="13"/>
      <c r="LCL1" s="13"/>
      <c r="LCM1" s="13"/>
      <c r="LCN1" s="13"/>
      <c r="LCO1" s="13"/>
      <c r="LCP1" s="13"/>
      <c r="LCQ1" s="13"/>
      <c r="LCR1" s="13"/>
      <c r="LCS1" s="13"/>
      <c r="LCT1" s="13"/>
      <c r="LCU1" s="13"/>
      <c r="LCV1" s="13"/>
      <c r="LCW1" s="13"/>
      <c r="LCX1" s="13"/>
      <c r="LCY1" s="13"/>
      <c r="LCZ1" s="13"/>
      <c r="LDA1" s="13"/>
      <c r="LDB1" s="13"/>
      <c r="LDC1" s="13"/>
      <c r="LDD1" s="13"/>
      <c r="LDE1" s="13"/>
      <c r="LDF1" s="13"/>
      <c r="LDG1" s="13"/>
      <c r="LDH1" s="13"/>
      <c r="LDI1" s="13"/>
      <c r="LDJ1" s="13"/>
      <c r="LDK1" s="13"/>
      <c r="LDL1" s="13"/>
      <c r="LDM1" s="13"/>
      <c r="LDN1" s="13"/>
      <c r="LDO1" s="13"/>
      <c r="LDP1" s="13"/>
      <c r="LDQ1" s="13"/>
      <c r="LDR1" s="13"/>
      <c r="LDS1" s="13"/>
      <c r="LDT1" s="13"/>
      <c r="LDU1" s="13"/>
      <c r="LDV1" s="13"/>
      <c r="LDW1" s="13"/>
      <c r="LDX1" s="13"/>
      <c r="LDY1" s="13"/>
      <c r="LDZ1" s="13"/>
      <c r="LEA1" s="13"/>
      <c r="LEB1" s="13"/>
      <c r="LEC1" s="13"/>
      <c r="LED1" s="13"/>
      <c r="LEE1" s="13"/>
      <c r="LEF1" s="13"/>
      <c r="LEG1" s="13"/>
      <c r="LEH1" s="13"/>
      <c r="LEI1" s="13"/>
      <c r="LEJ1" s="13"/>
      <c r="LEK1" s="13"/>
      <c r="LEL1" s="13"/>
      <c r="LEM1" s="13"/>
      <c r="LEN1" s="13"/>
      <c r="LEO1" s="13"/>
      <c r="LEP1" s="13"/>
      <c r="LEQ1" s="13"/>
      <c r="LER1" s="13"/>
      <c r="LES1" s="13"/>
      <c r="LET1" s="13"/>
      <c r="LEU1" s="13"/>
      <c r="LEV1" s="13"/>
      <c r="LEW1" s="13"/>
      <c r="LEX1" s="13"/>
      <c r="LEY1" s="13"/>
      <c r="LEZ1" s="13"/>
      <c r="LFA1" s="13"/>
      <c r="LFB1" s="13"/>
      <c r="LFC1" s="13"/>
      <c r="LFD1" s="13"/>
      <c r="LFE1" s="13"/>
      <c r="LFF1" s="13"/>
      <c r="LFG1" s="13"/>
      <c r="LFH1" s="13"/>
      <c r="LFI1" s="13"/>
      <c r="LFJ1" s="13"/>
      <c r="LFK1" s="13"/>
      <c r="LFL1" s="13"/>
      <c r="LFM1" s="13"/>
      <c r="LFN1" s="13"/>
      <c r="LFO1" s="13"/>
      <c r="LFP1" s="13"/>
      <c r="LFQ1" s="13"/>
      <c r="LFR1" s="13"/>
      <c r="LFS1" s="13"/>
      <c r="LFT1" s="13"/>
      <c r="LFU1" s="13"/>
      <c r="LFV1" s="13"/>
      <c r="LFW1" s="13"/>
      <c r="LFX1" s="13"/>
      <c r="LFY1" s="13"/>
      <c r="LFZ1" s="13"/>
      <c r="LGA1" s="13"/>
      <c r="LGB1" s="13"/>
      <c r="LGC1" s="13"/>
      <c r="LGD1" s="13"/>
      <c r="LGE1" s="13"/>
      <c r="LGF1" s="13"/>
      <c r="LGG1" s="13"/>
      <c r="LGH1" s="13"/>
      <c r="LGI1" s="13"/>
      <c r="LGJ1" s="13"/>
      <c r="LGK1" s="13"/>
      <c r="LGL1" s="13"/>
      <c r="LGM1" s="13"/>
      <c r="LGN1" s="13"/>
      <c r="LGO1" s="13"/>
      <c r="LGP1" s="13"/>
      <c r="LGQ1" s="13"/>
      <c r="LGR1" s="13"/>
      <c r="LGS1" s="13"/>
      <c r="LGT1" s="13"/>
      <c r="LGU1" s="13"/>
      <c r="LGV1" s="13"/>
      <c r="LGW1" s="13"/>
      <c r="LGX1" s="13"/>
      <c r="LGY1" s="13"/>
      <c r="LGZ1" s="13"/>
      <c r="LHA1" s="13"/>
      <c r="LHB1" s="13"/>
      <c r="LHC1" s="13"/>
      <c r="LHD1" s="13"/>
      <c r="LHE1" s="13"/>
      <c r="LHF1" s="13"/>
      <c r="LHG1" s="13"/>
      <c r="LHH1" s="13"/>
      <c r="LHI1" s="13"/>
      <c r="LHJ1" s="13"/>
      <c r="LHK1" s="13"/>
      <c r="LHL1" s="13"/>
      <c r="LHM1" s="13"/>
      <c r="LHN1" s="13"/>
      <c r="LHO1" s="13"/>
      <c r="LHP1" s="13"/>
      <c r="LHQ1" s="13"/>
      <c r="LHR1" s="13"/>
      <c r="LHS1" s="13"/>
      <c r="LHT1" s="13"/>
      <c r="LHU1" s="13"/>
      <c r="LHV1" s="13"/>
      <c r="LHW1" s="13"/>
      <c r="LHX1" s="13"/>
      <c r="LHY1" s="13"/>
      <c r="LHZ1" s="13"/>
      <c r="LIA1" s="13"/>
      <c r="LIB1" s="13"/>
      <c r="LIC1" s="13"/>
      <c r="LID1" s="13"/>
      <c r="LIE1" s="13"/>
      <c r="LIF1" s="13"/>
      <c r="LIG1" s="13"/>
      <c r="LIH1" s="13"/>
      <c r="LII1" s="13"/>
      <c r="LIJ1" s="13"/>
      <c r="LIK1" s="13"/>
      <c r="LIL1" s="13"/>
      <c r="LIM1" s="13"/>
      <c r="LIN1" s="13"/>
      <c r="LIO1" s="13"/>
      <c r="LIP1" s="13"/>
      <c r="LIQ1" s="13"/>
      <c r="LIR1" s="13"/>
      <c r="LIS1" s="13"/>
      <c r="LIT1" s="13"/>
      <c r="LIU1" s="13"/>
      <c r="LIV1" s="13"/>
      <c r="LIW1" s="13"/>
      <c r="LIX1" s="13"/>
      <c r="LIY1" s="13"/>
      <c r="LIZ1" s="13"/>
      <c r="LJA1" s="13"/>
      <c r="LJB1" s="13"/>
      <c r="LJC1" s="13"/>
      <c r="LJD1" s="13"/>
      <c r="LJE1" s="13"/>
      <c r="LJF1" s="13"/>
      <c r="LJG1" s="13"/>
      <c r="LJH1" s="13"/>
      <c r="LJI1" s="13"/>
      <c r="LJJ1" s="13"/>
      <c r="LJK1" s="13"/>
      <c r="LJL1" s="13"/>
      <c r="LJM1" s="13"/>
      <c r="LJN1" s="13"/>
      <c r="LJO1" s="13"/>
      <c r="LJP1" s="13"/>
      <c r="LJQ1" s="13"/>
      <c r="LJR1" s="13"/>
      <c r="LJS1" s="13"/>
      <c r="LJT1" s="13"/>
      <c r="LJU1" s="13"/>
      <c r="LJV1" s="13"/>
      <c r="LJW1" s="13"/>
      <c r="LJX1" s="13"/>
      <c r="LJY1" s="13"/>
      <c r="LJZ1" s="13"/>
      <c r="LKA1" s="13"/>
      <c r="LKB1" s="13"/>
      <c r="LKC1" s="13"/>
      <c r="LKD1" s="13"/>
      <c r="LKE1" s="13"/>
      <c r="LKF1" s="13"/>
      <c r="LKG1" s="13"/>
      <c r="LKH1" s="13"/>
      <c r="LKI1" s="13"/>
      <c r="LKJ1" s="13"/>
      <c r="LKK1" s="13"/>
      <c r="LKL1" s="13"/>
      <c r="LKM1" s="13"/>
      <c r="LKN1" s="13"/>
      <c r="LKO1" s="13"/>
      <c r="LKP1" s="13"/>
      <c r="LKQ1" s="13"/>
      <c r="LKR1" s="13"/>
      <c r="LKS1" s="13"/>
      <c r="LKT1" s="13"/>
      <c r="LKU1" s="13"/>
      <c r="LKV1" s="13"/>
      <c r="LKW1" s="13"/>
      <c r="LKX1" s="13"/>
      <c r="LKY1" s="13"/>
      <c r="LKZ1" s="13"/>
      <c r="LLA1" s="13"/>
      <c r="LLB1" s="13"/>
      <c r="LLC1" s="13"/>
      <c r="LLD1" s="13"/>
      <c r="LLE1" s="13"/>
      <c r="LLF1" s="13"/>
      <c r="LLG1" s="13"/>
      <c r="LLH1" s="13"/>
      <c r="LLI1" s="13"/>
      <c r="LLJ1" s="13"/>
      <c r="LLK1" s="13"/>
      <c r="LLL1" s="13"/>
      <c r="LLM1" s="13"/>
      <c r="LLN1" s="13"/>
      <c r="LLO1" s="13"/>
      <c r="LLP1" s="13"/>
      <c r="LLQ1" s="13"/>
      <c r="LLR1" s="13"/>
      <c r="LLS1" s="13"/>
      <c r="LLT1" s="13"/>
      <c r="LLU1" s="13"/>
      <c r="LLV1" s="13"/>
      <c r="LLW1" s="13"/>
      <c r="LLX1" s="13"/>
      <c r="LLY1" s="13"/>
      <c r="LLZ1" s="13"/>
      <c r="LMA1" s="13"/>
      <c r="LMB1" s="13"/>
      <c r="LMC1" s="13"/>
      <c r="LMD1" s="13"/>
      <c r="LME1" s="13"/>
      <c r="LMF1" s="13"/>
      <c r="LMG1" s="13"/>
      <c r="LMH1" s="13"/>
      <c r="LMI1" s="13"/>
      <c r="LMJ1" s="13"/>
      <c r="LMK1" s="13"/>
      <c r="LML1" s="13"/>
      <c r="LMM1" s="13"/>
      <c r="LMN1" s="13"/>
      <c r="LMO1" s="13"/>
      <c r="LMP1" s="13"/>
      <c r="LMQ1" s="13"/>
      <c r="LMR1" s="13"/>
      <c r="LMS1" s="13"/>
      <c r="LMT1" s="13"/>
      <c r="LMU1" s="13"/>
      <c r="LMV1" s="13"/>
      <c r="LMW1" s="13"/>
      <c r="LMX1" s="13"/>
      <c r="LMY1" s="13"/>
      <c r="LMZ1" s="13"/>
      <c r="LNA1" s="13"/>
      <c r="LNB1" s="13"/>
      <c r="LNC1" s="13"/>
      <c r="LND1" s="13"/>
      <c r="LNE1" s="13"/>
      <c r="LNF1" s="13"/>
      <c r="LNG1" s="13"/>
      <c r="LNH1" s="13"/>
      <c r="LNI1" s="13"/>
      <c r="LNJ1" s="13"/>
      <c r="LNK1" s="13"/>
      <c r="LNL1" s="13"/>
      <c r="LNM1" s="13"/>
      <c r="LNN1" s="13"/>
      <c r="LNO1" s="13"/>
      <c r="LNP1" s="13"/>
      <c r="LNQ1" s="13"/>
      <c r="LNR1" s="13"/>
      <c r="LNS1" s="13"/>
      <c r="LNT1" s="13"/>
      <c r="LNU1" s="13"/>
      <c r="LNV1" s="13"/>
      <c r="LNW1" s="13"/>
      <c r="LNX1" s="13"/>
      <c r="LNY1" s="13"/>
      <c r="LNZ1" s="13"/>
      <c r="LOA1" s="13"/>
      <c r="LOB1" s="13"/>
      <c r="LOC1" s="13"/>
      <c r="LOD1" s="13"/>
      <c r="LOE1" s="13"/>
      <c r="LOF1" s="13"/>
      <c r="LOG1" s="13"/>
      <c r="LOH1" s="13"/>
      <c r="LOI1" s="13"/>
      <c r="LOJ1" s="13"/>
      <c r="LOK1" s="13"/>
      <c r="LOL1" s="13"/>
      <c r="LOM1" s="13"/>
      <c r="LON1" s="13"/>
      <c r="LOO1" s="13"/>
      <c r="LOP1" s="13"/>
      <c r="LOQ1" s="13"/>
      <c r="LOR1" s="13"/>
      <c r="LOS1" s="13"/>
      <c r="LOT1" s="13"/>
      <c r="LOU1" s="13"/>
      <c r="LOV1" s="13"/>
      <c r="LOW1" s="13"/>
      <c r="LOX1" s="13"/>
      <c r="LOY1" s="13"/>
      <c r="LOZ1" s="13"/>
      <c r="LPA1" s="13"/>
      <c r="LPB1" s="13"/>
      <c r="LPC1" s="13"/>
      <c r="LPD1" s="13"/>
      <c r="LPE1" s="13"/>
      <c r="LPF1" s="13"/>
      <c r="LPG1" s="13"/>
      <c r="LPH1" s="13"/>
      <c r="LPI1" s="13"/>
      <c r="LPJ1" s="13"/>
      <c r="LPK1" s="13"/>
      <c r="LPL1" s="13"/>
      <c r="LPM1" s="13"/>
      <c r="LPN1" s="13"/>
      <c r="LPO1" s="13"/>
      <c r="LPP1" s="13"/>
      <c r="LPQ1" s="13"/>
      <c r="LPR1" s="13"/>
      <c r="LPS1" s="13"/>
      <c r="LPT1" s="13"/>
      <c r="LPU1" s="13"/>
      <c r="LPV1" s="13"/>
      <c r="LPW1" s="13"/>
      <c r="LPX1" s="13"/>
      <c r="LPY1" s="13"/>
      <c r="LPZ1" s="13"/>
      <c r="LQA1" s="13"/>
      <c r="LQB1" s="13"/>
      <c r="LQC1" s="13"/>
      <c r="LQD1" s="13"/>
      <c r="LQE1" s="13"/>
      <c r="LQF1" s="13"/>
      <c r="LQG1" s="13"/>
      <c r="LQH1" s="13"/>
      <c r="LQI1" s="13"/>
      <c r="LQJ1" s="13"/>
      <c r="LQK1" s="13"/>
      <c r="LQL1" s="13"/>
      <c r="LQM1" s="13"/>
      <c r="LQN1" s="13"/>
      <c r="LQO1" s="13"/>
      <c r="LQP1" s="13"/>
      <c r="LQQ1" s="13"/>
      <c r="LQR1" s="13"/>
      <c r="LQS1" s="13"/>
      <c r="LQT1" s="13"/>
      <c r="LQU1" s="13"/>
      <c r="LQV1" s="13"/>
      <c r="LQW1" s="13"/>
      <c r="LQX1" s="13"/>
      <c r="LQY1" s="13"/>
      <c r="LQZ1" s="13"/>
      <c r="LRA1" s="13"/>
      <c r="LRB1" s="13"/>
      <c r="LRC1" s="13"/>
      <c r="LRD1" s="13"/>
      <c r="LRE1" s="13"/>
      <c r="LRF1" s="13"/>
      <c r="LRG1" s="13"/>
      <c r="LRH1" s="13"/>
      <c r="LRI1" s="13"/>
      <c r="LRJ1" s="13"/>
      <c r="LRK1" s="13"/>
      <c r="LRL1" s="13"/>
      <c r="LRM1" s="13"/>
      <c r="LRN1" s="13"/>
      <c r="LRO1" s="13"/>
      <c r="LRP1" s="13"/>
      <c r="LRQ1" s="13"/>
      <c r="LRR1" s="13"/>
      <c r="LRS1" s="13"/>
      <c r="LRT1" s="13"/>
      <c r="LRU1" s="13"/>
      <c r="LRV1" s="13"/>
      <c r="LRW1" s="13"/>
      <c r="LRX1" s="13"/>
      <c r="LRY1" s="13"/>
      <c r="LRZ1" s="13"/>
      <c r="LSA1" s="13"/>
      <c r="LSB1" s="13"/>
      <c r="LSC1" s="13"/>
      <c r="LSD1" s="13"/>
      <c r="LSE1" s="13"/>
      <c r="LSF1" s="13"/>
      <c r="LSG1" s="13"/>
      <c r="LSH1" s="13"/>
      <c r="LSI1" s="13"/>
      <c r="LSJ1" s="13"/>
      <c r="LSK1" s="13"/>
      <c r="LSL1" s="13"/>
      <c r="LSM1" s="13"/>
      <c r="LSN1" s="13"/>
      <c r="LSO1" s="13"/>
      <c r="LSP1" s="13"/>
      <c r="LSQ1" s="13"/>
      <c r="LSR1" s="13"/>
      <c r="LSS1" s="13"/>
      <c r="LST1" s="13"/>
      <c r="LSU1" s="13"/>
      <c r="LSV1" s="13"/>
      <c r="LSW1" s="13"/>
      <c r="LSX1" s="13"/>
      <c r="LSY1" s="13"/>
      <c r="LSZ1" s="13"/>
      <c r="LTA1" s="13"/>
      <c r="LTB1" s="13"/>
      <c r="LTC1" s="13"/>
      <c r="LTD1" s="13"/>
      <c r="LTE1" s="13"/>
      <c r="LTF1" s="13"/>
      <c r="LTG1" s="13"/>
      <c r="LTH1" s="13"/>
      <c r="LTI1" s="13"/>
      <c r="LTJ1" s="13"/>
      <c r="LTK1" s="13"/>
      <c r="LTL1" s="13"/>
      <c r="LTM1" s="13"/>
      <c r="LTN1" s="13"/>
      <c r="LTO1" s="13"/>
      <c r="LTP1" s="13"/>
      <c r="LTQ1" s="13"/>
      <c r="LTR1" s="13"/>
      <c r="LTS1" s="13"/>
      <c r="LTT1" s="13"/>
      <c r="LTU1" s="13"/>
      <c r="LTV1" s="13"/>
      <c r="LTW1" s="13"/>
      <c r="LTX1" s="13"/>
      <c r="LTY1" s="13"/>
      <c r="LTZ1" s="13"/>
      <c r="LUA1" s="13"/>
      <c r="LUB1" s="13"/>
      <c r="LUC1" s="13"/>
      <c r="LUD1" s="13"/>
      <c r="LUE1" s="13"/>
      <c r="LUF1" s="13"/>
      <c r="LUG1" s="13"/>
      <c r="LUH1" s="13"/>
      <c r="LUI1" s="13"/>
      <c r="LUJ1" s="13"/>
      <c r="LUK1" s="13"/>
      <c r="LUL1" s="13"/>
      <c r="LUM1" s="13"/>
      <c r="LUN1" s="13"/>
      <c r="LUO1" s="13"/>
      <c r="LUP1" s="13"/>
      <c r="LUQ1" s="13"/>
      <c r="LUR1" s="13"/>
      <c r="LUS1" s="13"/>
      <c r="LUT1" s="13"/>
      <c r="LUU1" s="13"/>
      <c r="LUV1" s="13"/>
      <c r="LUW1" s="13"/>
      <c r="LUX1" s="13"/>
      <c r="LUY1" s="13"/>
      <c r="LUZ1" s="13"/>
      <c r="LVA1" s="13"/>
      <c r="LVB1" s="13"/>
      <c r="LVC1" s="13"/>
      <c r="LVD1" s="13"/>
      <c r="LVE1" s="13"/>
      <c r="LVF1" s="13"/>
      <c r="LVG1" s="13"/>
      <c r="LVH1" s="13"/>
      <c r="LVI1" s="13"/>
      <c r="LVJ1" s="13"/>
      <c r="LVK1" s="13"/>
      <c r="LVL1" s="13"/>
      <c r="LVM1" s="13"/>
      <c r="LVN1" s="13"/>
      <c r="LVO1" s="13"/>
      <c r="LVP1" s="13"/>
      <c r="LVQ1" s="13"/>
      <c r="LVR1" s="13"/>
      <c r="LVS1" s="13"/>
      <c r="LVT1" s="13"/>
      <c r="LVU1" s="13"/>
      <c r="LVV1" s="13"/>
      <c r="LVW1" s="13"/>
      <c r="LVX1" s="13"/>
      <c r="LVY1" s="13"/>
      <c r="LVZ1" s="13"/>
      <c r="LWA1" s="13"/>
      <c r="LWB1" s="13"/>
      <c r="LWC1" s="13"/>
      <c r="LWD1" s="13"/>
      <c r="LWE1" s="13"/>
      <c r="LWF1" s="13"/>
      <c r="LWG1" s="13"/>
      <c r="LWH1" s="13"/>
      <c r="LWI1" s="13"/>
      <c r="LWJ1" s="13"/>
      <c r="LWK1" s="13"/>
      <c r="LWL1" s="13"/>
      <c r="LWM1" s="13"/>
      <c r="LWN1" s="13"/>
      <c r="LWO1" s="13"/>
      <c r="LWP1" s="13"/>
      <c r="LWQ1" s="13"/>
      <c r="LWR1" s="13"/>
      <c r="LWS1" s="13"/>
      <c r="LWT1" s="13"/>
      <c r="LWU1" s="13"/>
      <c r="LWV1" s="13"/>
      <c r="LWW1" s="13"/>
      <c r="LWX1" s="13"/>
      <c r="LWY1" s="13"/>
      <c r="LWZ1" s="13"/>
      <c r="LXA1" s="13"/>
      <c r="LXB1" s="13"/>
      <c r="LXC1" s="13"/>
      <c r="LXD1" s="13"/>
      <c r="LXE1" s="13"/>
      <c r="LXF1" s="13"/>
      <c r="LXG1" s="13"/>
      <c r="LXH1" s="13"/>
      <c r="LXI1" s="13"/>
      <c r="LXJ1" s="13"/>
      <c r="LXK1" s="13"/>
      <c r="LXL1" s="13"/>
      <c r="LXM1" s="13"/>
      <c r="LXN1" s="13"/>
      <c r="LXO1" s="13"/>
      <c r="LXP1" s="13"/>
      <c r="LXQ1" s="13"/>
      <c r="LXR1" s="13"/>
      <c r="LXS1" s="13"/>
      <c r="LXT1" s="13"/>
      <c r="LXU1" s="13"/>
      <c r="LXV1" s="13"/>
      <c r="LXW1" s="13"/>
      <c r="LXX1" s="13"/>
      <c r="LXY1" s="13"/>
      <c r="LXZ1" s="13"/>
      <c r="LYA1" s="13"/>
      <c r="LYB1" s="13"/>
      <c r="LYC1" s="13"/>
      <c r="LYD1" s="13"/>
      <c r="LYE1" s="13"/>
      <c r="LYF1" s="13"/>
      <c r="LYG1" s="13"/>
      <c r="LYH1" s="13"/>
      <c r="LYI1" s="13"/>
      <c r="LYJ1" s="13"/>
      <c r="LYK1" s="13"/>
      <c r="LYL1" s="13"/>
      <c r="LYM1" s="13"/>
      <c r="LYN1" s="13"/>
      <c r="LYO1" s="13"/>
      <c r="LYP1" s="13"/>
      <c r="LYQ1" s="13"/>
      <c r="LYR1" s="13"/>
      <c r="LYS1" s="13"/>
      <c r="LYT1" s="13"/>
      <c r="LYU1" s="13"/>
      <c r="LYV1" s="13"/>
      <c r="LYW1" s="13"/>
      <c r="LYX1" s="13"/>
      <c r="LYY1" s="13"/>
      <c r="LYZ1" s="13"/>
      <c r="LZA1" s="13"/>
      <c r="LZB1" s="13"/>
      <c r="LZC1" s="13"/>
      <c r="LZD1" s="13"/>
      <c r="LZE1" s="13"/>
      <c r="LZF1" s="13"/>
      <c r="LZG1" s="13"/>
      <c r="LZH1" s="13"/>
      <c r="LZI1" s="13"/>
      <c r="LZJ1" s="13"/>
      <c r="LZK1" s="13"/>
      <c r="LZL1" s="13"/>
      <c r="LZM1" s="13"/>
      <c r="LZN1" s="13"/>
      <c r="LZO1" s="13"/>
      <c r="LZP1" s="13"/>
      <c r="LZQ1" s="13"/>
      <c r="LZR1" s="13"/>
      <c r="LZS1" s="13"/>
      <c r="LZT1" s="13"/>
      <c r="LZU1" s="13"/>
      <c r="LZV1" s="13"/>
      <c r="LZW1" s="13"/>
      <c r="LZX1" s="13"/>
      <c r="LZY1" s="13"/>
      <c r="LZZ1" s="13"/>
      <c r="MAA1" s="13"/>
      <c r="MAB1" s="13"/>
      <c r="MAC1" s="13"/>
      <c r="MAD1" s="13"/>
      <c r="MAE1" s="13"/>
      <c r="MAF1" s="13"/>
      <c r="MAG1" s="13"/>
      <c r="MAH1" s="13"/>
      <c r="MAI1" s="13"/>
      <c r="MAJ1" s="13"/>
      <c r="MAK1" s="13"/>
      <c r="MAL1" s="13"/>
      <c r="MAM1" s="13"/>
      <c r="MAN1" s="13"/>
      <c r="MAO1" s="13"/>
      <c r="MAP1" s="13"/>
      <c r="MAQ1" s="13"/>
      <c r="MAR1" s="13"/>
      <c r="MAS1" s="13"/>
      <c r="MAT1" s="13"/>
      <c r="MAU1" s="13"/>
      <c r="MAV1" s="13"/>
      <c r="MAW1" s="13"/>
      <c r="MAX1" s="13"/>
      <c r="MAY1" s="13"/>
      <c r="MAZ1" s="13"/>
      <c r="MBA1" s="13"/>
      <c r="MBB1" s="13"/>
      <c r="MBC1" s="13"/>
      <c r="MBD1" s="13"/>
      <c r="MBE1" s="13"/>
      <c r="MBF1" s="13"/>
      <c r="MBG1" s="13"/>
      <c r="MBH1" s="13"/>
      <c r="MBI1" s="13"/>
      <c r="MBJ1" s="13"/>
      <c r="MBK1" s="13"/>
      <c r="MBL1" s="13"/>
      <c r="MBM1" s="13"/>
      <c r="MBN1" s="13"/>
      <c r="MBO1" s="13"/>
      <c r="MBP1" s="13"/>
      <c r="MBQ1" s="13"/>
      <c r="MBR1" s="13"/>
      <c r="MBS1" s="13"/>
      <c r="MBT1" s="13"/>
      <c r="MBU1" s="13"/>
      <c r="MBV1" s="13"/>
      <c r="MBW1" s="13"/>
      <c r="MBX1" s="13"/>
      <c r="MBY1" s="13"/>
      <c r="MBZ1" s="13"/>
      <c r="MCA1" s="13"/>
      <c r="MCB1" s="13"/>
      <c r="MCC1" s="13"/>
      <c r="MCD1" s="13"/>
      <c r="MCE1" s="13"/>
      <c r="MCF1" s="13"/>
      <c r="MCG1" s="13"/>
      <c r="MCH1" s="13"/>
      <c r="MCI1" s="13"/>
      <c r="MCJ1" s="13"/>
      <c r="MCK1" s="13"/>
      <c r="MCL1" s="13"/>
      <c r="MCM1" s="13"/>
      <c r="MCN1" s="13"/>
      <c r="MCO1" s="13"/>
      <c r="MCP1" s="13"/>
      <c r="MCQ1" s="13"/>
      <c r="MCR1" s="13"/>
      <c r="MCS1" s="13"/>
      <c r="MCT1" s="13"/>
      <c r="MCU1" s="13"/>
      <c r="MCV1" s="13"/>
      <c r="MCW1" s="13"/>
      <c r="MCX1" s="13"/>
      <c r="MCY1" s="13"/>
      <c r="MCZ1" s="13"/>
      <c r="MDA1" s="13"/>
      <c r="MDB1" s="13"/>
      <c r="MDC1" s="13"/>
      <c r="MDD1" s="13"/>
      <c r="MDE1" s="13"/>
      <c r="MDF1" s="13"/>
      <c r="MDG1" s="13"/>
      <c r="MDH1" s="13"/>
      <c r="MDI1" s="13"/>
      <c r="MDJ1" s="13"/>
      <c r="MDK1" s="13"/>
      <c r="MDL1" s="13"/>
      <c r="MDM1" s="13"/>
      <c r="MDN1" s="13"/>
      <c r="MDO1" s="13"/>
      <c r="MDP1" s="13"/>
      <c r="MDQ1" s="13"/>
      <c r="MDR1" s="13"/>
      <c r="MDS1" s="13"/>
      <c r="MDT1" s="13"/>
      <c r="MDU1" s="13"/>
      <c r="MDV1" s="13"/>
      <c r="MDW1" s="13"/>
      <c r="MDX1" s="13"/>
      <c r="MDY1" s="13"/>
      <c r="MDZ1" s="13"/>
      <c r="MEA1" s="13"/>
      <c r="MEB1" s="13"/>
      <c r="MEC1" s="13"/>
      <c r="MED1" s="13"/>
      <c r="MEE1" s="13"/>
      <c r="MEF1" s="13"/>
      <c r="MEG1" s="13"/>
      <c r="MEH1" s="13"/>
      <c r="MEI1" s="13"/>
      <c r="MEJ1" s="13"/>
      <c r="MEK1" s="13"/>
      <c r="MEL1" s="13"/>
      <c r="MEM1" s="13"/>
      <c r="MEN1" s="13"/>
      <c r="MEO1" s="13"/>
      <c r="MEP1" s="13"/>
      <c r="MEQ1" s="13"/>
      <c r="MER1" s="13"/>
      <c r="MES1" s="13"/>
      <c r="MET1" s="13"/>
      <c r="MEU1" s="13"/>
      <c r="MEV1" s="13"/>
      <c r="MEW1" s="13"/>
      <c r="MEX1" s="13"/>
      <c r="MEY1" s="13"/>
      <c r="MEZ1" s="13"/>
      <c r="MFA1" s="13"/>
      <c r="MFB1" s="13"/>
      <c r="MFC1" s="13"/>
      <c r="MFD1" s="13"/>
      <c r="MFE1" s="13"/>
      <c r="MFF1" s="13"/>
      <c r="MFG1" s="13"/>
      <c r="MFH1" s="13"/>
      <c r="MFI1" s="13"/>
      <c r="MFJ1" s="13"/>
      <c r="MFK1" s="13"/>
      <c r="MFL1" s="13"/>
      <c r="MFM1" s="13"/>
      <c r="MFN1" s="13"/>
      <c r="MFO1" s="13"/>
      <c r="MFP1" s="13"/>
      <c r="MFQ1" s="13"/>
      <c r="MFR1" s="13"/>
      <c r="MFS1" s="13"/>
      <c r="MFT1" s="13"/>
      <c r="MFU1" s="13"/>
      <c r="MFV1" s="13"/>
      <c r="MFW1" s="13"/>
      <c r="MFX1" s="13"/>
      <c r="MFY1" s="13"/>
      <c r="MFZ1" s="13"/>
      <c r="MGA1" s="13"/>
      <c r="MGB1" s="13"/>
      <c r="MGC1" s="13"/>
      <c r="MGD1" s="13"/>
      <c r="MGE1" s="13"/>
      <c r="MGF1" s="13"/>
      <c r="MGG1" s="13"/>
      <c r="MGH1" s="13"/>
      <c r="MGI1" s="13"/>
      <c r="MGJ1" s="13"/>
      <c r="MGK1" s="13"/>
      <c r="MGL1" s="13"/>
      <c r="MGM1" s="13"/>
      <c r="MGN1" s="13"/>
      <c r="MGO1" s="13"/>
      <c r="MGP1" s="13"/>
      <c r="MGQ1" s="13"/>
      <c r="MGR1" s="13"/>
      <c r="MGS1" s="13"/>
      <c r="MGT1" s="13"/>
      <c r="MGU1" s="13"/>
      <c r="MGV1" s="13"/>
      <c r="MGW1" s="13"/>
      <c r="MGX1" s="13"/>
      <c r="MGY1" s="13"/>
      <c r="MGZ1" s="13"/>
      <c r="MHA1" s="13"/>
      <c r="MHB1" s="13"/>
      <c r="MHC1" s="13"/>
      <c r="MHD1" s="13"/>
      <c r="MHE1" s="13"/>
      <c r="MHF1" s="13"/>
      <c r="MHG1" s="13"/>
      <c r="MHH1" s="13"/>
      <c r="MHI1" s="13"/>
      <c r="MHJ1" s="13"/>
      <c r="MHK1" s="13"/>
      <c r="MHL1" s="13"/>
      <c r="MHM1" s="13"/>
      <c r="MHN1" s="13"/>
      <c r="MHO1" s="13"/>
      <c r="MHP1" s="13"/>
      <c r="MHQ1" s="13"/>
      <c r="MHR1" s="13"/>
      <c r="MHS1" s="13"/>
      <c r="MHT1" s="13"/>
      <c r="MHU1" s="13"/>
      <c r="MHV1" s="13"/>
      <c r="MHW1" s="13"/>
      <c r="MHX1" s="13"/>
      <c r="MHY1" s="13"/>
      <c r="MHZ1" s="13"/>
      <c r="MIA1" s="13"/>
      <c r="MIB1" s="13"/>
      <c r="MIC1" s="13"/>
      <c r="MID1" s="13"/>
      <c r="MIE1" s="13"/>
      <c r="MIF1" s="13"/>
      <c r="MIG1" s="13"/>
      <c r="MIH1" s="13"/>
      <c r="MII1" s="13"/>
      <c r="MIJ1" s="13"/>
      <c r="MIK1" s="13"/>
      <c r="MIL1" s="13"/>
      <c r="MIM1" s="13"/>
      <c r="MIN1" s="13"/>
      <c r="MIO1" s="13"/>
      <c r="MIP1" s="13"/>
      <c r="MIQ1" s="13"/>
      <c r="MIR1" s="13"/>
      <c r="MIS1" s="13"/>
      <c r="MIT1" s="13"/>
      <c r="MIU1" s="13"/>
      <c r="MIV1" s="13"/>
      <c r="MIW1" s="13"/>
      <c r="MIX1" s="13"/>
      <c r="MIY1" s="13"/>
      <c r="MIZ1" s="13"/>
      <c r="MJA1" s="13"/>
      <c r="MJB1" s="13"/>
      <c r="MJC1" s="13"/>
      <c r="MJD1" s="13"/>
      <c r="MJE1" s="13"/>
      <c r="MJF1" s="13"/>
      <c r="MJG1" s="13"/>
      <c r="MJH1" s="13"/>
      <c r="MJI1" s="13"/>
      <c r="MJJ1" s="13"/>
      <c r="MJK1" s="13"/>
      <c r="MJL1" s="13"/>
      <c r="MJM1" s="13"/>
      <c r="MJN1" s="13"/>
      <c r="MJO1" s="13"/>
      <c r="MJP1" s="13"/>
      <c r="MJQ1" s="13"/>
      <c r="MJR1" s="13"/>
      <c r="MJS1" s="13"/>
      <c r="MJT1" s="13"/>
      <c r="MJU1" s="13"/>
      <c r="MJV1" s="13"/>
      <c r="MJW1" s="13"/>
      <c r="MJX1" s="13"/>
      <c r="MJY1" s="13"/>
      <c r="MJZ1" s="13"/>
      <c r="MKA1" s="13"/>
      <c r="MKB1" s="13"/>
      <c r="MKC1" s="13"/>
      <c r="MKD1" s="13"/>
      <c r="MKE1" s="13"/>
      <c r="MKF1" s="13"/>
      <c r="MKG1" s="13"/>
      <c r="MKH1" s="13"/>
      <c r="MKI1" s="13"/>
      <c r="MKJ1" s="13"/>
      <c r="MKK1" s="13"/>
      <c r="MKL1" s="13"/>
      <c r="MKM1" s="13"/>
      <c r="MKN1" s="13"/>
      <c r="MKO1" s="13"/>
      <c r="MKP1" s="13"/>
      <c r="MKQ1" s="13"/>
      <c r="MKR1" s="13"/>
      <c r="MKS1" s="13"/>
      <c r="MKT1" s="13"/>
      <c r="MKU1" s="13"/>
      <c r="MKV1" s="13"/>
      <c r="MKW1" s="13"/>
      <c r="MKX1" s="13"/>
      <c r="MKY1" s="13"/>
      <c r="MKZ1" s="13"/>
      <c r="MLA1" s="13"/>
      <c r="MLB1" s="13"/>
      <c r="MLC1" s="13"/>
      <c r="MLD1" s="13"/>
      <c r="MLE1" s="13"/>
      <c r="MLF1" s="13"/>
      <c r="MLG1" s="13"/>
      <c r="MLH1" s="13"/>
      <c r="MLI1" s="13"/>
      <c r="MLJ1" s="13"/>
      <c r="MLK1" s="13"/>
      <c r="MLL1" s="13"/>
      <c r="MLM1" s="13"/>
      <c r="MLN1" s="13"/>
      <c r="MLO1" s="13"/>
      <c r="MLP1" s="13"/>
      <c r="MLQ1" s="13"/>
      <c r="MLR1" s="13"/>
      <c r="MLS1" s="13"/>
      <c r="MLT1" s="13"/>
      <c r="MLU1" s="13"/>
      <c r="MLV1" s="13"/>
      <c r="MLW1" s="13"/>
      <c r="MLX1" s="13"/>
      <c r="MLY1" s="13"/>
      <c r="MLZ1" s="13"/>
      <c r="MMA1" s="13"/>
      <c r="MMB1" s="13"/>
      <c r="MMC1" s="13"/>
      <c r="MMD1" s="13"/>
      <c r="MME1" s="13"/>
      <c r="MMF1" s="13"/>
      <c r="MMG1" s="13"/>
      <c r="MMH1" s="13"/>
      <c r="MMI1" s="13"/>
      <c r="MMJ1" s="13"/>
      <c r="MMK1" s="13"/>
      <c r="MML1" s="13"/>
      <c r="MMM1" s="13"/>
      <c r="MMN1" s="13"/>
      <c r="MMO1" s="13"/>
      <c r="MMP1" s="13"/>
      <c r="MMQ1" s="13"/>
      <c r="MMR1" s="13"/>
      <c r="MMS1" s="13"/>
      <c r="MMT1" s="13"/>
      <c r="MMU1" s="13"/>
      <c r="MMV1" s="13"/>
      <c r="MMW1" s="13"/>
      <c r="MMX1" s="13"/>
      <c r="MMY1" s="13"/>
      <c r="MMZ1" s="13"/>
      <c r="MNA1" s="13"/>
      <c r="MNB1" s="13"/>
      <c r="MNC1" s="13"/>
      <c r="MND1" s="13"/>
      <c r="MNE1" s="13"/>
      <c r="MNF1" s="13"/>
      <c r="MNG1" s="13"/>
      <c r="MNH1" s="13"/>
      <c r="MNI1" s="13"/>
      <c r="MNJ1" s="13"/>
      <c r="MNK1" s="13"/>
      <c r="MNL1" s="13"/>
      <c r="MNM1" s="13"/>
      <c r="MNN1" s="13"/>
      <c r="MNO1" s="13"/>
      <c r="MNP1" s="13"/>
      <c r="MNQ1" s="13"/>
      <c r="MNR1" s="13"/>
      <c r="MNS1" s="13"/>
      <c r="MNT1" s="13"/>
      <c r="MNU1" s="13"/>
      <c r="MNV1" s="13"/>
      <c r="MNW1" s="13"/>
      <c r="MNX1" s="13"/>
      <c r="MNY1" s="13"/>
      <c r="MNZ1" s="13"/>
      <c r="MOA1" s="13"/>
      <c r="MOB1" s="13"/>
      <c r="MOC1" s="13"/>
      <c r="MOD1" s="13"/>
      <c r="MOE1" s="13"/>
      <c r="MOF1" s="13"/>
      <c r="MOG1" s="13"/>
      <c r="MOH1" s="13"/>
      <c r="MOI1" s="13"/>
      <c r="MOJ1" s="13"/>
      <c r="MOK1" s="13"/>
      <c r="MOL1" s="13"/>
      <c r="MOM1" s="13"/>
      <c r="MON1" s="13"/>
      <c r="MOO1" s="13"/>
      <c r="MOP1" s="13"/>
      <c r="MOQ1" s="13"/>
      <c r="MOR1" s="13"/>
      <c r="MOS1" s="13"/>
      <c r="MOT1" s="13"/>
      <c r="MOU1" s="13"/>
      <c r="MOV1" s="13"/>
      <c r="MOW1" s="13"/>
      <c r="MOX1" s="13"/>
      <c r="MOY1" s="13"/>
      <c r="MOZ1" s="13"/>
      <c r="MPA1" s="13"/>
      <c r="MPB1" s="13"/>
      <c r="MPC1" s="13"/>
      <c r="MPD1" s="13"/>
      <c r="MPE1" s="13"/>
      <c r="MPF1" s="13"/>
      <c r="MPG1" s="13"/>
      <c r="MPH1" s="13"/>
      <c r="MPI1" s="13"/>
      <c r="MPJ1" s="13"/>
      <c r="MPK1" s="13"/>
      <c r="MPL1" s="13"/>
      <c r="MPM1" s="13"/>
      <c r="MPN1" s="13"/>
      <c r="MPO1" s="13"/>
      <c r="MPP1" s="13"/>
      <c r="MPQ1" s="13"/>
      <c r="MPR1" s="13"/>
      <c r="MPS1" s="13"/>
      <c r="MPT1" s="13"/>
      <c r="MPU1" s="13"/>
      <c r="MPV1" s="13"/>
      <c r="MPW1" s="13"/>
      <c r="MPX1" s="13"/>
      <c r="MPY1" s="13"/>
      <c r="MPZ1" s="13"/>
      <c r="MQA1" s="13"/>
      <c r="MQB1" s="13"/>
      <c r="MQC1" s="13"/>
      <c r="MQD1" s="13"/>
      <c r="MQE1" s="13"/>
      <c r="MQF1" s="13"/>
      <c r="MQG1" s="13"/>
      <c r="MQH1" s="13"/>
      <c r="MQI1" s="13"/>
      <c r="MQJ1" s="13"/>
      <c r="MQK1" s="13"/>
      <c r="MQL1" s="13"/>
      <c r="MQM1" s="13"/>
      <c r="MQN1" s="13"/>
      <c r="MQO1" s="13"/>
      <c r="MQP1" s="13"/>
      <c r="MQQ1" s="13"/>
      <c r="MQR1" s="13"/>
      <c r="MQS1" s="13"/>
      <c r="MQT1" s="13"/>
      <c r="MQU1" s="13"/>
      <c r="MQV1" s="13"/>
      <c r="MQW1" s="13"/>
      <c r="MQX1" s="13"/>
      <c r="MQY1" s="13"/>
      <c r="MQZ1" s="13"/>
      <c r="MRA1" s="13"/>
      <c r="MRB1" s="13"/>
      <c r="MRC1" s="13"/>
      <c r="MRD1" s="13"/>
      <c r="MRE1" s="13"/>
      <c r="MRF1" s="13"/>
      <c r="MRG1" s="13"/>
      <c r="MRH1" s="13"/>
      <c r="MRI1" s="13"/>
      <c r="MRJ1" s="13"/>
      <c r="MRK1" s="13"/>
      <c r="MRL1" s="13"/>
      <c r="MRM1" s="13"/>
      <c r="MRN1" s="13"/>
      <c r="MRO1" s="13"/>
      <c r="MRP1" s="13"/>
      <c r="MRQ1" s="13"/>
      <c r="MRR1" s="13"/>
      <c r="MRS1" s="13"/>
      <c r="MRT1" s="13"/>
      <c r="MRU1" s="13"/>
      <c r="MRV1" s="13"/>
      <c r="MRW1" s="13"/>
      <c r="MRX1" s="13"/>
      <c r="MRY1" s="13"/>
      <c r="MRZ1" s="13"/>
      <c r="MSA1" s="13"/>
      <c r="MSB1" s="13"/>
      <c r="MSC1" s="13"/>
      <c r="MSD1" s="13"/>
      <c r="MSE1" s="13"/>
      <c r="MSF1" s="13"/>
      <c r="MSG1" s="13"/>
      <c r="MSH1" s="13"/>
      <c r="MSI1" s="13"/>
      <c r="MSJ1" s="13"/>
      <c r="MSK1" s="13"/>
      <c r="MSL1" s="13"/>
      <c r="MSM1" s="13"/>
      <c r="MSN1" s="13"/>
      <c r="MSO1" s="13"/>
      <c r="MSP1" s="13"/>
      <c r="MSQ1" s="13"/>
      <c r="MSR1" s="13"/>
      <c r="MSS1" s="13"/>
      <c r="MST1" s="13"/>
      <c r="MSU1" s="13"/>
      <c r="MSV1" s="13"/>
      <c r="MSW1" s="13"/>
      <c r="MSX1" s="13"/>
      <c r="MSY1" s="13"/>
      <c r="MSZ1" s="13"/>
      <c r="MTA1" s="13"/>
      <c r="MTB1" s="13"/>
      <c r="MTC1" s="13"/>
      <c r="MTD1" s="13"/>
      <c r="MTE1" s="13"/>
      <c r="MTF1" s="13"/>
      <c r="MTG1" s="13"/>
      <c r="MTH1" s="13"/>
      <c r="MTI1" s="13"/>
      <c r="MTJ1" s="13"/>
      <c r="MTK1" s="13"/>
      <c r="MTL1" s="13"/>
      <c r="MTM1" s="13"/>
      <c r="MTN1" s="13"/>
      <c r="MTO1" s="13"/>
      <c r="MTP1" s="13"/>
      <c r="MTQ1" s="13"/>
      <c r="MTR1" s="13"/>
      <c r="MTS1" s="13"/>
      <c r="MTT1" s="13"/>
      <c r="MTU1" s="13"/>
      <c r="MTV1" s="13"/>
      <c r="MTW1" s="13"/>
      <c r="MTX1" s="13"/>
      <c r="MTY1" s="13"/>
      <c r="MTZ1" s="13"/>
      <c r="MUA1" s="13"/>
      <c r="MUB1" s="13"/>
      <c r="MUC1" s="13"/>
      <c r="MUD1" s="13"/>
      <c r="MUE1" s="13"/>
      <c r="MUF1" s="13"/>
      <c r="MUG1" s="13"/>
      <c r="MUH1" s="13"/>
      <c r="MUI1" s="13"/>
      <c r="MUJ1" s="13"/>
      <c r="MUK1" s="13"/>
      <c r="MUL1" s="13"/>
      <c r="MUM1" s="13"/>
      <c r="MUN1" s="13"/>
      <c r="MUO1" s="13"/>
      <c r="MUP1" s="13"/>
      <c r="MUQ1" s="13"/>
      <c r="MUR1" s="13"/>
      <c r="MUS1" s="13"/>
      <c r="MUT1" s="13"/>
      <c r="MUU1" s="13"/>
      <c r="MUV1" s="13"/>
      <c r="MUW1" s="13"/>
      <c r="MUX1" s="13"/>
      <c r="MUY1" s="13"/>
      <c r="MUZ1" s="13"/>
      <c r="MVA1" s="13"/>
      <c r="MVB1" s="13"/>
      <c r="MVC1" s="13"/>
      <c r="MVD1" s="13"/>
      <c r="MVE1" s="13"/>
      <c r="MVF1" s="13"/>
      <c r="MVG1" s="13"/>
      <c r="MVH1" s="13"/>
      <c r="MVI1" s="13"/>
      <c r="MVJ1" s="13"/>
      <c r="MVK1" s="13"/>
      <c r="MVL1" s="13"/>
      <c r="MVM1" s="13"/>
      <c r="MVN1" s="13"/>
      <c r="MVO1" s="13"/>
      <c r="MVP1" s="13"/>
      <c r="MVQ1" s="13"/>
      <c r="MVR1" s="13"/>
      <c r="MVS1" s="13"/>
      <c r="MVT1" s="13"/>
      <c r="MVU1" s="13"/>
      <c r="MVV1" s="13"/>
      <c r="MVW1" s="13"/>
      <c r="MVX1" s="13"/>
      <c r="MVY1" s="13"/>
      <c r="MVZ1" s="13"/>
      <c r="MWA1" s="13"/>
      <c r="MWB1" s="13"/>
      <c r="MWC1" s="13"/>
      <c r="MWD1" s="13"/>
      <c r="MWE1" s="13"/>
      <c r="MWF1" s="13"/>
      <c r="MWG1" s="13"/>
      <c r="MWH1" s="13"/>
      <c r="MWI1" s="13"/>
      <c r="MWJ1" s="13"/>
      <c r="MWK1" s="13"/>
      <c r="MWL1" s="13"/>
      <c r="MWM1" s="13"/>
      <c r="MWN1" s="13"/>
      <c r="MWO1" s="13"/>
      <c r="MWP1" s="13"/>
      <c r="MWQ1" s="13"/>
      <c r="MWR1" s="13"/>
      <c r="MWS1" s="13"/>
      <c r="MWT1" s="13"/>
      <c r="MWU1" s="13"/>
      <c r="MWV1" s="13"/>
      <c r="MWW1" s="13"/>
      <c r="MWX1" s="13"/>
      <c r="MWY1" s="13"/>
      <c r="MWZ1" s="13"/>
      <c r="MXA1" s="13"/>
      <c r="MXB1" s="13"/>
      <c r="MXC1" s="13"/>
      <c r="MXD1" s="13"/>
      <c r="MXE1" s="13"/>
      <c r="MXF1" s="13"/>
      <c r="MXG1" s="13"/>
      <c r="MXH1" s="13"/>
      <c r="MXI1" s="13"/>
      <c r="MXJ1" s="13"/>
      <c r="MXK1" s="13"/>
      <c r="MXL1" s="13"/>
      <c r="MXM1" s="13"/>
      <c r="MXN1" s="13"/>
      <c r="MXO1" s="13"/>
      <c r="MXP1" s="13"/>
      <c r="MXQ1" s="13"/>
      <c r="MXR1" s="13"/>
      <c r="MXS1" s="13"/>
      <c r="MXT1" s="13"/>
      <c r="MXU1" s="13"/>
      <c r="MXV1" s="13"/>
      <c r="MXW1" s="13"/>
      <c r="MXX1" s="13"/>
      <c r="MXY1" s="13"/>
      <c r="MXZ1" s="13"/>
      <c r="MYA1" s="13"/>
      <c r="MYB1" s="13"/>
      <c r="MYC1" s="13"/>
      <c r="MYD1" s="13"/>
      <c r="MYE1" s="13"/>
      <c r="MYF1" s="13"/>
      <c r="MYG1" s="13"/>
      <c r="MYH1" s="13"/>
      <c r="MYI1" s="13"/>
      <c r="MYJ1" s="13"/>
      <c r="MYK1" s="13"/>
      <c r="MYL1" s="13"/>
      <c r="MYM1" s="13"/>
      <c r="MYN1" s="13"/>
      <c r="MYO1" s="13"/>
      <c r="MYP1" s="13"/>
      <c r="MYQ1" s="13"/>
      <c r="MYR1" s="13"/>
      <c r="MYS1" s="13"/>
      <c r="MYT1" s="13"/>
      <c r="MYU1" s="13"/>
      <c r="MYV1" s="13"/>
      <c r="MYW1" s="13"/>
      <c r="MYX1" s="13"/>
      <c r="MYY1" s="13"/>
      <c r="MYZ1" s="13"/>
      <c r="MZA1" s="13"/>
      <c r="MZB1" s="13"/>
      <c r="MZC1" s="13"/>
      <c r="MZD1" s="13"/>
      <c r="MZE1" s="13"/>
      <c r="MZF1" s="13"/>
      <c r="MZG1" s="13"/>
      <c r="MZH1" s="13"/>
      <c r="MZI1" s="13"/>
      <c r="MZJ1" s="13"/>
      <c r="MZK1" s="13"/>
      <c r="MZL1" s="13"/>
      <c r="MZM1" s="13"/>
      <c r="MZN1" s="13"/>
      <c r="MZO1" s="13"/>
      <c r="MZP1" s="13"/>
      <c r="MZQ1" s="13"/>
      <c r="MZR1" s="13"/>
      <c r="MZS1" s="13"/>
      <c r="MZT1" s="13"/>
      <c r="MZU1" s="13"/>
      <c r="MZV1" s="13"/>
      <c r="MZW1" s="13"/>
      <c r="MZX1" s="13"/>
      <c r="MZY1" s="13"/>
      <c r="MZZ1" s="13"/>
      <c r="NAA1" s="13"/>
      <c r="NAB1" s="13"/>
      <c r="NAC1" s="13"/>
      <c r="NAD1" s="13"/>
      <c r="NAE1" s="13"/>
      <c r="NAF1" s="13"/>
      <c r="NAG1" s="13"/>
      <c r="NAH1" s="13"/>
      <c r="NAI1" s="13"/>
      <c r="NAJ1" s="13"/>
      <c r="NAK1" s="13"/>
      <c r="NAL1" s="13"/>
      <c r="NAM1" s="13"/>
      <c r="NAN1" s="13"/>
      <c r="NAO1" s="13"/>
      <c r="NAP1" s="13"/>
      <c r="NAQ1" s="13"/>
      <c r="NAR1" s="13"/>
      <c r="NAS1" s="13"/>
      <c r="NAT1" s="13"/>
      <c r="NAU1" s="13"/>
      <c r="NAV1" s="13"/>
      <c r="NAW1" s="13"/>
      <c r="NAX1" s="13"/>
      <c r="NAY1" s="13"/>
      <c r="NAZ1" s="13"/>
      <c r="NBA1" s="13"/>
      <c r="NBB1" s="13"/>
      <c r="NBC1" s="13"/>
      <c r="NBD1" s="13"/>
      <c r="NBE1" s="13"/>
      <c r="NBF1" s="13"/>
      <c r="NBG1" s="13"/>
      <c r="NBH1" s="13"/>
      <c r="NBI1" s="13"/>
      <c r="NBJ1" s="13"/>
      <c r="NBK1" s="13"/>
      <c r="NBL1" s="13"/>
      <c r="NBM1" s="13"/>
      <c r="NBN1" s="13"/>
      <c r="NBO1" s="13"/>
      <c r="NBP1" s="13"/>
      <c r="NBQ1" s="13"/>
      <c r="NBR1" s="13"/>
      <c r="NBS1" s="13"/>
      <c r="NBT1" s="13"/>
      <c r="NBU1" s="13"/>
      <c r="NBV1" s="13"/>
      <c r="NBW1" s="13"/>
      <c r="NBX1" s="13"/>
      <c r="NBY1" s="13"/>
      <c r="NBZ1" s="13"/>
      <c r="NCA1" s="13"/>
      <c r="NCB1" s="13"/>
      <c r="NCC1" s="13"/>
      <c r="NCD1" s="13"/>
      <c r="NCE1" s="13"/>
      <c r="NCF1" s="13"/>
      <c r="NCG1" s="13"/>
      <c r="NCH1" s="13"/>
      <c r="NCI1" s="13"/>
      <c r="NCJ1" s="13"/>
      <c r="NCK1" s="13"/>
      <c r="NCL1" s="13"/>
      <c r="NCM1" s="13"/>
      <c r="NCN1" s="13"/>
      <c r="NCO1" s="13"/>
      <c r="NCP1" s="13"/>
      <c r="NCQ1" s="13"/>
      <c r="NCR1" s="13"/>
      <c r="NCS1" s="13"/>
      <c r="NCT1" s="13"/>
      <c r="NCU1" s="13"/>
      <c r="NCV1" s="13"/>
      <c r="NCW1" s="13"/>
      <c r="NCX1" s="13"/>
      <c r="NCY1" s="13"/>
      <c r="NCZ1" s="13"/>
      <c r="NDA1" s="13"/>
      <c r="NDB1" s="13"/>
      <c r="NDC1" s="13"/>
      <c r="NDD1" s="13"/>
      <c r="NDE1" s="13"/>
      <c r="NDF1" s="13"/>
      <c r="NDG1" s="13"/>
      <c r="NDH1" s="13"/>
      <c r="NDI1" s="13"/>
      <c r="NDJ1" s="13"/>
      <c r="NDK1" s="13"/>
      <c r="NDL1" s="13"/>
      <c r="NDM1" s="13"/>
      <c r="NDN1" s="13"/>
      <c r="NDO1" s="13"/>
      <c r="NDP1" s="13"/>
      <c r="NDQ1" s="13"/>
      <c r="NDR1" s="13"/>
      <c r="NDS1" s="13"/>
      <c r="NDT1" s="13"/>
      <c r="NDU1" s="13"/>
      <c r="NDV1" s="13"/>
      <c r="NDW1" s="13"/>
      <c r="NDX1" s="13"/>
      <c r="NDY1" s="13"/>
      <c r="NDZ1" s="13"/>
      <c r="NEA1" s="13"/>
      <c r="NEB1" s="13"/>
      <c r="NEC1" s="13"/>
      <c r="NED1" s="13"/>
      <c r="NEE1" s="13"/>
      <c r="NEF1" s="13"/>
      <c r="NEG1" s="13"/>
      <c r="NEH1" s="13"/>
      <c r="NEI1" s="13"/>
      <c r="NEJ1" s="13"/>
      <c r="NEK1" s="13"/>
      <c r="NEL1" s="13"/>
      <c r="NEM1" s="13"/>
      <c r="NEN1" s="13"/>
      <c r="NEO1" s="13"/>
      <c r="NEP1" s="13"/>
      <c r="NEQ1" s="13"/>
      <c r="NER1" s="13"/>
      <c r="NES1" s="13"/>
      <c r="NET1" s="13"/>
      <c r="NEU1" s="13"/>
      <c r="NEV1" s="13"/>
      <c r="NEW1" s="13"/>
      <c r="NEX1" s="13"/>
      <c r="NEY1" s="13"/>
      <c r="NEZ1" s="13"/>
      <c r="NFA1" s="13"/>
      <c r="NFB1" s="13"/>
      <c r="NFC1" s="13"/>
      <c r="NFD1" s="13"/>
      <c r="NFE1" s="13"/>
      <c r="NFF1" s="13"/>
      <c r="NFG1" s="13"/>
      <c r="NFH1" s="13"/>
      <c r="NFI1" s="13"/>
      <c r="NFJ1" s="13"/>
      <c r="NFK1" s="13"/>
      <c r="NFL1" s="13"/>
      <c r="NFM1" s="13"/>
      <c r="NFN1" s="13"/>
      <c r="NFO1" s="13"/>
      <c r="NFP1" s="13"/>
      <c r="NFQ1" s="13"/>
      <c r="NFR1" s="13"/>
      <c r="NFS1" s="13"/>
      <c r="NFT1" s="13"/>
      <c r="NFU1" s="13"/>
      <c r="NFV1" s="13"/>
      <c r="NFW1" s="13"/>
      <c r="NFX1" s="13"/>
      <c r="NFY1" s="13"/>
      <c r="NFZ1" s="13"/>
      <c r="NGA1" s="13"/>
      <c r="NGB1" s="13"/>
      <c r="NGC1" s="13"/>
      <c r="NGD1" s="13"/>
      <c r="NGE1" s="13"/>
      <c r="NGF1" s="13"/>
      <c r="NGG1" s="13"/>
      <c r="NGH1" s="13"/>
      <c r="NGI1" s="13"/>
      <c r="NGJ1" s="13"/>
      <c r="NGK1" s="13"/>
      <c r="NGL1" s="13"/>
      <c r="NGM1" s="13"/>
      <c r="NGN1" s="13"/>
      <c r="NGO1" s="13"/>
      <c r="NGP1" s="13"/>
      <c r="NGQ1" s="13"/>
      <c r="NGR1" s="13"/>
      <c r="NGS1" s="13"/>
      <c r="NGT1" s="13"/>
      <c r="NGU1" s="13"/>
      <c r="NGV1" s="13"/>
      <c r="NGW1" s="13"/>
      <c r="NGX1" s="13"/>
      <c r="NGY1" s="13"/>
      <c r="NGZ1" s="13"/>
      <c r="NHA1" s="13"/>
      <c r="NHB1" s="13"/>
      <c r="NHC1" s="13"/>
      <c r="NHD1" s="13"/>
      <c r="NHE1" s="13"/>
      <c r="NHF1" s="13"/>
      <c r="NHG1" s="13"/>
      <c r="NHH1" s="13"/>
      <c r="NHI1" s="13"/>
      <c r="NHJ1" s="13"/>
      <c r="NHK1" s="13"/>
      <c r="NHL1" s="13"/>
      <c r="NHM1" s="13"/>
      <c r="NHN1" s="13"/>
      <c r="NHO1" s="13"/>
      <c r="NHP1" s="13"/>
      <c r="NHQ1" s="13"/>
      <c r="NHR1" s="13"/>
      <c r="NHS1" s="13"/>
      <c r="NHT1" s="13"/>
      <c r="NHU1" s="13"/>
      <c r="NHV1" s="13"/>
      <c r="NHW1" s="13"/>
      <c r="NHX1" s="13"/>
      <c r="NHY1" s="13"/>
      <c r="NHZ1" s="13"/>
      <c r="NIA1" s="13"/>
      <c r="NIB1" s="13"/>
      <c r="NIC1" s="13"/>
      <c r="NID1" s="13"/>
      <c r="NIE1" s="13"/>
      <c r="NIF1" s="13"/>
      <c r="NIG1" s="13"/>
      <c r="NIH1" s="13"/>
      <c r="NII1" s="13"/>
      <c r="NIJ1" s="13"/>
      <c r="NIK1" s="13"/>
      <c r="NIL1" s="13"/>
      <c r="NIM1" s="13"/>
      <c r="NIN1" s="13"/>
      <c r="NIO1" s="13"/>
      <c r="NIP1" s="13"/>
      <c r="NIQ1" s="13"/>
      <c r="NIR1" s="13"/>
      <c r="NIS1" s="13"/>
      <c r="NIT1" s="13"/>
      <c r="NIU1" s="13"/>
      <c r="NIV1" s="13"/>
      <c r="NIW1" s="13"/>
      <c r="NIX1" s="13"/>
      <c r="NIY1" s="13"/>
      <c r="NIZ1" s="13"/>
      <c r="NJA1" s="13"/>
      <c r="NJB1" s="13"/>
      <c r="NJC1" s="13"/>
      <c r="NJD1" s="13"/>
      <c r="NJE1" s="13"/>
      <c r="NJF1" s="13"/>
      <c r="NJG1" s="13"/>
      <c r="NJH1" s="13"/>
      <c r="NJI1" s="13"/>
      <c r="NJJ1" s="13"/>
      <c r="NJK1" s="13"/>
      <c r="NJL1" s="13"/>
      <c r="NJM1" s="13"/>
      <c r="NJN1" s="13"/>
      <c r="NJO1" s="13"/>
      <c r="NJP1" s="13"/>
      <c r="NJQ1" s="13"/>
      <c r="NJR1" s="13"/>
      <c r="NJS1" s="13"/>
      <c r="NJT1" s="13"/>
      <c r="NJU1" s="13"/>
      <c r="NJV1" s="13"/>
      <c r="NJW1" s="13"/>
      <c r="NJX1" s="13"/>
      <c r="NJY1" s="13"/>
      <c r="NJZ1" s="13"/>
      <c r="NKA1" s="13"/>
      <c r="NKB1" s="13"/>
      <c r="NKC1" s="13"/>
      <c r="NKD1" s="13"/>
      <c r="NKE1" s="13"/>
      <c r="NKF1" s="13"/>
      <c r="NKG1" s="13"/>
      <c r="NKH1" s="13"/>
      <c r="NKI1" s="13"/>
      <c r="NKJ1" s="13"/>
      <c r="NKK1" s="13"/>
      <c r="NKL1" s="13"/>
      <c r="NKM1" s="13"/>
      <c r="NKN1" s="13"/>
      <c r="NKO1" s="13"/>
      <c r="NKP1" s="13"/>
      <c r="NKQ1" s="13"/>
      <c r="NKR1" s="13"/>
      <c r="NKS1" s="13"/>
      <c r="NKT1" s="13"/>
      <c r="NKU1" s="13"/>
      <c r="NKV1" s="13"/>
      <c r="NKW1" s="13"/>
      <c r="NKX1" s="13"/>
      <c r="NKY1" s="13"/>
      <c r="NKZ1" s="13"/>
      <c r="NLA1" s="13"/>
      <c r="NLB1" s="13"/>
      <c r="NLC1" s="13"/>
      <c r="NLD1" s="13"/>
      <c r="NLE1" s="13"/>
      <c r="NLF1" s="13"/>
      <c r="NLG1" s="13"/>
      <c r="NLH1" s="13"/>
      <c r="NLI1" s="13"/>
      <c r="NLJ1" s="13"/>
      <c r="NLK1" s="13"/>
      <c r="NLL1" s="13"/>
      <c r="NLM1" s="13"/>
      <c r="NLN1" s="13"/>
      <c r="NLO1" s="13"/>
      <c r="NLP1" s="13"/>
      <c r="NLQ1" s="13"/>
      <c r="NLR1" s="13"/>
      <c r="NLS1" s="13"/>
      <c r="NLT1" s="13"/>
      <c r="NLU1" s="13"/>
      <c r="NLV1" s="13"/>
      <c r="NLW1" s="13"/>
      <c r="NLX1" s="13"/>
      <c r="NLY1" s="13"/>
      <c r="NLZ1" s="13"/>
      <c r="NMA1" s="13"/>
      <c r="NMB1" s="13"/>
      <c r="NMC1" s="13"/>
      <c r="NMD1" s="13"/>
      <c r="NME1" s="13"/>
      <c r="NMF1" s="13"/>
      <c r="NMG1" s="13"/>
      <c r="NMH1" s="13"/>
      <c r="NMI1" s="13"/>
      <c r="NMJ1" s="13"/>
      <c r="NMK1" s="13"/>
      <c r="NML1" s="13"/>
      <c r="NMM1" s="13"/>
      <c r="NMN1" s="13"/>
      <c r="NMO1" s="13"/>
      <c r="NMP1" s="13"/>
      <c r="NMQ1" s="13"/>
      <c r="NMR1" s="13"/>
      <c r="NMS1" s="13"/>
      <c r="NMT1" s="13"/>
      <c r="NMU1" s="13"/>
      <c r="NMV1" s="13"/>
      <c r="NMW1" s="13"/>
      <c r="NMX1" s="13"/>
      <c r="NMY1" s="13"/>
      <c r="NMZ1" s="13"/>
      <c r="NNA1" s="13"/>
      <c r="NNB1" s="13"/>
      <c r="NNC1" s="13"/>
      <c r="NND1" s="13"/>
      <c r="NNE1" s="13"/>
      <c r="NNF1" s="13"/>
      <c r="NNG1" s="13"/>
      <c r="NNH1" s="13"/>
      <c r="NNI1" s="13"/>
      <c r="NNJ1" s="13"/>
      <c r="NNK1" s="13"/>
      <c r="NNL1" s="13"/>
      <c r="NNM1" s="13"/>
      <c r="NNN1" s="13"/>
      <c r="NNO1" s="13"/>
      <c r="NNP1" s="13"/>
      <c r="NNQ1" s="13"/>
      <c r="NNR1" s="13"/>
      <c r="NNS1" s="13"/>
      <c r="NNT1" s="13"/>
      <c r="NNU1" s="13"/>
      <c r="NNV1" s="13"/>
      <c r="NNW1" s="13"/>
      <c r="NNX1" s="13"/>
      <c r="NNY1" s="13"/>
      <c r="NNZ1" s="13"/>
      <c r="NOA1" s="13"/>
      <c r="NOB1" s="13"/>
      <c r="NOC1" s="13"/>
      <c r="NOD1" s="13"/>
      <c r="NOE1" s="13"/>
      <c r="NOF1" s="13"/>
      <c r="NOG1" s="13"/>
      <c r="NOH1" s="13"/>
      <c r="NOI1" s="13"/>
      <c r="NOJ1" s="13"/>
      <c r="NOK1" s="13"/>
      <c r="NOL1" s="13"/>
      <c r="NOM1" s="13"/>
      <c r="NON1" s="13"/>
      <c r="NOO1" s="13"/>
      <c r="NOP1" s="13"/>
      <c r="NOQ1" s="13"/>
      <c r="NOR1" s="13"/>
      <c r="NOS1" s="13"/>
      <c r="NOT1" s="13"/>
      <c r="NOU1" s="13"/>
      <c r="NOV1" s="13"/>
      <c r="NOW1" s="13"/>
      <c r="NOX1" s="13"/>
      <c r="NOY1" s="13"/>
      <c r="NOZ1" s="13"/>
      <c r="NPA1" s="13"/>
      <c r="NPB1" s="13"/>
      <c r="NPC1" s="13"/>
      <c r="NPD1" s="13"/>
      <c r="NPE1" s="13"/>
      <c r="NPF1" s="13"/>
      <c r="NPG1" s="13"/>
      <c r="NPH1" s="13"/>
      <c r="NPI1" s="13"/>
      <c r="NPJ1" s="13"/>
      <c r="NPK1" s="13"/>
      <c r="NPL1" s="13"/>
      <c r="NPM1" s="13"/>
      <c r="NPN1" s="13"/>
      <c r="NPO1" s="13"/>
      <c r="NPP1" s="13"/>
      <c r="NPQ1" s="13"/>
      <c r="NPR1" s="13"/>
      <c r="NPS1" s="13"/>
      <c r="NPT1" s="13"/>
      <c r="NPU1" s="13"/>
      <c r="NPV1" s="13"/>
      <c r="NPW1" s="13"/>
      <c r="NPX1" s="13"/>
      <c r="NPY1" s="13"/>
      <c r="NPZ1" s="13"/>
      <c r="NQA1" s="13"/>
      <c r="NQB1" s="13"/>
      <c r="NQC1" s="13"/>
      <c r="NQD1" s="13"/>
      <c r="NQE1" s="13"/>
      <c r="NQF1" s="13"/>
      <c r="NQG1" s="13"/>
      <c r="NQH1" s="13"/>
      <c r="NQI1" s="13"/>
      <c r="NQJ1" s="13"/>
      <c r="NQK1" s="13"/>
      <c r="NQL1" s="13"/>
      <c r="NQM1" s="13"/>
      <c r="NQN1" s="13"/>
      <c r="NQO1" s="13"/>
      <c r="NQP1" s="13"/>
      <c r="NQQ1" s="13"/>
      <c r="NQR1" s="13"/>
      <c r="NQS1" s="13"/>
      <c r="NQT1" s="13"/>
      <c r="NQU1" s="13"/>
      <c r="NQV1" s="13"/>
      <c r="NQW1" s="13"/>
      <c r="NQX1" s="13"/>
      <c r="NQY1" s="13"/>
      <c r="NQZ1" s="13"/>
      <c r="NRA1" s="13"/>
      <c r="NRB1" s="13"/>
      <c r="NRC1" s="13"/>
      <c r="NRD1" s="13"/>
      <c r="NRE1" s="13"/>
      <c r="NRF1" s="13"/>
      <c r="NRG1" s="13"/>
      <c r="NRH1" s="13"/>
      <c r="NRI1" s="13"/>
      <c r="NRJ1" s="13"/>
      <c r="NRK1" s="13"/>
      <c r="NRL1" s="13"/>
      <c r="NRM1" s="13"/>
      <c r="NRN1" s="13"/>
      <c r="NRO1" s="13"/>
      <c r="NRP1" s="13"/>
      <c r="NRQ1" s="13"/>
      <c r="NRR1" s="13"/>
      <c r="NRS1" s="13"/>
      <c r="NRT1" s="13"/>
      <c r="NRU1" s="13"/>
      <c r="NRV1" s="13"/>
      <c r="NRW1" s="13"/>
      <c r="NRX1" s="13"/>
      <c r="NRY1" s="13"/>
      <c r="NRZ1" s="13"/>
      <c r="NSA1" s="13"/>
      <c r="NSB1" s="13"/>
      <c r="NSC1" s="13"/>
      <c r="NSD1" s="13"/>
      <c r="NSE1" s="13"/>
      <c r="NSF1" s="13"/>
      <c r="NSG1" s="13"/>
      <c r="NSH1" s="13"/>
      <c r="NSI1" s="13"/>
      <c r="NSJ1" s="13"/>
      <c r="NSK1" s="13"/>
      <c r="NSL1" s="13"/>
      <c r="NSM1" s="13"/>
      <c r="NSN1" s="13"/>
      <c r="NSO1" s="13"/>
      <c r="NSP1" s="13"/>
      <c r="NSQ1" s="13"/>
      <c r="NSR1" s="13"/>
      <c r="NSS1" s="13"/>
      <c r="NST1" s="13"/>
      <c r="NSU1" s="13"/>
      <c r="NSV1" s="13"/>
      <c r="NSW1" s="13"/>
      <c r="NSX1" s="13"/>
      <c r="NSY1" s="13"/>
      <c r="NSZ1" s="13"/>
      <c r="NTA1" s="13"/>
      <c r="NTB1" s="13"/>
      <c r="NTC1" s="13"/>
      <c r="NTD1" s="13"/>
      <c r="NTE1" s="13"/>
      <c r="NTF1" s="13"/>
      <c r="NTG1" s="13"/>
      <c r="NTH1" s="13"/>
      <c r="NTI1" s="13"/>
      <c r="NTJ1" s="13"/>
      <c r="NTK1" s="13"/>
      <c r="NTL1" s="13"/>
      <c r="NTM1" s="13"/>
      <c r="NTN1" s="13"/>
      <c r="NTO1" s="13"/>
      <c r="NTP1" s="13"/>
      <c r="NTQ1" s="13"/>
      <c r="NTR1" s="13"/>
      <c r="NTS1" s="13"/>
      <c r="NTT1" s="13"/>
      <c r="NTU1" s="13"/>
      <c r="NTV1" s="13"/>
      <c r="NTW1" s="13"/>
      <c r="NTX1" s="13"/>
      <c r="NTY1" s="13"/>
      <c r="NTZ1" s="13"/>
      <c r="NUA1" s="13"/>
      <c r="NUB1" s="13"/>
      <c r="NUC1" s="13"/>
      <c r="NUD1" s="13"/>
      <c r="NUE1" s="13"/>
      <c r="NUF1" s="13"/>
      <c r="NUG1" s="13"/>
      <c r="NUH1" s="13"/>
      <c r="NUI1" s="13"/>
      <c r="NUJ1" s="13"/>
      <c r="NUK1" s="13"/>
      <c r="NUL1" s="13"/>
      <c r="NUM1" s="13"/>
      <c r="NUN1" s="13"/>
      <c r="NUO1" s="13"/>
      <c r="NUP1" s="13"/>
      <c r="NUQ1" s="13"/>
      <c r="NUR1" s="13"/>
      <c r="NUS1" s="13"/>
      <c r="NUT1" s="13"/>
      <c r="NUU1" s="13"/>
      <c r="NUV1" s="13"/>
      <c r="NUW1" s="13"/>
      <c r="NUX1" s="13"/>
      <c r="NUY1" s="13"/>
      <c r="NUZ1" s="13"/>
      <c r="NVA1" s="13"/>
      <c r="NVB1" s="13"/>
      <c r="NVC1" s="13"/>
      <c r="NVD1" s="13"/>
      <c r="NVE1" s="13"/>
      <c r="NVF1" s="13"/>
      <c r="NVG1" s="13"/>
      <c r="NVH1" s="13"/>
      <c r="NVI1" s="13"/>
      <c r="NVJ1" s="13"/>
      <c r="NVK1" s="13"/>
      <c r="NVL1" s="13"/>
      <c r="NVM1" s="13"/>
      <c r="NVN1" s="13"/>
      <c r="NVO1" s="13"/>
      <c r="NVP1" s="13"/>
      <c r="NVQ1" s="13"/>
      <c r="NVR1" s="13"/>
      <c r="NVS1" s="13"/>
      <c r="NVT1" s="13"/>
      <c r="NVU1" s="13"/>
      <c r="NVV1" s="13"/>
      <c r="NVW1" s="13"/>
      <c r="NVX1" s="13"/>
      <c r="NVY1" s="13"/>
      <c r="NVZ1" s="13"/>
      <c r="NWA1" s="13"/>
      <c r="NWB1" s="13"/>
      <c r="NWC1" s="13"/>
      <c r="NWD1" s="13"/>
      <c r="NWE1" s="13"/>
      <c r="NWF1" s="13"/>
      <c r="NWG1" s="13"/>
      <c r="NWH1" s="13"/>
      <c r="NWI1" s="13"/>
      <c r="NWJ1" s="13"/>
      <c r="NWK1" s="13"/>
      <c r="NWL1" s="13"/>
      <c r="NWM1" s="13"/>
      <c r="NWN1" s="13"/>
      <c r="NWO1" s="13"/>
      <c r="NWP1" s="13"/>
      <c r="NWQ1" s="13"/>
      <c r="NWR1" s="13"/>
      <c r="NWS1" s="13"/>
      <c r="NWT1" s="13"/>
      <c r="NWU1" s="13"/>
      <c r="NWV1" s="13"/>
      <c r="NWW1" s="13"/>
      <c r="NWX1" s="13"/>
      <c r="NWY1" s="13"/>
      <c r="NWZ1" s="13"/>
      <c r="NXA1" s="13"/>
      <c r="NXB1" s="13"/>
      <c r="NXC1" s="13"/>
      <c r="NXD1" s="13"/>
      <c r="NXE1" s="13"/>
      <c r="NXF1" s="13"/>
      <c r="NXG1" s="13"/>
      <c r="NXH1" s="13"/>
      <c r="NXI1" s="13"/>
      <c r="NXJ1" s="13"/>
      <c r="NXK1" s="13"/>
      <c r="NXL1" s="13"/>
      <c r="NXM1" s="13"/>
      <c r="NXN1" s="13"/>
      <c r="NXO1" s="13"/>
      <c r="NXP1" s="13"/>
      <c r="NXQ1" s="13"/>
      <c r="NXR1" s="13"/>
      <c r="NXS1" s="13"/>
      <c r="NXT1" s="13"/>
      <c r="NXU1" s="13"/>
      <c r="NXV1" s="13"/>
      <c r="NXW1" s="13"/>
      <c r="NXX1" s="13"/>
      <c r="NXY1" s="13"/>
      <c r="NXZ1" s="13"/>
      <c r="NYA1" s="13"/>
      <c r="NYB1" s="13"/>
      <c r="NYC1" s="13"/>
      <c r="NYD1" s="13"/>
      <c r="NYE1" s="13"/>
      <c r="NYF1" s="13"/>
      <c r="NYG1" s="13"/>
      <c r="NYH1" s="13"/>
      <c r="NYI1" s="13"/>
      <c r="NYJ1" s="13"/>
      <c r="NYK1" s="13"/>
      <c r="NYL1" s="13"/>
      <c r="NYM1" s="13"/>
      <c r="NYN1" s="13"/>
      <c r="NYO1" s="13"/>
      <c r="NYP1" s="13"/>
      <c r="NYQ1" s="13"/>
      <c r="NYR1" s="13"/>
      <c r="NYS1" s="13"/>
      <c r="NYT1" s="13"/>
      <c r="NYU1" s="13"/>
      <c r="NYV1" s="13"/>
      <c r="NYW1" s="13"/>
      <c r="NYX1" s="13"/>
      <c r="NYY1" s="13"/>
      <c r="NYZ1" s="13"/>
      <c r="NZA1" s="13"/>
      <c r="NZB1" s="13"/>
      <c r="NZC1" s="13"/>
      <c r="NZD1" s="13"/>
      <c r="NZE1" s="13"/>
      <c r="NZF1" s="13"/>
      <c r="NZG1" s="13"/>
      <c r="NZH1" s="13"/>
      <c r="NZI1" s="13"/>
      <c r="NZJ1" s="13"/>
      <c r="NZK1" s="13"/>
      <c r="NZL1" s="13"/>
      <c r="NZM1" s="13"/>
      <c r="NZN1" s="13"/>
      <c r="NZO1" s="13"/>
      <c r="NZP1" s="13"/>
      <c r="NZQ1" s="13"/>
      <c r="NZR1" s="13"/>
      <c r="NZS1" s="13"/>
      <c r="NZT1" s="13"/>
      <c r="NZU1" s="13"/>
      <c r="NZV1" s="13"/>
      <c r="NZW1" s="13"/>
      <c r="NZX1" s="13"/>
      <c r="NZY1" s="13"/>
      <c r="NZZ1" s="13"/>
      <c r="OAA1" s="13"/>
      <c r="OAB1" s="13"/>
      <c r="OAC1" s="13"/>
      <c r="OAD1" s="13"/>
      <c r="OAE1" s="13"/>
      <c r="OAF1" s="13"/>
      <c r="OAG1" s="13"/>
      <c r="OAH1" s="13"/>
      <c r="OAI1" s="13"/>
      <c r="OAJ1" s="13"/>
      <c r="OAK1" s="13"/>
      <c r="OAL1" s="13"/>
      <c r="OAM1" s="13"/>
      <c r="OAN1" s="13"/>
      <c r="OAO1" s="13"/>
      <c r="OAP1" s="13"/>
      <c r="OAQ1" s="13"/>
      <c r="OAR1" s="13"/>
      <c r="OAS1" s="13"/>
      <c r="OAT1" s="13"/>
      <c r="OAU1" s="13"/>
      <c r="OAV1" s="13"/>
      <c r="OAW1" s="13"/>
      <c r="OAX1" s="13"/>
      <c r="OAY1" s="13"/>
      <c r="OAZ1" s="13"/>
      <c r="OBA1" s="13"/>
      <c r="OBB1" s="13"/>
      <c r="OBC1" s="13"/>
      <c r="OBD1" s="13"/>
      <c r="OBE1" s="13"/>
      <c r="OBF1" s="13"/>
      <c r="OBG1" s="13"/>
      <c r="OBH1" s="13"/>
      <c r="OBI1" s="13"/>
      <c r="OBJ1" s="13"/>
      <c r="OBK1" s="13"/>
      <c r="OBL1" s="13"/>
      <c r="OBM1" s="13"/>
      <c r="OBN1" s="13"/>
      <c r="OBO1" s="13"/>
      <c r="OBP1" s="13"/>
      <c r="OBQ1" s="13"/>
      <c r="OBR1" s="13"/>
      <c r="OBS1" s="13"/>
      <c r="OBT1" s="13"/>
      <c r="OBU1" s="13"/>
      <c r="OBV1" s="13"/>
      <c r="OBW1" s="13"/>
      <c r="OBX1" s="13"/>
      <c r="OBY1" s="13"/>
      <c r="OBZ1" s="13"/>
      <c r="OCA1" s="13"/>
      <c r="OCB1" s="13"/>
      <c r="OCC1" s="13"/>
      <c r="OCD1" s="13"/>
      <c r="OCE1" s="13"/>
      <c r="OCF1" s="13"/>
      <c r="OCG1" s="13"/>
      <c r="OCH1" s="13"/>
      <c r="OCI1" s="13"/>
      <c r="OCJ1" s="13"/>
      <c r="OCK1" s="13"/>
      <c r="OCL1" s="13"/>
      <c r="OCM1" s="13"/>
      <c r="OCN1" s="13"/>
      <c r="OCO1" s="13"/>
      <c r="OCP1" s="13"/>
      <c r="OCQ1" s="13"/>
      <c r="OCR1" s="13"/>
      <c r="OCS1" s="13"/>
      <c r="OCT1" s="13"/>
      <c r="OCU1" s="13"/>
      <c r="OCV1" s="13"/>
      <c r="OCW1" s="13"/>
      <c r="OCX1" s="13"/>
      <c r="OCY1" s="13"/>
      <c r="OCZ1" s="13"/>
      <c r="ODA1" s="13"/>
      <c r="ODB1" s="13"/>
      <c r="ODC1" s="13"/>
      <c r="ODD1" s="13"/>
      <c r="ODE1" s="13"/>
      <c r="ODF1" s="13"/>
      <c r="ODG1" s="13"/>
      <c r="ODH1" s="13"/>
      <c r="ODI1" s="13"/>
      <c r="ODJ1" s="13"/>
      <c r="ODK1" s="13"/>
      <c r="ODL1" s="13"/>
      <c r="ODM1" s="13"/>
      <c r="ODN1" s="13"/>
      <c r="ODO1" s="13"/>
      <c r="ODP1" s="13"/>
      <c r="ODQ1" s="13"/>
      <c r="ODR1" s="13"/>
      <c r="ODS1" s="13"/>
      <c r="ODT1" s="13"/>
      <c r="ODU1" s="13"/>
      <c r="ODV1" s="13"/>
      <c r="ODW1" s="13"/>
      <c r="ODX1" s="13"/>
      <c r="ODY1" s="13"/>
      <c r="ODZ1" s="13"/>
      <c r="OEA1" s="13"/>
      <c r="OEB1" s="13"/>
      <c r="OEC1" s="13"/>
      <c r="OED1" s="13"/>
      <c r="OEE1" s="13"/>
      <c r="OEF1" s="13"/>
      <c r="OEG1" s="13"/>
      <c r="OEH1" s="13"/>
      <c r="OEI1" s="13"/>
      <c r="OEJ1" s="13"/>
      <c r="OEK1" s="13"/>
      <c r="OEL1" s="13"/>
      <c r="OEM1" s="13"/>
      <c r="OEN1" s="13"/>
      <c r="OEO1" s="13"/>
      <c r="OEP1" s="13"/>
      <c r="OEQ1" s="13"/>
      <c r="OER1" s="13"/>
      <c r="OES1" s="13"/>
      <c r="OET1" s="13"/>
      <c r="OEU1" s="13"/>
      <c r="OEV1" s="13"/>
      <c r="OEW1" s="13"/>
      <c r="OEX1" s="13"/>
      <c r="OEY1" s="13"/>
      <c r="OEZ1" s="13"/>
      <c r="OFA1" s="13"/>
      <c r="OFB1" s="13"/>
      <c r="OFC1" s="13"/>
      <c r="OFD1" s="13"/>
      <c r="OFE1" s="13"/>
      <c r="OFF1" s="13"/>
      <c r="OFG1" s="13"/>
      <c r="OFH1" s="13"/>
      <c r="OFI1" s="13"/>
      <c r="OFJ1" s="13"/>
      <c r="OFK1" s="13"/>
      <c r="OFL1" s="13"/>
      <c r="OFM1" s="13"/>
      <c r="OFN1" s="13"/>
      <c r="OFO1" s="13"/>
      <c r="OFP1" s="13"/>
      <c r="OFQ1" s="13"/>
      <c r="OFR1" s="13"/>
      <c r="OFS1" s="13"/>
      <c r="OFT1" s="13"/>
      <c r="OFU1" s="13"/>
      <c r="OFV1" s="13"/>
      <c r="OFW1" s="13"/>
      <c r="OFX1" s="13"/>
      <c r="OFY1" s="13"/>
      <c r="OFZ1" s="13"/>
      <c r="OGA1" s="13"/>
      <c r="OGB1" s="13"/>
      <c r="OGC1" s="13"/>
      <c r="OGD1" s="13"/>
      <c r="OGE1" s="13"/>
      <c r="OGF1" s="13"/>
      <c r="OGG1" s="13"/>
      <c r="OGH1" s="13"/>
      <c r="OGI1" s="13"/>
      <c r="OGJ1" s="13"/>
      <c r="OGK1" s="13"/>
      <c r="OGL1" s="13"/>
      <c r="OGM1" s="13"/>
      <c r="OGN1" s="13"/>
      <c r="OGO1" s="13"/>
      <c r="OGP1" s="13"/>
      <c r="OGQ1" s="13"/>
      <c r="OGR1" s="13"/>
      <c r="OGS1" s="13"/>
      <c r="OGT1" s="13"/>
      <c r="OGU1" s="13"/>
      <c r="OGV1" s="13"/>
      <c r="OGW1" s="13"/>
      <c r="OGX1" s="13"/>
      <c r="OGY1" s="13"/>
      <c r="OGZ1" s="13"/>
      <c r="OHA1" s="13"/>
      <c r="OHB1" s="13"/>
      <c r="OHC1" s="13"/>
      <c r="OHD1" s="13"/>
      <c r="OHE1" s="13"/>
      <c r="OHF1" s="13"/>
      <c r="OHG1" s="13"/>
      <c r="OHH1" s="13"/>
      <c r="OHI1" s="13"/>
      <c r="OHJ1" s="13"/>
      <c r="OHK1" s="13"/>
      <c r="OHL1" s="13"/>
      <c r="OHM1" s="13"/>
      <c r="OHN1" s="13"/>
      <c r="OHO1" s="13"/>
      <c r="OHP1" s="13"/>
      <c r="OHQ1" s="13"/>
      <c r="OHR1" s="13"/>
      <c r="OHS1" s="13"/>
      <c r="OHT1" s="13"/>
      <c r="OHU1" s="13"/>
      <c r="OHV1" s="13"/>
      <c r="OHW1" s="13"/>
      <c r="OHX1" s="13"/>
      <c r="OHY1" s="13"/>
      <c r="OHZ1" s="13"/>
      <c r="OIA1" s="13"/>
      <c r="OIB1" s="13"/>
      <c r="OIC1" s="13"/>
      <c r="OID1" s="13"/>
      <c r="OIE1" s="13"/>
      <c r="OIF1" s="13"/>
      <c r="OIG1" s="13"/>
      <c r="OIH1" s="13"/>
      <c r="OII1" s="13"/>
      <c r="OIJ1" s="13"/>
      <c r="OIK1" s="13"/>
      <c r="OIL1" s="13"/>
      <c r="OIM1" s="13"/>
      <c r="OIN1" s="13"/>
      <c r="OIO1" s="13"/>
      <c r="OIP1" s="13"/>
      <c r="OIQ1" s="13"/>
      <c r="OIR1" s="13"/>
      <c r="OIS1" s="13"/>
      <c r="OIT1" s="13"/>
      <c r="OIU1" s="13"/>
      <c r="OIV1" s="13"/>
      <c r="OIW1" s="13"/>
      <c r="OIX1" s="13"/>
      <c r="OIY1" s="13"/>
      <c r="OIZ1" s="13"/>
      <c r="OJA1" s="13"/>
      <c r="OJB1" s="13"/>
      <c r="OJC1" s="13"/>
      <c r="OJD1" s="13"/>
      <c r="OJE1" s="13"/>
      <c r="OJF1" s="13"/>
      <c r="OJG1" s="13"/>
      <c r="OJH1" s="13"/>
      <c r="OJI1" s="13"/>
      <c r="OJJ1" s="13"/>
      <c r="OJK1" s="13"/>
      <c r="OJL1" s="13"/>
      <c r="OJM1" s="13"/>
      <c r="OJN1" s="13"/>
      <c r="OJO1" s="13"/>
      <c r="OJP1" s="13"/>
      <c r="OJQ1" s="13"/>
      <c r="OJR1" s="13"/>
      <c r="OJS1" s="13"/>
      <c r="OJT1" s="13"/>
      <c r="OJU1" s="13"/>
      <c r="OJV1" s="13"/>
      <c r="OJW1" s="13"/>
      <c r="OJX1" s="13"/>
      <c r="OJY1" s="13"/>
      <c r="OJZ1" s="13"/>
      <c r="OKA1" s="13"/>
      <c r="OKB1" s="13"/>
      <c r="OKC1" s="13"/>
      <c r="OKD1" s="13"/>
      <c r="OKE1" s="13"/>
      <c r="OKF1" s="13"/>
      <c r="OKG1" s="13"/>
      <c r="OKH1" s="13"/>
      <c r="OKI1" s="13"/>
      <c r="OKJ1" s="13"/>
      <c r="OKK1" s="13"/>
      <c r="OKL1" s="13"/>
      <c r="OKM1" s="13"/>
      <c r="OKN1" s="13"/>
      <c r="OKO1" s="13"/>
      <c r="OKP1" s="13"/>
      <c r="OKQ1" s="13"/>
      <c r="OKR1" s="13"/>
      <c r="OKS1" s="13"/>
      <c r="OKT1" s="13"/>
      <c r="OKU1" s="13"/>
      <c r="OKV1" s="13"/>
      <c r="OKW1" s="13"/>
      <c r="OKX1" s="13"/>
      <c r="OKY1" s="13"/>
      <c r="OKZ1" s="13"/>
      <c r="OLA1" s="13"/>
      <c r="OLB1" s="13"/>
      <c r="OLC1" s="13"/>
      <c r="OLD1" s="13"/>
      <c r="OLE1" s="13"/>
      <c r="OLF1" s="13"/>
      <c r="OLG1" s="13"/>
      <c r="OLH1" s="13"/>
      <c r="OLI1" s="13"/>
      <c r="OLJ1" s="13"/>
      <c r="OLK1" s="13"/>
      <c r="OLL1" s="13"/>
      <c r="OLM1" s="13"/>
      <c r="OLN1" s="13"/>
      <c r="OLO1" s="13"/>
      <c r="OLP1" s="13"/>
      <c r="OLQ1" s="13"/>
      <c r="OLR1" s="13"/>
      <c r="OLS1" s="13"/>
      <c r="OLT1" s="13"/>
      <c r="OLU1" s="13"/>
      <c r="OLV1" s="13"/>
      <c r="OLW1" s="13"/>
      <c r="OLX1" s="13"/>
      <c r="OLY1" s="13"/>
      <c r="OLZ1" s="13"/>
      <c r="OMA1" s="13"/>
      <c r="OMB1" s="13"/>
      <c r="OMC1" s="13"/>
      <c r="OMD1" s="13"/>
      <c r="OME1" s="13"/>
      <c r="OMF1" s="13"/>
      <c r="OMG1" s="13"/>
      <c r="OMH1" s="13"/>
      <c r="OMI1" s="13"/>
      <c r="OMJ1" s="13"/>
      <c r="OMK1" s="13"/>
      <c r="OML1" s="13"/>
      <c r="OMM1" s="13"/>
      <c r="OMN1" s="13"/>
      <c r="OMO1" s="13"/>
      <c r="OMP1" s="13"/>
      <c r="OMQ1" s="13"/>
      <c r="OMR1" s="13"/>
      <c r="OMS1" s="13"/>
      <c r="OMT1" s="13"/>
      <c r="OMU1" s="13"/>
      <c r="OMV1" s="13"/>
      <c r="OMW1" s="13"/>
      <c r="OMX1" s="13"/>
      <c r="OMY1" s="13"/>
      <c r="OMZ1" s="13"/>
      <c r="ONA1" s="13"/>
      <c r="ONB1" s="13"/>
      <c r="ONC1" s="13"/>
      <c r="OND1" s="13"/>
      <c r="ONE1" s="13"/>
      <c r="ONF1" s="13"/>
      <c r="ONG1" s="13"/>
      <c r="ONH1" s="13"/>
      <c r="ONI1" s="13"/>
      <c r="ONJ1" s="13"/>
      <c r="ONK1" s="13"/>
      <c r="ONL1" s="13"/>
      <c r="ONM1" s="13"/>
      <c r="ONN1" s="13"/>
      <c r="ONO1" s="13"/>
      <c r="ONP1" s="13"/>
      <c r="ONQ1" s="13"/>
      <c r="ONR1" s="13"/>
      <c r="ONS1" s="13"/>
      <c r="ONT1" s="13"/>
      <c r="ONU1" s="13"/>
      <c r="ONV1" s="13"/>
      <c r="ONW1" s="13"/>
      <c r="ONX1" s="13"/>
      <c r="ONY1" s="13"/>
      <c r="ONZ1" s="13"/>
      <c r="OOA1" s="13"/>
      <c r="OOB1" s="13"/>
      <c r="OOC1" s="13"/>
      <c r="OOD1" s="13"/>
      <c r="OOE1" s="13"/>
      <c r="OOF1" s="13"/>
      <c r="OOG1" s="13"/>
      <c r="OOH1" s="13"/>
      <c r="OOI1" s="13"/>
      <c r="OOJ1" s="13"/>
      <c r="OOK1" s="13"/>
      <c r="OOL1" s="13"/>
      <c r="OOM1" s="13"/>
      <c r="OON1" s="13"/>
      <c r="OOO1" s="13"/>
      <c r="OOP1" s="13"/>
      <c r="OOQ1" s="13"/>
      <c r="OOR1" s="13"/>
      <c r="OOS1" s="13"/>
      <c r="OOT1" s="13"/>
      <c r="OOU1" s="13"/>
      <c r="OOV1" s="13"/>
      <c r="OOW1" s="13"/>
      <c r="OOX1" s="13"/>
      <c r="OOY1" s="13"/>
      <c r="OOZ1" s="13"/>
      <c r="OPA1" s="13"/>
      <c r="OPB1" s="13"/>
      <c r="OPC1" s="13"/>
      <c r="OPD1" s="13"/>
      <c r="OPE1" s="13"/>
      <c r="OPF1" s="13"/>
      <c r="OPG1" s="13"/>
      <c r="OPH1" s="13"/>
      <c r="OPI1" s="13"/>
      <c r="OPJ1" s="13"/>
      <c r="OPK1" s="13"/>
      <c r="OPL1" s="13"/>
      <c r="OPM1" s="13"/>
      <c r="OPN1" s="13"/>
      <c r="OPO1" s="13"/>
      <c r="OPP1" s="13"/>
      <c r="OPQ1" s="13"/>
      <c r="OPR1" s="13"/>
      <c r="OPS1" s="13"/>
      <c r="OPT1" s="13"/>
      <c r="OPU1" s="13"/>
      <c r="OPV1" s="13"/>
      <c r="OPW1" s="13"/>
      <c r="OPX1" s="13"/>
      <c r="OPY1" s="13"/>
      <c r="OPZ1" s="13"/>
      <c r="OQA1" s="13"/>
      <c r="OQB1" s="13"/>
      <c r="OQC1" s="13"/>
      <c r="OQD1" s="13"/>
      <c r="OQE1" s="13"/>
      <c r="OQF1" s="13"/>
      <c r="OQG1" s="13"/>
      <c r="OQH1" s="13"/>
      <c r="OQI1" s="13"/>
      <c r="OQJ1" s="13"/>
      <c r="OQK1" s="13"/>
      <c r="OQL1" s="13"/>
      <c r="OQM1" s="13"/>
      <c r="OQN1" s="13"/>
      <c r="OQO1" s="13"/>
      <c r="OQP1" s="13"/>
      <c r="OQQ1" s="13"/>
      <c r="OQR1" s="13"/>
      <c r="OQS1" s="13"/>
      <c r="OQT1" s="13"/>
      <c r="OQU1" s="13"/>
      <c r="OQV1" s="13"/>
      <c r="OQW1" s="13"/>
      <c r="OQX1" s="13"/>
      <c r="OQY1" s="13"/>
      <c r="OQZ1" s="13"/>
      <c r="ORA1" s="13"/>
      <c r="ORB1" s="13"/>
      <c r="ORC1" s="13"/>
      <c r="ORD1" s="13"/>
      <c r="ORE1" s="13"/>
      <c r="ORF1" s="13"/>
      <c r="ORG1" s="13"/>
      <c r="ORH1" s="13"/>
      <c r="ORI1" s="13"/>
      <c r="ORJ1" s="13"/>
      <c r="ORK1" s="13"/>
      <c r="ORL1" s="13"/>
      <c r="ORM1" s="13"/>
      <c r="ORN1" s="13"/>
      <c r="ORO1" s="13"/>
      <c r="ORP1" s="13"/>
      <c r="ORQ1" s="13"/>
      <c r="ORR1" s="13"/>
      <c r="ORS1" s="13"/>
      <c r="ORT1" s="13"/>
      <c r="ORU1" s="13"/>
      <c r="ORV1" s="13"/>
      <c r="ORW1" s="13"/>
      <c r="ORX1" s="13"/>
      <c r="ORY1" s="13"/>
      <c r="ORZ1" s="13"/>
      <c r="OSA1" s="13"/>
      <c r="OSB1" s="13"/>
      <c r="OSC1" s="13"/>
      <c r="OSD1" s="13"/>
      <c r="OSE1" s="13"/>
      <c r="OSF1" s="13"/>
      <c r="OSG1" s="13"/>
      <c r="OSH1" s="13"/>
      <c r="OSI1" s="13"/>
      <c r="OSJ1" s="13"/>
      <c r="OSK1" s="13"/>
      <c r="OSL1" s="13"/>
      <c r="OSM1" s="13"/>
      <c r="OSN1" s="13"/>
      <c r="OSO1" s="13"/>
      <c r="OSP1" s="13"/>
      <c r="OSQ1" s="13"/>
      <c r="OSR1" s="13"/>
      <c r="OSS1" s="13"/>
      <c r="OST1" s="13"/>
      <c r="OSU1" s="13"/>
      <c r="OSV1" s="13"/>
      <c r="OSW1" s="13"/>
      <c r="OSX1" s="13"/>
      <c r="OSY1" s="13"/>
      <c r="OSZ1" s="13"/>
      <c r="OTA1" s="13"/>
      <c r="OTB1" s="13"/>
      <c r="OTC1" s="13"/>
      <c r="OTD1" s="13"/>
      <c r="OTE1" s="13"/>
      <c r="OTF1" s="13"/>
      <c r="OTG1" s="13"/>
      <c r="OTH1" s="13"/>
      <c r="OTI1" s="13"/>
      <c r="OTJ1" s="13"/>
      <c r="OTK1" s="13"/>
      <c r="OTL1" s="13"/>
      <c r="OTM1" s="13"/>
      <c r="OTN1" s="13"/>
      <c r="OTO1" s="13"/>
      <c r="OTP1" s="13"/>
      <c r="OTQ1" s="13"/>
      <c r="OTR1" s="13"/>
      <c r="OTS1" s="13"/>
      <c r="OTT1" s="13"/>
      <c r="OTU1" s="13"/>
      <c r="OTV1" s="13"/>
      <c r="OTW1" s="13"/>
      <c r="OTX1" s="13"/>
      <c r="OTY1" s="13"/>
      <c r="OTZ1" s="13"/>
      <c r="OUA1" s="13"/>
      <c r="OUB1" s="13"/>
      <c r="OUC1" s="13"/>
      <c r="OUD1" s="13"/>
      <c r="OUE1" s="13"/>
      <c r="OUF1" s="13"/>
      <c r="OUG1" s="13"/>
      <c r="OUH1" s="13"/>
      <c r="OUI1" s="13"/>
      <c r="OUJ1" s="13"/>
      <c r="OUK1" s="13"/>
      <c r="OUL1" s="13"/>
      <c r="OUM1" s="13"/>
      <c r="OUN1" s="13"/>
      <c r="OUO1" s="13"/>
      <c r="OUP1" s="13"/>
      <c r="OUQ1" s="13"/>
      <c r="OUR1" s="13"/>
      <c r="OUS1" s="13"/>
      <c r="OUT1" s="13"/>
      <c r="OUU1" s="13"/>
      <c r="OUV1" s="13"/>
      <c r="OUW1" s="13"/>
      <c r="OUX1" s="13"/>
      <c r="OUY1" s="13"/>
      <c r="OUZ1" s="13"/>
      <c r="OVA1" s="13"/>
      <c r="OVB1" s="13"/>
      <c r="OVC1" s="13"/>
      <c r="OVD1" s="13"/>
      <c r="OVE1" s="13"/>
      <c r="OVF1" s="13"/>
      <c r="OVG1" s="13"/>
      <c r="OVH1" s="13"/>
      <c r="OVI1" s="13"/>
      <c r="OVJ1" s="13"/>
      <c r="OVK1" s="13"/>
      <c r="OVL1" s="13"/>
      <c r="OVM1" s="13"/>
      <c r="OVN1" s="13"/>
      <c r="OVO1" s="13"/>
      <c r="OVP1" s="13"/>
      <c r="OVQ1" s="13"/>
      <c r="OVR1" s="13"/>
      <c r="OVS1" s="13"/>
      <c r="OVT1" s="13"/>
      <c r="OVU1" s="13"/>
      <c r="OVV1" s="13"/>
      <c r="OVW1" s="13"/>
      <c r="OVX1" s="13"/>
      <c r="OVY1" s="13"/>
      <c r="OVZ1" s="13"/>
      <c r="OWA1" s="13"/>
      <c r="OWB1" s="13"/>
      <c r="OWC1" s="13"/>
      <c r="OWD1" s="13"/>
      <c r="OWE1" s="13"/>
      <c r="OWF1" s="13"/>
      <c r="OWG1" s="13"/>
      <c r="OWH1" s="13"/>
      <c r="OWI1" s="13"/>
      <c r="OWJ1" s="13"/>
      <c r="OWK1" s="13"/>
      <c r="OWL1" s="13"/>
      <c r="OWM1" s="13"/>
      <c r="OWN1" s="13"/>
      <c r="OWO1" s="13"/>
      <c r="OWP1" s="13"/>
      <c r="OWQ1" s="13"/>
      <c r="OWR1" s="13"/>
      <c r="OWS1" s="13"/>
      <c r="OWT1" s="13"/>
      <c r="OWU1" s="13"/>
      <c r="OWV1" s="13"/>
      <c r="OWW1" s="13"/>
      <c r="OWX1" s="13"/>
      <c r="OWY1" s="13"/>
      <c r="OWZ1" s="13"/>
      <c r="OXA1" s="13"/>
      <c r="OXB1" s="13"/>
      <c r="OXC1" s="13"/>
      <c r="OXD1" s="13"/>
      <c r="OXE1" s="13"/>
      <c r="OXF1" s="13"/>
      <c r="OXG1" s="13"/>
      <c r="OXH1" s="13"/>
      <c r="OXI1" s="13"/>
      <c r="OXJ1" s="13"/>
      <c r="OXK1" s="13"/>
      <c r="OXL1" s="13"/>
      <c r="OXM1" s="13"/>
      <c r="OXN1" s="13"/>
      <c r="OXO1" s="13"/>
      <c r="OXP1" s="13"/>
      <c r="OXQ1" s="13"/>
      <c r="OXR1" s="13"/>
      <c r="OXS1" s="13"/>
      <c r="OXT1" s="13"/>
      <c r="OXU1" s="13"/>
      <c r="OXV1" s="13"/>
      <c r="OXW1" s="13"/>
      <c r="OXX1" s="13"/>
      <c r="OXY1" s="13"/>
      <c r="OXZ1" s="13"/>
      <c r="OYA1" s="13"/>
      <c r="OYB1" s="13"/>
      <c r="OYC1" s="13"/>
      <c r="OYD1" s="13"/>
      <c r="OYE1" s="13"/>
      <c r="OYF1" s="13"/>
      <c r="OYG1" s="13"/>
      <c r="OYH1" s="13"/>
      <c r="OYI1" s="13"/>
      <c r="OYJ1" s="13"/>
      <c r="OYK1" s="13"/>
      <c r="OYL1" s="13"/>
      <c r="OYM1" s="13"/>
      <c r="OYN1" s="13"/>
      <c r="OYO1" s="13"/>
      <c r="OYP1" s="13"/>
      <c r="OYQ1" s="13"/>
      <c r="OYR1" s="13"/>
      <c r="OYS1" s="13"/>
      <c r="OYT1" s="13"/>
      <c r="OYU1" s="13"/>
      <c r="OYV1" s="13"/>
      <c r="OYW1" s="13"/>
      <c r="OYX1" s="13"/>
      <c r="OYY1" s="13"/>
      <c r="OYZ1" s="13"/>
      <c r="OZA1" s="13"/>
      <c r="OZB1" s="13"/>
      <c r="OZC1" s="13"/>
      <c r="OZD1" s="13"/>
      <c r="OZE1" s="13"/>
      <c r="OZF1" s="13"/>
      <c r="OZG1" s="13"/>
      <c r="OZH1" s="13"/>
      <c r="OZI1" s="13"/>
      <c r="OZJ1" s="13"/>
      <c r="OZK1" s="13"/>
      <c r="OZL1" s="13"/>
      <c r="OZM1" s="13"/>
      <c r="OZN1" s="13"/>
      <c r="OZO1" s="13"/>
      <c r="OZP1" s="13"/>
      <c r="OZQ1" s="13"/>
      <c r="OZR1" s="13"/>
      <c r="OZS1" s="13"/>
      <c r="OZT1" s="13"/>
      <c r="OZU1" s="13"/>
      <c r="OZV1" s="13"/>
      <c r="OZW1" s="13"/>
      <c r="OZX1" s="13"/>
      <c r="OZY1" s="13"/>
      <c r="OZZ1" s="13"/>
      <c r="PAA1" s="13"/>
      <c r="PAB1" s="13"/>
      <c r="PAC1" s="13"/>
      <c r="PAD1" s="13"/>
      <c r="PAE1" s="13"/>
      <c r="PAF1" s="13"/>
      <c r="PAG1" s="13"/>
      <c r="PAH1" s="13"/>
      <c r="PAI1" s="13"/>
      <c r="PAJ1" s="13"/>
      <c r="PAK1" s="13"/>
      <c r="PAL1" s="13"/>
      <c r="PAM1" s="13"/>
      <c r="PAN1" s="13"/>
      <c r="PAO1" s="13"/>
      <c r="PAP1" s="13"/>
      <c r="PAQ1" s="13"/>
      <c r="PAR1" s="13"/>
      <c r="PAS1" s="13"/>
      <c r="PAT1" s="13"/>
      <c r="PAU1" s="13"/>
      <c r="PAV1" s="13"/>
      <c r="PAW1" s="13"/>
      <c r="PAX1" s="13"/>
      <c r="PAY1" s="13"/>
      <c r="PAZ1" s="13"/>
      <c r="PBA1" s="13"/>
      <c r="PBB1" s="13"/>
      <c r="PBC1" s="13"/>
      <c r="PBD1" s="13"/>
      <c r="PBE1" s="13"/>
      <c r="PBF1" s="13"/>
      <c r="PBG1" s="13"/>
      <c r="PBH1" s="13"/>
      <c r="PBI1" s="13"/>
      <c r="PBJ1" s="13"/>
      <c r="PBK1" s="13"/>
      <c r="PBL1" s="13"/>
      <c r="PBM1" s="13"/>
      <c r="PBN1" s="13"/>
      <c r="PBO1" s="13"/>
      <c r="PBP1" s="13"/>
      <c r="PBQ1" s="13"/>
      <c r="PBR1" s="13"/>
      <c r="PBS1" s="13"/>
      <c r="PBT1" s="13"/>
      <c r="PBU1" s="13"/>
      <c r="PBV1" s="13"/>
      <c r="PBW1" s="13"/>
      <c r="PBX1" s="13"/>
      <c r="PBY1" s="13"/>
      <c r="PBZ1" s="13"/>
      <c r="PCA1" s="13"/>
      <c r="PCB1" s="13"/>
      <c r="PCC1" s="13"/>
      <c r="PCD1" s="13"/>
      <c r="PCE1" s="13"/>
      <c r="PCF1" s="13"/>
      <c r="PCG1" s="13"/>
      <c r="PCH1" s="13"/>
      <c r="PCI1" s="13"/>
      <c r="PCJ1" s="13"/>
      <c r="PCK1" s="13"/>
      <c r="PCL1" s="13"/>
      <c r="PCM1" s="13"/>
      <c r="PCN1" s="13"/>
      <c r="PCO1" s="13"/>
      <c r="PCP1" s="13"/>
      <c r="PCQ1" s="13"/>
      <c r="PCR1" s="13"/>
      <c r="PCS1" s="13"/>
      <c r="PCT1" s="13"/>
      <c r="PCU1" s="13"/>
      <c r="PCV1" s="13"/>
      <c r="PCW1" s="13"/>
      <c r="PCX1" s="13"/>
      <c r="PCY1" s="13"/>
      <c r="PCZ1" s="13"/>
      <c r="PDA1" s="13"/>
      <c r="PDB1" s="13"/>
      <c r="PDC1" s="13"/>
      <c r="PDD1" s="13"/>
      <c r="PDE1" s="13"/>
      <c r="PDF1" s="13"/>
      <c r="PDG1" s="13"/>
      <c r="PDH1" s="13"/>
      <c r="PDI1" s="13"/>
      <c r="PDJ1" s="13"/>
      <c r="PDK1" s="13"/>
      <c r="PDL1" s="13"/>
      <c r="PDM1" s="13"/>
      <c r="PDN1" s="13"/>
      <c r="PDO1" s="13"/>
      <c r="PDP1" s="13"/>
      <c r="PDQ1" s="13"/>
      <c r="PDR1" s="13"/>
      <c r="PDS1" s="13"/>
      <c r="PDT1" s="13"/>
      <c r="PDU1" s="13"/>
      <c r="PDV1" s="13"/>
      <c r="PDW1" s="13"/>
      <c r="PDX1" s="13"/>
      <c r="PDY1" s="13"/>
      <c r="PDZ1" s="13"/>
      <c r="PEA1" s="13"/>
      <c r="PEB1" s="13"/>
      <c r="PEC1" s="13"/>
      <c r="PED1" s="13"/>
      <c r="PEE1" s="13"/>
      <c r="PEF1" s="13"/>
      <c r="PEG1" s="13"/>
      <c r="PEH1" s="13"/>
      <c r="PEI1" s="13"/>
      <c r="PEJ1" s="13"/>
      <c r="PEK1" s="13"/>
      <c r="PEL1" s="13"/>
      <c r="PEM1" s="13"/>
      <c r="PEN1" s="13"/>
      <c r="PEO1" s="13"/>
      <c r="PEP1" s="13"/>
      <c r="PEQ1" s="13"/>
      <c r="PER1" s="13"/>
      <c r="PES1" s="13"/>
      <c r="PET1" s="13"/>
      <c r="PEU1" s="13"/>
      <c r="PEV1" s="13"/>
      <c r="PEW1" s="13"/>
      <c r="PEX1" s="13"/>
      <c r="PEY1" s="13"/>
      <c r="PEZ1" s="13"/>
      <c r="PFA1" s="13"/>
      <c r="PFB1" s="13"/>
      <c r="PFC1" s="13"/>
      <c r="PFD1" s="13"/>
      <c r="PFE1" s="13"/>
      <c r="PFF1" s="13"/>
      <c r="PFG1" s="13"/>
      <c r="PFH1" s="13"/>
      <c r="PFI1" s="13"/>
      <c r="PFJ1" s="13"/>
      <c r="PFK1" s="13"/>
      <c r="PFL1" s="13"/>
      <c r="PFM1" s="13"/>
      <c r="PFN1" s="13"/>
      <c r="PFO1" s="13"/>
      <c r="PFP1" s="13"/>
      <c r="PFQ1" s="13"/>
      <c r="PFR1" s="13"/>
      <c r="PFS1" s="13"/>
      <c r="PFT1" s="13"/>
      <c r="PFU1" s="13"/>
      <c r="PFV1" s="13"/>
      <c r="PFW1" s="13"/>
      <c r="PFX1" s="13"/>
      <c r="PFY1" s="13"/>
      <c r="PFZ1" s="13"/>
      <c r="PGA1" s="13"/>
      <c r="PGB1" s="13"/>
      <c r="PGC1" s="13"/>
      <c r="PGD1" s="13"/>
      <c r="PGE1" s="13"/>
      <c r="PGF1" s="13"/>
      <c r="PGG1" s="13"/>
      <c r="PGH1" s="13"/>
      <c r="PGI1" s="13"/>
      <c r="PGJ1" s="13"/>
      <c r="PGK1" s="13"/>
      <c r="PGL1" s="13"/>
      <c r="PGM1" s="13"/>
      <c r="PGN1" s="13"/>
      <c r="PGO1" s="13"/>
      <c r="PGP1" s="13"/>
      <c r="PGQ1" s="13"/>
      <c r="PGR1" s="13"/>
      <c r="PGS1" s="13"/>
      <c r="PGT1" s="13"/>
      <c r="PGU1" s="13"/>
      <c r="PGV1" s="13"/>
      <c r="PGW1" s="13"/>
      <c r="PGX1" s="13"/>
      <c r="PGY1" s="13"/>
      <c r="PGZ1" s="13"/>
      <c r="PHA1" s="13"/>
      <c r="PHB1" s="13"/>
      <c r="PHC1" s="13"/>
      <c r="PHD1" s="13"/>
      <c r="PHE1" s="13"/>
      <c r="PHF1" s="13"/>
      <c r="PHG1" s="13"/>
      <c r="PHH1" s="13"/>
      <c r="PHI1" s="13"/>
      <c r="PHJ1" s="13"/>
      <c r="PHK1" s="13"/>
      <c r="PHL1" s="13"/>
      <c r="PHM1" s="13"/>
      <c r="PHN1" s="13"/>
      <c r="PHO1" s="13"/>
      <c r="PHP1" s="13"/>
      <c r="PHQ1" s="13"/>
      <c r="PHR1" s="13"/>
      <c r="PHS1" s="13"/>
      <c r="PHT1" s="13"/>
      <c r="PHU1" s="13"/>
      <c r="PHV1" s="13"/>
      <c r="PHW1" s="13"/>
      <c r="PHX1" s="13"/>
      <c r="PHY1" s="13"/>
      <c r="PHZ1" s="13"/>
      <c r="PIA1" s="13"/>
      <c r="PIB1" s="13"/>
      <c r="PIC1" s="13"/>
      <c r="PID1" s="13"/>
      <c r="PIE1" s="13"/>
      <c r="PIF1" s="13"/>
      <c r="PIG1" s="13"/>
      <c r="PIH1" s="13"/>
      <c r="PII1" s="13"/>
      <c r="PIJ1" s="13"/>
      <c r="PIK1" s="13"/>
      <c r="PIL1" s="13"/>
      <c r="PIM1" s="13"/>
      <c r="PIN1" s="13"/>
      <c r="PIO1" s="13"/>
      <c r="PIP1" s="13"/>
      <c r="PIQ1" s="13"/>
      <c r="PIR1" s="13"/>
      <c r="PIS1" s="13"/>
      <c r="PIT1" s="13"/>
      <c r="PIU1" s="13"/>
      <c r="PIV1" s="13"/>
      <c r="PIW1" s="13"/>
      <c r="PIX1" s="13"/>
      <c r="PIY1" s="13"/>
      <c r="PIZ1" s="13"/>
      <c r="PJA1" s="13"/>
      <c r="PJB1" s="13"/>
      <c r="PJC1" s="13"/>
      <c r="PJD1" s="13"/>
      <c r="PJE1" s="13"/>
      <c r="PJF1" s="13"/>
      <c r="PJG1" s="13"/>
      <c r="PJH1" s="13"/>
      <c r="PJI1" s="13"/>
      <c r="PJJ1" s="13"/>
      <c r="PJK1" s="13"/>
      <c r="PJL1" s="13"/>
      <c r="PJM1" s="13"/>
      <c r="PJN1" s="13"/>
      <c r="PJO1" s="13"/>
      <c r="PJP1" s="13"/>
      <c r="PJQ1" s="13"/>
      <c r="PJR1" s="13"/>
      <c r="PJS1" s="13"/>
      <c r="PJT1" s="13"/>
      <c r="PJU1" s="13"/>
      <c r="PJV1" s="13"/>
      <c r="PJW1" s="13"/>
      <c r="PJX1" s="13"/>
      <c r="PJY1" s="13"/>
      <c r="PJZ1" s="13"/>
      <c r="PKA1" s="13"/>
      <c r="PKB1" s="13"/>
      <c r="PKC1" s="13"/>
      <c r="PKD1" s="13"/>
      <c r="PKE1" s="13"/>
      <c r="PKF1" s="13"/>
      <c r="PKG1" s="13"/>
      <c r="PKH1" s="13"/>
      <c r="PKI1" s="13"/>
      <c r="PKJ1" s="13"/>
      <c r="PKK1" s="13"/>
      <c r="PKL1" s="13"/>
      <c r="PKM1" s="13"/>
      <c r="PKN1" s="13"/>
      <c r="PKO1" s="13"/>
      <c r="PKP1" s="13"/>
      <c r="PKQ1" s="13"/>
      <c r="PKR1" s="13"/>
      <c r="PKS1" s="13"/>
      <c r="PKT1" s="13"/>
      <c r="PKU1" s="13"/>
      <c r="PKV1" s="13"/>
      <c r="PKW1" s="13"/>
      <c r="PKX1" s="13"/>
      <c r="PKY1" s="13"/>
      <c r="PKZ1" s="13"/>
      <c r="PLA1" s="13"/>
      <c r="PLB1" s="13"/>
      <c r="PLC1" s="13"/>
      <c r="PLD1" s="13"/>
      <c r="PLE1" s="13"/>
      <c r="PLF1" s="13"/>
      <c r="PLG1" s="13"/>
      <c r="PLH1" s="13"/>
      <c r="PLI1" s="13"/>
      <c r="PLJ1" s="13"/>
      <c r="PLK1" s="13"/>
      <c r="PLL1" s="13"/>
      <c r="PLM1" s="13"/>
      <c r="PLN1" s="13"/>
      <c r="PLO1" s="13"/>
      <c r="PLP1" s="13"/>
      <c r="PLQ1" s="13"/>
      <c r="PLR1" s="13"/>
      <c r="PLS1" s="13"/>
      <c r="PLT1" s="13"/>
      <c r="PLU1" s="13"/>
      <c r="PLV1" s="13"/>
      <c r="PLW1" s="13"/>
      <c r="PLX1" s="13"/>
      <c r="PLY1" s="13"/>
      <c r="PLZ1" s="13"/>
      <c r="PMA1" s="13"/>
      <c r="PMB1" s="13"/>
      <c r="PMC1" s="13"/>
      <c r="PMD1" s="13"/>
      <c r="PME1" s="13"/>
      <c r="PMF1" s="13"/>
      <c r="PMG1" s="13"/>
      <c r="PMH1" s="13"/>
      <c r="PMI1" s="13"/>
      <c r="PMJ1" s="13"/>
      <c r="PMK1" s="13"/>
      <c r="PML1" s="13"/>
      <c r="PMM1" s="13"/>
      <c r="PMN1" s="13"/>
      <c r="PMO1" s="13"/>
      <c r="PMP1" s="13"/>
      <c r="PMQ1" s="13"/>
      <c r="PMR1" s="13"/>
      <c r="PMS1" s="13"/>
      <c r="PMT1" s="13"/>
      <c r="PMU1" s="13"/>
      <c r="PMV1" s="13"/>
      <c r="PMW1" s="13"/>
      <c r="PMX1" s="13"/>
      <c r="PMY1" s="13"/>
      <c r="PMZ1" s="13"/>
      <c r="PNA1" s="13"/>
      <c r="PNB1" s="13"/>
      <c r="PNC1" s="13"/>
      <c r="PND1" s="13"/>
      <c r="PNE1" s="13"/>
      <c r="PNF1" s="13"/>
      <c r="PNG1" s="13"/>
      <c r="PNH1" s="13"/>
      <c r="PNI1" s="13"/>
      <c r="PNJ1" s="13"/>
      <c r="PNK1" s="13"/>
      <c r="PNL1" s="13"/>
      <c r="PNM1" s="13"/>
      <c r="PNN1" s="13"/>
      <c r="PNO1" s="13"/>
      <c r="PNP1" s="13"/>
      <c r="PNQ1" s="13"/>
      <c r="PNR1" s="13"/>
      <c r="PNS1" s="13"/>
      <c r="PNT1" s="13"/>
      <c r="PNU1" s="13"/>
      <c r="PNV1" s="13"/>
      <c r="PNW1" s="13"/>
      <c r="PNX1" s="13"/>
      <c r="PNY1" s="13"/>
      <c r="PNZ1" s="13"/>
      <c r="POA1" s="13"/>
      <c r="POB1" s="13"/>
      <c r="POC1" s="13"/>
      <c r="POD1" s="13"/>
      <c r="POE1" s="13"/>
      <c r="POF1" s="13"/>
      <c r="POG1" s="13"/>
      <c r="POH1" s="13"/>
      <c r="POI1" s="13"/>
      <c r="POJ1" s="13"/>
      <c r="POK1" s="13"/>
      <c r="POL1" s="13"/>
      <c r="POM1" s="13"/>
      <c r="PON1" s="13"/>
      <c r="POO1" s="13"/>
      <c r="POP1" s="13"/>
      <c r="POQ1" s="13"/>
      <c r="POR1" s="13"/>
      <c r="POS1" s="13"/>
      <c r="POT1" s="13"/>
      <c r="POU1" s="13"/>
      <c r="POV1" s="13"/>
      <c r="POW1" s="13"/>
      <c r="POX1" s="13"/>
      <c r="POY1" s="13"/>
      <c r="POZ1" s="13"/>
      <c r="PPA1" s="13"/>
      <c r="PPB1" s="13"/>
      <c r="PPC1" s="13"/>
      <c r="PPD1" s="13"/>
      <c r="PPE1" s="13"/>
      <c r="PPF1" s="13"/>
      <c r="PPG1" s="13"/>
      <c r="PPH1" s="13"/>
      <c r="PPI1" s="13"/>
      <c r="PPJ1" s="13"/>
      <c r="PPK1" s="13"/>
      <c r="PPL1" s="13"/>
      <c r="PPM1" s="13"/>
      <c r="PPN1" s="13"/>
      <c r="PPO1" s="13"/>
      <c r="PPP1" s="13"/>
      <c r="PPQ1" s="13"/>
      <c r="PPR1" s="13"/>
      <c r="PPS1" s="13"/>
      <c r="PPT1" s="13"/>
      <c r="PPU1" s="13"/>
      <c r="PPV1" s="13"/>
      <c r="PPW1" s="13"/>
      <c r="PPX1" s="13"/>
      <c r="PPY1" s="13"/>
      <c r="PPZ1" s="13"/>
      <c r="PQA1" s="13"/>
      <c r="PQB1" s="13"/>
      <c r="PQC1" s="13"/>
      <c r="PQD1" s="13"/>
      <c r="PQE1" s="13"/>
      <c r="PQF1" s="13"/>
      <c r="PQG1" s="13"/>
      <c r="PQH1" s="13"/>
      <c r="PQI1" s="13"/>
      <c r="PQJ1" s="13"/>
      <c r="PQK1" s="13"/>
      <c r="PQL1" s="13"/>
      <c r="PQM1" s="13"/>
      <c r="PQN1" s="13"/>
      <c r="PQO1" s="13"/>
      <c r="PQP1" s="13"/>
      <c r="PQQ1" s="13"/>
      <c r="PQR1" s="13"/>
      <c r="PQS1" s="13"/>
      <c r="PQT1" s="13"/>
      <c r="PQU1" s="13"/>
      <c r="PQV1" s="13"/>
      <c r="PQW1" s="13"/>
      <c r="PQX1" s="13"/>
      <c r="PQY1" s="13"/>
      <c r="PQZ1" s="13"/>
      <c r="PRA1" s="13"/>
      <c r="PRB1" s="13"/>
      <c r="PRC1" s="13"/>
      <c r="PRD1" s="13"/>
      <c r="PRE1" s="13"/>
      <c r="PRF1" s="13"/>
      <c r="PRG1" s="13"/>
      <c r="PRH1" s="13"/>
      <c r="PRI1" s="13"/>
      <c r="PRJ1" s="13"/>
      <c r="PRK1" s="13"/>
      <c r="PRL1" s="13"/>
      <c r="PRM1" s="13"/>
      <c r="PRN1" s="13"/>
      <c r="PRO1" s="13"/>
      <c r="PRP1" s="13"/>
      <c r="PRQ1" s="13"/>
      <c r="PRR1" s="13"/>
      <c r="PRS1" s="13"/>
      <c r="PRT1" s="13"/>
      <c r="PRU1" s="13"/>
      <c r="PRV1" s="13"/>
      <c r="PRW1" s="13"/>
      <c r="PRX1" s="13"/>
      <c r="PRY1" s="13"/>
      <c r="PRZ1" s="13"/>
      <c r="PSA1" s="13"/>
      <c r="PSB1" s="13"/>
      <c r="PSC1" s="13"/>
      <c r="PSD1" s="13"/>
      <c r="PSE1" s="13"/>
      <c r="PSF1" s="13"/>
      <c r="PSG1" s="13"/>
      <c r="PSH1" s="13"/>
      <c r="PSI1" s="13"/>
      <c r="PSJ1" s="13"/>
      <c r="PSK1" s="13"/>
      <c r="PSL1" s="13"/>
      <c r="PSM1" s="13"/>
      <c r="PSN1" s="13"/>
      <c r="PSO1" s="13"/>
      <c r="PSP1" s="13"/>
      <c r="PSQ1" s="13"/>
      <c r="PSR1" s="13"/>
      <c r="PSS1" s="13"/>
      <c r="PST1" s="13"/>
      <c r="PSU1" s="13"/>
      <c r="PSV1" s="13"/>
      <c r="PSW1" s="13"/>
      <c r="PSX1" s="13"/>
      <c r="PSY1" s="13"/>
      <c r="PSZ1" s="13"/>
      <c r="PTA1" s="13"/>
      <c r="PTB1" s="13"/>
      <c r="PTC1" s="13"/>
      <c r="PTD1" s="13"/>
      <c r="PTE1" s="13"/>
      <c r="PTF1" s="13"/>
      <c r="PTG1" s="13"/>
      <c r="PTH1" s="13"/>
      <c r="PTI1" s="13"/>
      <c r="PTJ1" s="13"/>
      <c r="PTK1" s="13"/>
      <c r="PTL1" s="13"/>
      <c r="PTM1" s="13"/>
      <c r="PTN1" s="13"/>
      <c r="PTO1" s="13"/>
      <c r="PTP1" s="13"/>
      <c r="PTQ1" s="13"/>
      <c r="PTR1" s="13"/>
      <c r="PTS1" s="13"/>
      <c r="PTT1" s="13"/>
      <c r="PTU1" s="13"/>
      <c r="PTV1" s="13"/>
      <c r="PTW1" s="13"/>
      <c r="PTX1" s="13"/>
      <c r="PTY1" s="13"/>
      <c r="PTZ1" s="13"/>
      <c r="PUA1" s="13"/>
      <c r="PUB1" s="13"/>
      <c r="PUC1" s="13"/>
      <c r="PUD1" s="13"/>
      <c r="PUE1" s="13"/>
      <c r="PUF1" s="13"/>
      <c r="PUG1" s="13"/>
      <c r="PUH1" s="13"/>
      <c r="PUI1" s="13"/>
      <c r="PUJ1" s="13"/>
      <c r="PUK1" s="13"/>
      <c r="PUL1" s="13"/>
      <c r="PUM1" s="13"/>
      <c r="PUN1" s="13"/>
      <c r="PUO1" s="13"/>
      <c r="PUP1" s="13"/>
      <c r="PUQ1" s="13"/>
      <c r="PUR1" s="13"/>
      <c r="PUS1" s="13"/>
      <c r="PUT1" s="13"/>
      <c r="PUU1" s="13"/>
      <c r="PUV1" s="13"/>
      <c r="PUW1" s="13"/>
      <c r="PUX1" s="13"/>
      <c r="PUY1" s="13"/>
      <c r="PUZ1" s="13"/>
      <c r="PVA1" s="13"/>
      <c r="PVB1" s="13"/>
      <c r="PVC1" s="13"/>
      <c r="PVD1" s="13"/>
      <c r="PVE1" s="13"/>
      <c r="PVF1" s="13"/>
      <c r="PVG1" s="13"/>
      <c r="PVH1" s="13"/>
      <c r="PVI1" s="13"/>
      <c r="PVJ1" s="13"/>
      <c r="PVK1" s="13"/>
      <c r="PVL1" s="13"/>
      <c r="PVM1" s="13"/>
      <c r="PVN1" s="13"/>
      <c r="PVO1" s="13"/>
      <c r="PVP1" s="13"/>
      <c r="PVQ1" s="13"/>
      <c r="PVR1" s="13"/>
      <c r="PVS1" s="13"/>
      <c r="PVT1" s="13"/>
      <c r="PVU1" s="13"/>
      <c r="PVV1" s="13"/>
      <c r="PVW1" s="13"/>
      <c r="PVX1" s="13"/>
      <c r="PVY1" s="13"/>
      <c r="PVZ1" s="13"/>
      <c r="PWA1" s="13"/>
      <c r="PWB1" s="13"/>
      <c r="PWC1" s="13"/>
      <c r="PWD1" s="13"/>
      <c r="PWE1" s="13"/>
      <c r="PWF1" s="13"/>
      <c r="PWG1" s="13"/>
      <c r="PWH1" s="13"/>
      <c r="PWI1" s="13"/>
      <c r="PWJ1" s="13"/>
      <c r="PWK1" s="13"/>
      <c r="PWL1" s="13"/>
      <c r="PWM1" s="13"/>
      <c r="PWN1" s="13"/>
      <c r="PWO1" s="13"/>
      <c r="PWP1" s="13"/>
      <c r="PWQ1" s="13"/>
      <c r="PWR1" s="13"/>
      <c r="PWS1" s="13"/>
      <c r="PWT1" s="13"/>
      <c r="PWU1" s="13"/>
      <c r="PWV1" s="13"/>
      <c r="PWW1" s="13"/>
      <c r="PWX1" s="13"/>
      <c r="PWY1" s="13"/>
      <c r="PWZ1" s="13"/>
      <c r="PXA1" s="13"/>
      <c r="PXB1" s="13"/>
      <c r="PXC1" s="13"/>
      <c r="PXD1" s="13"/>
      <c r="PXE1" s="13"/>
      <c r="PXF1" s="13"/>
      <c r="PXG1" s="13"/>
      <c r="PXH1" s="13"/>
      <c r="PXI1" s="13"/>
      <c r="PXJ1" s="13"/>
      <c r="PXK1" s="13"/>
      <c r="PXL1" s="13"/>
      <c r="PXM1" s="13"/>
      <c r="PXN1" s="13"/>
      <c r="PXO1" s="13"/>
      <c r="PXP1" s="13"/>
      <c r="PXQ1" s="13"/>
      <c r="PXR1" s="13"/>
      <c r="PXS1" s="13"/>
      <c r="PXT1" s="13"/>
      <c r="PXU1" s="13"/>
      <c r="PXV1" s="13"/>
      <c r="PXW1" s="13"/>
      <c r="PXX1" s="13"/>
      <c r="PXY1" s="13"/>
      <c r="PXZ1" s="13"/>
      <c r="PYA1" s="13"/>
      <c r="PYB1" s="13"/>
      <c r="PYC1" s="13"/>
      <c r="PYD1" s="13"/>
      <c r="PYE1" s="13"/>
      <c r="PYF1" s="13"/>
      <c r="PYG1" s="13"/>
      <c r="PYH1" s="13"/>
      <c r="PYI1" s="13"/>
      <c r="PYJ1" s="13"/>
      <c r="PYK1" s="13"/>
      <c r="PYL1" s="13"/>
      <c r="PYM1" s="13"/>
      <c r="PYN1" s="13"/>
      <c r="PYO1" s="13"/>
      <c r="PYP1" s="13"/>
      <c r="PYQ1" s="13"/>
      <c r="PYR1" s="13"/>
      <c r="PYS1" s="13"/>
      <c r="PYT1" s="13"/>
      <c r="PYU1" s="13"/>
      <c r="PYV1" s="13"/>
      <c r="PYW1" s="13"/>
      <c r="PYX1" s="13"/>
      <c r="PYY1" s="13"/>
      <c r="PYZ1" s="13"/>
      <c r="PZA1" s="13"/>
      <c r="PZB1" s="13"/>
      <c r="PZC1" s="13"/>
      <c r="PZD1" s="13"/>
      <c r="PZE1" s="13"/>
      <c r="PZF1" s="13"/>
      <c r="PZG1" s="13"/>
      <c r="PZH1" s="13"/>
      <c r="PZI1" s="13"/>
      <c r="PZJ1" s="13"/>
      <c r="PZK1" s="13"/>
      <c r="PZL1" s="13"/>
      <c r="PZM1" s="13"/>
      <c r="PZN1" s="13"/>
      <c r="PZO1" s="13"/>
      <c r="PZP1" s="13"/>
      <c r="PZQ1" s="13"/>
      <c r="PZR1" s="13"/>
      <c r="PZS1" s="13"/>
      <c r="PZT1" s="13"/>
      <c r="PZU1" s="13"/>
      <c r="PZV1" s="13"/>
      <c r="PZW1" s="13"/>
      <c r="PZX1" s="13"/>
      <c r="PZY1" s="13"/>
      <c r="PZZ1" s="13"/>
      <c r="QAA1" s="13"/>
      <c r="QAB1" s="13"/>
      <c r="QAC1" s="13"/>
      <c r="QAD1" s="13"/>
      <c r="QAE1" s="13"/>
      <c r="QAF1" s="13"/>
      <c r="QAG1" s="13"/>
      <c r="QAH1" s="13"/>
      <c r="QAI1" s="13"/>
      <c r="QAJ1" s="13"/>
      <c r="QAK1" s="13"/>
      <c r="QAL1" s="13"/>
      <c r="QAM1" s="13"/>
      <c r="QAN1" s="13"/>
      <c r="QAO1" s="13"/>
      <c r="QAP1" s="13"/>
      <c r="QAQ1" s="13"/>
      <c r="QAR1" s="13"/>
      <c r="QAS1" s="13"/>
      <c r="QAT1" s="13"/>
      <c r="QAU1" s="13"/>
      <c r="QAV1" s="13"/>
      <c r="QAW1" s="13"/>
      <c r="QAX1" s="13"/>
      <c r="QAY1" s="13"/>
      <c r="QAZ1" s="13"/>
      <c r="QBA1" s="13"/>
      <c r="QBB1" s="13"/>
      <c r="QBC1" s="13"/>
      <c r="QBD1" s="13"/>
      <c r="QBE1" s="13"/>
      <c r="QBF1" s="13"/>
      <c r="QBG1" s="13"/>
      <c r="QBH1" s="13"/>
      <c r="QBI1" s="13"/>
      <c r="QBJ1" s="13"/>
      <c r="QBK1" s="13"/>
      <c r="QBL1" s="13"/>
      <c r="QBM1" s="13"/>
      <c r="QBN1" s="13"/>
      <c r="QBO1" s="13"/>
      <c r="QBP1" s="13"/>
      <c r="QBQ1" s="13"/>
      <c r="QBR1" s="13"/>
      <c r="QBS1" s="13"/>
      <c r="QBT1" s="13"/>
      <c r="QBU1" s="13"/>
      <c r="QBV1" s="13"/>
      <c r="QBW1" s="13"/>
      <c r="QBX1" s="13"/>
      <c r="QBY1" s="13"/>
      <c r="QBZ1" s="13"/>
      <c r="QCA1" s="13"/>
      <c r="QCB1" s="13"/>
      <c r="QCC1" s="13"/>
      <c r="QCD1" s="13"/>
      <c r="QCE1" s="13"/>
      <c r="QCF1" s="13"/>
      <c r="QCG1" s="13"/>
      <c r="QCH1" s="13"/>
      <c r="QCI1" s="13"/>
      <c r="QCJ1" s="13"/>
      <c r="QCK1" s="13"/>
      <c r="QCL1" s="13"/>
      <c r="QCM1" s="13"/>
      <c r="QCN1" s="13"/>
      <c r="QCO1" s="13"/>
      <c r="QCP1" s="13"/>
      <c r="QCQ1" s="13"/>
      <c r="QCR1" s="13"/>
      <c r="QCS1" s="13"/>
      <c r="QCT1" s="13"/>
      <c r="QCU1" s="13"/>
      <c r="QCV1" s="13"/>
      <c r="QCW1" s="13"/>
      <c r="QCX1" s="13"/>
      <c r="QCY1" s="13"/>
      <c r="QCZ1" s="13"/>
      <c r="QDA1" s="13"/>
      <c r="QDB1" s="13"/>
      <c r="QDC1" s="13"/>
      <c r="QDD1" s="13"/>
      <c r="QDE1" s="13"/>
      <c r="QDF1" s="13"/>
      <c r="QDG1" s="13"/>
      <c r="QDH1" s="13"/>
      <c r="QDI1" s="13"/>
      <c r="QDJ1" s="13"/>
      <c r="QDK1" s="13"/>
      <c r="QDL1" s="13"/>
      <c r="QDM1" s="13"/>
      <c r="QDN1" s="13"/>
      <c r="QDO1" s="13"/>
      <c r="QDP1" s="13"/>
      <c r="QDQ1" s="13"/>
      <c r="QDR1" s="13"/>
      <c r="QDS1" s="13"/>
      <c r="QDT1" s="13"/>
      <c r="QDU1" s="13"/>
      <c r="QDV1" s="13"/>
      <c r="QDW1" s="13"/>
      <c r="QDX1" s="13"/>
      <c r="QDY1" s="13"/>
      <c r="QDZ1" s="13"/>
      <c r="QEA1" s="13"/>
      <c r="QEB1" s="13"/>
      <c r="QEC1" s="13"/>
      <c r="QED1" s="13"/>
      <c r="QEE1" s="13"/>
      <c r="QEF1" s="13"/>
      <c r="QEG1" s="13"/>
      <c r="QEH1" s="13"/>
      <c r="QEI1" s="13"/>
      <c r="QEJ1" s="13"/>
      <c r="QEK1" s="13"/>
      <c r="QEL1" s="13"/>
      <c r="QEM1" s="13"/>
      <c r="QEN1" s="13"/>
      <c r="QEO1" s="13"/>
      <c r="QEP1" s="13"/>
      <c r="QEQ1" s="13"/>
      <c r="QER1" s="13"/>
      <c r="QES1" s="13"/>
      <c r="QET1" s="13"/>
      <c r="QEU1" s="13"/>
      <c r="QEV1" s="13"/>
      <c r="QEW1" s="13"/>
      <c r="QEX1" s="13"/>
      <c r="QEY1" s="13"/>
      <c r="QEZ1" s="13"/>
      <c r="QFA1" s="13"/>
      <c r="QFB1" s="13"/>
      <c r="QFC1" s="13"/>
      <c r="QFD1" s="13"/>
      <c r="QFE1" s="13"/>
      <c r="QFF1" s="13"/>
      <c r="QFG1" s="13"/>
      <c r="QFH1" s="13"/>
      <c r="QFI1" s="13"/>
      <c r="QFJ1" s="13"/>
      <c r="QFK1" s="13"/>
      <c r="QFL1" s="13"/>
      <c r="QFM1" s="13"/>
      <c r="QFN1" s="13"/>
      <c r="QFO1" s="13"/>
      <c r="QFP1" s="13"/>
      <c r="QFQ1" s="13"/>
      <c r="QFR1" s="13"/>
      <c r="QFS1" s="13"/>
      <c r="QFT1" s="13"/>
      <c r="QFU1" s="13"/>
      <c r="QFV1" s="13"/>
      <c r="QFW1" s="13"/>
      <c r="QFX1" s="13"/>
      <c r="QFY1" s="13"/>
      <c r="QFZ1" s="13"/>
      <c r="QGA1" s="13"/>
      <c r="QGB1" s="13"/>
      <c r="QGC1" s="13"/>
      <c r="QGD1" s="13"/>
      <c r="QGE1" s="13"/>
      <c r="QGF1" s="13"/>
      <c r="QGG1" s="13"/>
      <c r="QGH1" s="13"/>
      <c r="QGI1" s="13"/>
      <c r="QGJ1" s="13"/>
      <c r="QGK1" s="13"/>
      <c r="QGL1" s="13"/>
      <c r="QGM1" s="13"/>
      <c r="QGN1" s="13"/>
      <c r="QGO1" s="13"/>
      <c r="QGP1" s="13"/>
      <c r="QGQ1" s="13"/>
      <c r="QGR1" s="13"/>
      <c r="QGS1" s="13"/>
      <c r="QGT1" s="13"/>
      <c r="QGU1" s="13"/>
      <c r="QGV1" s="13"/>
      <c r="QGW1" s="13"/>
      <c r="QGX1" s="13"/>
      <c r="QGY1" s="13"/>
      <c r="QGZ1" s="13"/>
      <c r="QHA1" s="13"/>
      <c r="QHB1" s="13"/>
      <c r="QHC1" s="13"/>
      <c r="QHD1" s="13"/>
      <c r="QHE1" s="13"/>
      <c r="QHF1" s="13"/>
      <c r="QHG1" s="13"/>
      <c r="QHH1" s="13"/>
      <c r="QHI1" s="13"/>
      <c r="QHJ1" s="13"/>
      <c r="QHK1" s="13"/>
      <c r="QHL1" s="13"/>
      <c r="QHM1" s="13"/>
      <c r="QHN1" s="13"/>
      <c r="QHO1" s="13"/>
      <c r="QHP1" s="13"/>
      <c r="QHQ1" s="13"/>
      <c r="QHR1" s="13"/>
      <c r="QHS1" s="13"/>
      <c r="QHT1" s="13"/>
      <c r="QHU1" s="13"/>
      <c r="QHV1" s="13"/>
      <c r="QHW1" s="13"/>
      <c r="QHX1" s="13"/>
      <c r="QHY1" s="13"/>
      <c r="QHZ1" s="13"/>
      <c r="QIA1" s="13"/>
      <c r="QIB1" s="13"/>
      <c r="QIC1" s="13"/>
      <c r="QID1" s="13"/>
      <c r="QIE1" s="13"/>
      <c r="QIF1" s="13"/>
      <c r="QIG1" s="13"/>
      <c r="QIH1" s="13"/>
      <c r="QII1" s="13"/>
      <c r="QIJ1" s="13"/>
      <c r="QIK1" s="13"/>
      <c r="QIL1" s="13"/>
      <c r="QIM1" s="13"/>
      <c r="QIN1" s="13"/>
      <c r="QIO1" s="13"/>
      <c r="QIP1" s="13"/>
      <c r="QIQ1" s="13"/>
      <c r="QIR1" s="13"/>
      <c r="QIS1" s="13"/>
      <c r="QIT1" s="13"/>
      <c r="QIU1" s="13"/>
      <c r="QIV1" s="13"/>
      <c r="QIW1" s="13"/>
      <c r="QIX1" s="13"/>
      <c r="QIY1" s="13"/>
      <c r="QIZ1" s="13"/>
      <c r="QJA1" s="13"/>
      <c r="QJB1" s="13"/>
      <c r="QJC1" s="13"/>
      <c r="QJD1" s="13"/>
      <c r="QJE1" s="13"/>
      <c r="QJF1" s="13"/>
      <c r="QJG1" s="13"/>
      <c r="QJH1" s="13"/>
      <c r="QJI1" s="13"/>
      <c r="QJJ1" s="13"/>
      <c r="QJK1" s="13"/>
      <c r="QJL1" s="13"/>
      <c r="QJM1" s="13"/>
      <c r="QJN1" s="13"/>
      <c r="QJO1" s="13"/>
      <c r="QJP1" s="13"/>
      <c r="QJQ1" s="13"/>
      <c r="QJR1" s="13"/>
      <c r="QJS1" s="13"/>
      <c r="QJT1" s="13"/>
      <c r="QJU1" s="13"/>
      <c r="QJV1" s="13"/>
      <c r="QJW1" s="13"/>
      <c r="QJX1" s="13"/>
      <c r="QJY1" s="13"/>
      <c r="QJZ1" s="13"/>
      <c r="QKA1" s="13"/>
      <c r="QKB1" s="13"/>
      <c r="QKC1" s="13"/>
      <c r="QKD1" s="13"/>
      <c r="QKE1" s="13"/>
      <c r="QKF1" s="13"/>
      <c r="QKG1" s="13"/>
      <c r="QKH1" s="13"/>
      <c r="QKI1" s="13"/>
      <c r="QKJ1" s="13"/>
      <c r="QKK1" s="13"/>
      <c r="QKL1" s="13"/>
      <c r="QKM1" s="13"/>
      <c r="QKN1" s="13"/>
      <c r="QKO1" s="13"/>
      <c r="QKP1" s="13"/>
      <c r="QKQ1" s="13"/>
      <c r="QKR1" s="13"/>
      <c r="QKS1" s="13"/>
      <c r="QKT1" s="13"/>
      <c r="QKU1" s="13"/>
      <c r="QKV1" s="13"/>
      <c r="QKW1" s="13"/>
      <c r="QKX1" s="13"/>
      <c r="QKY1" s="13"/>
      <c r="QKZ1" s="13"/>
      <c r="QLA1" s="13"/>
      <c r="QLB1" s="13"/>
      <c r="QLC1" s="13"/>
      <c r="QLD1" s="13"/>
      <c r="QLE1" s="13"/>
      <c r="QLF1" s="13"/>
      <c r="QLG1" s="13"/>
      <c r="QLH1" s="13"/>
      <c r="QLI1" s="13"/>
      <c r="QLJ1" s="13"/>
      <c r="QLK1" s="13"/>
      <c r="QLL1" s="13"/>
      <c r="QLM1" s="13"/>
      <c r="QLN1" s="13"/>
      <c r="QLO1" s="13"/>
      <c r="QLP1" s="13"/>
      <c r="QLQ1" s="13"/>
      <c r="QLR1" s="13"/>
      <c r="QLS1" s="13"/>
      <c r="QLT1" s="13"/>
      <c r="QLU1" s="13"/>
      <c r="QLV1" s="13"/>
      <c r="QLW1" s="13"/>
      <c r="QLX1" s="13"/>
      <c r="QLY1" s="13"/>
      <c r="QLZ1" s="13"/>
      <c r="QMA1" s="13"/>
      <c r="QMB1" s="13"/>
      <c r="QMC1" s="13"/>
      <c r="QMD1" s="13"/>
      <c r="QME1" s="13"/>
      <c r="QMF1" s="13"/>
      <c r="QMG1" s="13"/>
      <c r="QMH1" s="13"/>
      <c r="QMI1" s="13"/>
      <c r="QMJ1" s="13"/>
      <c r="QMK1" s="13"/>
      <c r="QML1" s="13"/>
      <c r="QMM1" s="13"/>
      <c r="QMN1" s="13"/>
      <c r="QMO1" s="13"/>
      <c r="QMP1" s="13"/>
      <c r="QMQ1" s="13"/>
      <c r="QMR1" s="13"/>
      <c r="QMS1" s="13"/>
      <c r="QMT1" s="13"/>
      <c r="QMU1" s="13"/>
      <c r="QMV1" s="13"/>
      <c r="QMW1" s="13"/>
      <c r="QMX1" s="13"/>
      <c r="QMY1" s="13"/>
      <c r="QMZ1" s="13"/>
      <c r="QNA1" s="13"/>
      <c r="QNB1" s="13"/>
      <c r="QNC1" s="13"/>
      <c r="QND1" s="13"/>
      <c r="QNE1" s="13"/>
      <c r="QNF1" s="13"/>
      <c r="QNG1" s="13"/>
      <c r="QNH1" s="13"/>
      <c r="QNI1" s="13"/>
      <c r="QNJ1" s="13"/>
      <c r="QNK1" s="13"/>
      <c r="QNL1" s="13"/>
      <c r="QNM1" s="13"/>
      <c r="QNN1" s="13"/>
      <c r="QNO1" s="13"/>
      <c r="QNP1" s="13"/>
      <c r="QNQ1" s="13"/>
      <c r="QNR1" s="13"/>
      <c r="QNS1" s="13"/>
      <c r="QNT1" s="13"/>
      <c r="QNU1" s="13"/>
      <c r="QNV1" s="13"/>
      <c r="QNW1" s="13"/>
      <c r="QNX1" s="13"/>
      <c r="QNY1" s="13"/>
      <c r="QNZ1" s="13"/>
      <c r="QOA1" s="13"/>
      <c r="QOB1" s="13"/>
      <c r="QOC1" s="13"/>
      <c r="QOD1" s="13"/>
      <c r="QOE1" s="13"/>
      <c r="QOF1" s="13"/>
      <c r="QOG1" s="13"/>
      <c r="QOH1" s="13"/>
      <c r="QOI1" s="13"/>
      <c r="QOJ1" s="13"/>
      <c r="QOK1" s="13"/>
      <c r="QOL1" s="13"/>
      <c r="QOM1" s="13"/>
      <c r="QON1" s="13"/>
      <c r="QOO1" s="13"/>
      <c r="QOP1" s="13"/>
      <c r="QOQ1" s="13"/>
      <c r="QOR1" s="13"/>
      <c r="QOS1" s="13"/>
      <c r="QOT1" s="13"/>
      <c r="QOU1" s="13"/>
      <c r="QOV1" s="13"/>
      <c r="QOW1" s="13"/>
      <c r="QOX1" s="13"/>
      <c r="QOY1" s="13"/>
      <c r="QOZ1" s="13"/>
      <c r="QPA1" s="13"/>
      <c r="QPB1" s="13"/>
      <c r="QPC1" s="13"/>
      <c r="QPD1" s="13"/>
      <c r="QPE1" s="13"/>
      <c r="QPF1" s="13"/>
      <c r="QPG1" s="13"/>
      <c r="QPH1" s="13"/>
      <c r="QPI1" s="13"/>
      <c r="QPJ1" s="13"/>
      <c r="QPK1" s="13"/>
      <c r="QPL1" s="13"/>
      <c r="QPM1" s="13"/>
      <c r="QPN1" s="13"/>
      <c r="QPO1" s="13"/>
      <c r="QPP1" s="13"/>
      <c r="QPQ1" s="13"/>
      <c r="QPR1" s="13"/>
      <c r="QPS1" s="13"/>
      <c r="QPT1" s="13"/>
      <c r="QPU1" s="13"/>
      <c r="QPV1" s="13"/>
      <c r="QPW1" s="13"/>
      <c r="QPX1" s="13"/>
      <c r="QPY1" s="13"/>
      <c r="QPZ1" s="13"/>
      <c r="QQA1" s="13"/>
      <c r="QQB1" s="13"/>
      <c r="QQC1" s="13"/>
      <c r="QQD1" s="13"/>
      <c r="QQE1" s="13"/>
      <c r="QQF1" s="13"/>
      <c r="QQG1" s="13"/>
      <c r="QQH1" s="13"/>
      <c r="QQI1" s="13"/>
      <c r="QQJ1" s="13"/>
      <c r="QQK1" s="13"/>
      <c r="QQL1" s="13"/>
      <c r="QQM1" s="13"/>
      <c r="QQN1" s="13"/>
      <c r="QQO1" s="13"/>
      <c r="QQP1" s="13"/>
      <c r="QQQ1" s="13"/>
      <c r="QQR1" s="13"/>
      <c r="QQS1" s="13"/>
      <c r="QQT1" s="13"/>
      <c r="QQU1" s="13"/>
      <c r="QQV1" s="13"/>
      <c r="QQW1" s="13"/>
      <c r="QQX1" s="13"/>
      <c r="QQY1" s="13"/>
      <c r="QQZ1" s="13"/>
      <c r="QRA1" s="13"/>
      <c r="QRB1" s="13"/>
      <c r="QRC1" s="13"/>
      <c r="QRD1" s="13"/>
      <c r="QRE1" s="13"/>
      <c r="QRF1" s="13"/>
      <c r="QRG1" s="13"/>
      <c r="QRH1" s="13"/>
      <c r="QRI1" s="13"/>
      <c r="QRJ1" s="13"/>
      <c r="QRK1" s="13"/>
      <c r="QRL1" s="13"/>
      <c r="QRM1" s="13"/>
      <c r="QRN1" s="13"/>
      <c r="QRO1" s="13"/>
      <c r="QRP1" s="13"/>
      <c r="QRQ1" s="13"/>
      <c r="QRR1" s="13"/>
      <c r="QRS1" s="13"/>
      <c r="QRT1" s="13"/>
      <c r="QRU1" s="13"/>
      <c r="QRV1" s="13"/>
      <c r="QRW1" s="13"/>
      <c r="QRX1" s="13"/>
      <c r="QRY1" s="13"/>
      <c r="QRZ1" s="13"/>
      <c r="QSA1" s="13"/>
      <c r="QSB1" s="13"/>
      <c r="QSC1" s="13"/>
      <c r="QSD1" s="13"/>
      <c r="QSE1" s="13"/>
      <c r="QSF1" s="13"/>
      <c r="QSG1" s="13"/>
      <c r="QSH1" s="13"/>
      <c r="QSI1" s="13"/>
      <c r="QSJ1" s="13"/>
      <c r="QSK1" s="13"/>
      <c r="QSL1" s="13"/>
      <c r="QSM1" s="13"/>
      <c r="QSN1" s="13"/>
      <c r="QSO1" s="13"/>
      <c r="QSP1" s="13"/>
      <c r="QSQ1" s="13"/>
      <c r="QSR1" s="13"/>
      <c r="QSS1" s="13"/>
      <c r="QST1" s="13"/>
      <c r="QSU1" s="13"/>
      <c r="QSV1" s="13"/>
      <c r="QSW1" s="13"/>
      <c r="QSX1" s="13"/>
      <c r="QSY1" s="13"/>
      <c r="QSZ1" s="13"/>
      <c r="QTA1" s="13"/>
      <c r="QTB1" s="13"/>
      <c r="QTC1" s="13"/>
      <c r="QTD1" s="13"/>
      <c r="QTE1" s="13"/>
      <c r="QTF1" s="13"/>
      <c r="QTG1" s="13"/>
      <c r="QTH1" s="13"/>
      <c r="QTI1" s="13"/>
      <c r="QTJ1" s="13"/>
      <c r="QTK1" s="13"/>
      <c r="QTL1" s="13"/>
      <c r="QTM1" s="13"/>
      <c r="QTN1" s="13"/>
      <c r="QTO1" s="13"/>
      <c r="QTP1" s="13"/>
      <c r="QTQ1" s="13"/>
      <c r="QTR1" s="13"/>
      <c r="QTS1" s="13"/>
      <c r="QTT1" s="13"/>
      <c r="QTU1" s="13"/>
      <c r="QTV1" s="13"/>
      <c r="QTW1" s="13"/>
      <c r="QTX1" s="13"/>
      <c r="QTY1" s="13"/>
      <c r="QTZ1" s="13"/>
      <c r="QUA1" s="13"/>
      <c r="QUB1" s="13"/>
      <c r="QUC1" s="13"/>
      <c r="QUD1" s="13"/>
      <c r="QUE1" s="13"/>
      <c r="QUF1" s="13"/>
      <c r="QUG1" s="13"/>
      <c r="QUH1" s="13"/>
      <c r="QUI1" s="13"/>
      <c r="QUJ1" s="13"/>
      <c r="QUK1" s="13"/>
      <c r="QUL1" s="13"/>
      <c r="QUM1" s="13"/>
      <c r="QUN1" s="13"/>
      <c r="QUO1" s="13"/>
      <c r="QUP1" s="13"/>
      <c r="QUQ1" s="13"/>
      <c r="QUR1" s="13"/>
      <c r="QUS1" s="13"/>
      <c r="QUT1" s="13"/>
      <c r="QUU1" s="13"/>
      <c r="QUV1" s="13"/>
      <c r="QUW1" s="13"/>
      <c r="QUX1" s="13"/>
      <c r="QUY1" s="13"/>
      <c r="QUZ1" s="13"/>
      <c r="QVA1" s="13"/>
      <c r="QVB1" s="13"/>
      <c r="QVC1" s="13"/>
      <c r="QVD1" s="13"/>
      <c r="QVE1" s="13"/>
      <c r="QVF1" s="13"/>
      <c r="QVG1" s="13"/>
      <c r="QVH1" s="13"/>
      <c r="QVI1" s="13"/>
      <c r="QVJ1" s="13"/>
      <c r="QVK1" s="13"/>
      <c r="QVL1" s="13"/>
      <c r="QVM1" s="13"/>
      <c r="QVN1" s="13"/>
      <c r="QVO1" s="13"/>
      <c r="QVP1" s="13"/>
      <c r="QVQ1" s="13"/>
      <c r="QVR1" s="13"/>
      <c r="QVS1" s="13"/>
      <c r="QVT1" s="13"/>
      <c r="QVU1" s="13"/>
      <c r="QVV1" s="13"/>
      <c r="QVW1" s="13"/>
      <c r="QVX1" s="13"/>
      <c r="QVY1" s="13"/>
      <c r="QVZ1" s="13"/>
      <c r="QWA1" s="13"/>
      <c r="QWB1" s="13"/>
      <c r="QWC1" s="13"/>
      <c r="QWD1" s="13"/>
      <c r="QWE1" s="13"/>
      <c r="QWF1" s="13"/>
      <c r="QWG1" s="13"/>
      <c r="QWH1" s="13"/>
      <c r="QWI1" s="13"/>
      <c r="QWJ1" s="13"/>
      <c r="QWK1" s="13"/>
      <c r="QWL1" s="13"/>
      <c r="QWM1" s="13"/>
      <c r="QWN1" s="13"/>
      <c r="QWO1" s="13"/>
      <c r="QWP1" s="13"/>
      <c r="QWQ1" s="13"/>
      <c r="QWR1" s="13"/>
      <c r="QWS1" s="13"/>
      <c r="QWT1" s="13"/>
      <c r="QWU1" s="13"/>
      <c r="QWV1" s="13"/>
      <c r="QWW1" s="13"/>
      <c r="QWX1" s="13"/>
      <c r="QWY1" s="13"/>
      <c r="QWZ1" s="13"/>
      <c r="QXA1" s="13"/>
      <c r="QXB1" s="13"/>
      <c r="QXC1" s="13"/>
      <c r="QXD1" s="13"/>
      <c r="QXE1" s="13"/>
      <c r="QXF1" s="13"/>
      <c r="QXG1" s="13"/>
      <c r="QXH1" s="13"/>
      <c r="QXI1" s="13"/>
      <c r="QXJ1" s="13"/>
      <c r="QXK1" s="13"/>
      <c r="QXL1" s="13"/>
      <c r="QXM1" s="13"/>
      <c r="QXN1" s="13"/>
      <c r="QXO1" s="13"/>
      <c r="QXP1" s="13"/>
      <c r="QXQ1" s="13"/>
      <c r="QXR1" s="13"/>
      <c r="QXS1" s="13"/>
      <c r="QXT1" s="13"/>
      <c r="QXU1" s="13"/>
      <c r="QXV1" s="13"/>
      <c r="QXW1" s="13"/>
      <c r="QXX1" s="13"/>
      <c r="QXY1" s="13"/>
      <c r="QXZ1" s="13"/>
      <c r="QYA1" s="13"/>
      <c r="QYB1" s="13"/>
      <c r="QYC1" s="13"/>
      <c r="QYD1" s="13"/>
      <c r="QYE1" s="13"/>
      <c r="QYF1" s="13"/>
      <c r="QYG1" s="13"/>
      <c r="QYH1" s="13"/>
      <c r="QYI1" s="13"/>
      <c r="QYJ1" s="13"/>
      <c r="QYK1" s="13"/>
      <c r="QYL1" s="13"/>
      <c r="QYM1" s="13"/>
      <c r="QYN1" s="13"/>
      <c r="QYO1" s="13"/>
      <c r="QYP1" s="13"/>
      <c r="QYQ1" s="13"/>
      <c r="QYR1" s="13"/>
      <c r="QYS1" s="13"/>
      <c r="QYT1" s="13"/>
      <c r="QYU1" s="13"/>
      <c r="QYV1" s="13"/>
      <c r="QYW1" s="13"/>
      <c r="QYX1" s="13"/>
      <c r="QYY1" s="13"/>
      <c r="QYZ1" s="13"/>
      <c r="QZA1" s="13"/>
      <c r="QZB1" s="13"/>
      <c r="QZC1" s="13"/>
      <c r="QZD1" s="13"/>
      <c r="QZE1" s="13"/>
      <c r="QZF1" s="13"/>
      <c r="QZG1" s="13"/>
      <c r="QZH1" s="13"/>
      <c r="QZI1" s="13"/>
      <c r="QZJ1" s="13"/>
      <c r="QZK1" s="13"/>
      <c r="QZL1" s="13"/>
      <c r="QZM1" s="13"/>
      <c r="QZN1" s="13"/>
      <c r="QZO1" s="13"/>
      <c r="QZP1" s="13"/>
      <c r="QZQ1" s="13"/>
      <c r="QZR1" s="13"/>
      <c r="QZS1" s="13"/>
      <c r="QZT1" s="13"/>
      <c r="QZU1" s="13"/>
      <c r="QZV1" s="13"/>
      <c r="QZW1" s="13"/>
      <c r="QZX1" s="13"/>
      <c r="QZY1" s="13"/>
      <c r="QZZ1" s="13"/>
      <c r="RAA1" s="13"/>
      <c r="RAB1" s="13"/>
      <c r="RAC1" s="13"/>
      <c r="RAD1" s="13"/>
      <c r="RAE1" s="13"/>
      <c r="RAF1" s="13"/>
      <c r="RAG1" s="13"/>
      <c r="RAH1" s="13"/>
      <c r="RAI1" s="13"/>
      <c r="RAJ1" s="13"/>
      <c r="RAK1" s="13"/>
      <c r="RAL1" s="13"/>
      <c r="RAM1" s="13"/>
      <c r="RAN1" s="13"/>
      <c r="RAO1" s="13"/>
      <c r="RAP1" s="13"/>
      <c r="RAQ1" s="13"/>
      <c r="RAR1" s="13"/>
      <c r="RAS1" s="13"/>
      <c r="RAT1" s="13"/>
      <c r="RAU1" s="13"/>
      <c r="RAV1" s="13"/>
      <c r="RAW1" s="13"/>
      <c r="RAX1" s="13"/>
      <c r="RAY1" s="13"/>
      <c r="RAZ1" s="13"/>
      <c r="RBA1" s="13"/>
      <c r="RBB1" s="13"/>
      <c r="RBC1" s="13"/>
      <c r="RBD1" s="13"/>
      <c r="RBE1" s="13"/>
      <c r="RBF1" s="13"/>
      <c r="RBG1" s="13"/>
      <c r="RBH1" s="13"/>
      <c r="RBI1" s="13"/>
      <c r="RBJ1" s="13"/>
      <c r="RBK1" s="13"/>
      <c r="RBL1" s="13"/>
      <c r="RBM1" s="13"/>
      <c r="RBN1" s="13"/>
      <c r="RBO1" s="13"/>
      <c r="RBP1" s="13"/>
      <c r="RBQ1" s="13"/>
      <c r="RBR1" s="13"/>
      <c r="RBS1" s="13"/>
      <c r="RBT1" s="13"/>
      <c r="RBU1" s="13"/>
      <c r="RBV1" s="13"/>
      <c r="RBW1" s="13"/>
      <c r="RBX1" s="13"/>
      <c r="RBY1" s="13"/>
      <c r="RBZ1" s="13"/>
      <c r="RCA1" s="13"/>
      <c r="RCB1" s="13"/>
      <c r="RCC1" s="13"/>
      <c r="RCD1" s="13"/>
      <c r="RCE1" s="13"/>
      <c r="RCF1" s="13"/>
      <c r="RCG1" s="13"/>
      <c r="RCH1" s="13"/>
      <c r="RCI1" s="13"/>
      <c r="RCJ1" s="13"/>
      <c r="RCK1" s="13"/>
      <c r="RCL1" s="13"/>
      <c r="RCM1" s="13"/>
      <c r="RCN1" s="13"/>
      <c r="RCO1" s="13"/>
      <c r="RCP1" s="13"/>
      <c r="RCQ1" s="13"/>
      <c r="RCR1" s="13"/>
      <c r="RCS1" s="13"/>
      <c r="RCT1" s="13"/>
      <c r="RCU1" s="13"/>
      <c r="RCV1" s="13"/>
      <c r="RCW1" s="13"/>
      <c r="RCX1" s="13"/>
      <c r="RCY1" s="13"/>
      <c r="RCZ1" s="13"/>
      <c r="RDA1" s="13"/>
      <c r="RDB1" s="13"/>
      <c r="RDC1" s="13"/>
      <c r="RDD1" s="13"/>
      <c r="RDE1" s="13"/>
      <c r="RDF1" s="13"/>
      <c r="RDG1" s="13"/>
      <c r="RDH1" s="13"/>
      <c r="RDI1" s="13"/>
      <c r="RDJ1" s="13"/>
      <c r="RDK1" s="13"/>
      <c r="RDL1" s="13"/>
      <c r="RDM1" s="13"/>
      <c r="RDN1" s="13"/>
      <c r="RDO1" s="13"/>
      <c r="RDP1" s="13"/>
      <c r="RDQ1" s="13"/>
      <c r="RDR1" s="13"/>
      <c r="RDS1" s="13"/>
      <c r="RDT1" s="13"/>
      <c r="RDU1" s="13"/>
      <c r="RDV1" s="13"/>
      <c r="RDW1" s="13"/>
      <c r="RDX1" s="13"/>
      <c r="RDY1" s="13"/>
      <c r="RDZ1" s="13"/>
      <c r="REA1" s="13"/>
      <c r="REB1" s="13"/>
      <c r="REC1" s="13"/>
      <c r="RED1" s="13"/>
      <c r="REE1" s="13"/>
      <c r="REF1" s="13"/>
      <c r="REG1" s="13"/>
      <c r="REH1" s="13"/>
      <c r="REI1" s="13"/>
      <c r="REJ1" s="13"/>
      <c r="REK1" s="13"/>
      <c r="REL1" s="13"/>
      <c r="REM1" s="13"/>
      <c r="REN1" s="13"/>
      <c r="REO1" s="13"/>
      <c r="REP1" s="13"/>
      <c r="REQ1" s="13"/>
      <c r="RER1" s="13"/>
      <c r="RES1" s="13"/>
      <c r="RET1" s="13"/>
      <c r="REU1" s="13"/>
      <c r="REV1" s="13"/>
      <c r="REW1" s="13"/>
      <c r="REX1" s="13"/>
      <c r="REY1" s="13"/>
      <c r="REZ1" s="13"/>
      <c r="RFA1" s="13"/>
      <c r="RFB1" s="13"/>
      <c r="RFC1" s="13"/>
      <c r="RFD1" s="13"/>
      <c r="RFE1" s="13"/>
      <c r="RFF1" s="13"/>
      <c r="RFG1" s="13"/>
      <c r="RFH1" s="13"/>
      <c r="RFI1" s="13"/>
      <c r="RFJ1" s="13"/>
      <c r="RFK1" s="13"/>
      <c r="RFL1" s="13"/>
      <c r="RFM1" s="13"/>
      <c r="RFN1" s="13"/>
      <c r="RFO1" s="13"/>
      <c r="RFP1" s="13"/>
      <c r="RFQ1" s="13"/>
      <c r="RFR1" s="13"/>
      <c r="RFS1" s="13"/>
      <c r="RFT1" s="13"/>
      <c r="RFU1" s="13"/>
      <c r="RFV1" s="13"/>
      <c r="RFW1" s="13"/>
      <c r="RFX1" s="13"/>
      <c r="RFY1" s="13"/>
      <c r="RFZ1" s="13"/>
      <c r="RGA1" s="13"/>
      <c r="RGB1" s="13"/>
      <c r="RGC1" s="13"/>
      <c r="RGD1" s="13"/>
      <c r="RGE1" s="13"/>
      <c r="RGF1" s="13"/>
      <c r="RGG1" s="13"/>
      <c r="RGH1" s="13"/>
      <c r="RGI1" s="13"/>
      <c r="RGJ1" s="13"/>
      <c r="RGK1" s="13"/>
      <c r="RGL1" s="13"/>
      <c r="RGM1" s="13"/>
      <c r="RGN1" s="13"/>
      <c r="RGO1" s="13"/>
      <c r="RGP1" s="13"/>
      <c r="RGQ1" s="13"/>
      <c r="RGR1" s="13"/>
      <c r="RGS1" s="13"/>
      <c r="RGT1" s="13"/>
      <c r="RGU1" s="13"/>
      <c r="RGV1" s="13"/>
      <c r="RGW1" s="13"/>
      <c r="RGX1" s="13"/>
      <c r="RGY1" s="13"/>
      <c r="RGZ1" s="13"/>
      <c r="RHA1" s="13"/>
      <c r="RHB1" s="13"/>
      <c r="RHC1" s="13"/>
      <c r="RHD1" s="13"/>
      <c r="RHE1" s="13"/>
      <c r="RHF1" s="13"/>
      <c r="RHG1" s="13"/>
      <c r="RHH1" s="13"/>
      <c r="RHI1" s="13"/>
      <c r="RHJ1" s="13"/>
      <c r="RHK1" s="13"/>
      <c r="RHL1" s="13"/>
      <c r="RHM1" s="13"/>
      <c r="RHN1" s="13"/>
      <c r="RHO1" s="13"/>
      <c r="RHP1" s="13"/>
      <c r="RHQ1" s="13"/>
      <c r="RHR1" s="13"/>
      <c r="RHS1" s="13"/>
      <c r="RHT1" s="13"/>
      <c r="RHU1" s="13"/>
      <c r="RHV1" s="13"/>
      <c r="RHW1" s="13"/>
      <c r="RHX1" s="13"/>
      <c r="RHY1" s="13"/>
      <c r="RHZ1" s="13"/>
      <c r="RIA1" s="13"/>
      <c r="RIB1" s="13"/>
      <c r="RIC1" s="13"/>
      <c r="RID1" s="13"/>
      <c r="RIE1" s="13"/>
      <c r="RIF1" s="13"/>
      <c r="RIG1" s="13"/>
      <c r="RIH1" s="13"/>
      <c r="RII1" s="13"/>
      <c r="RIJ1" s="13"/>
      <c r="RIK1" s="13"/>
      <c r="RIL1" s="13"/>
      <c r="RIM1" s="13"/>
      <c r="RIN1" s="13"/>
      <c r="RIO1" s="13"/>
      <c r="RIP1" s="13"/>
      <c r="RIQ1" s="13"/>
      <c r="RIR1" s="13"/>
      <c r="RIS1" s="13"/>
      <c r="RIT1" s="13"/>
      <c r="RIU1" s="13"/>
      <c r="RIV1" s="13"/>
      <c r="RIW1" s="13"/>
      <c r="RIX1" s="13"/>
      <c r="RIY1" s="13"/>
      <c r="RIZ1" s="13"/>
      <c r="RJA1" s="13"/>
      <c r="RJB1" s="13"/>
      <c r="RJC1" s="13"/>
      <c r="RJD1" s="13"/>
      <c r="RJE1" s="13"/>
      <c r="RJF1" s="13"/>
      <c r="RJG1" s="13"/>
      <c r="RJH1" s="13"/>
      <c r="RJI1" s="13"/>
      <c r="RJJ1" s="13"/>
      <c r="RJK1" s="13"/>
      <c r="RJL1" s="13"/>
      <c r="RJM1" s="13"/>
      <c r="RJN1" s="13"/>
      <c r="RJO1" s="13"/>
      <c r="RJP1" s="13"/>
      <c r="RJQ1" s="13"/>
      <c r="RJR1" s="13"/>
      <c r="RJS1" s="13"/>
      <c r="RJT1" s="13"/>
      <c r="RJU1" s="13"/>
      <c r="RJV1" s="13"/>
      <c r="RJW1" s="13"/>
      <c r="RJX1" s="13"/>
      <c r="RJY1" s="13"/>
      <c r="RJZ1" s="13"/>
      <c r="RKA1" s="13"/>
      <c r="RKB1" s="13"/>
      <c r="RKC1" s="13"/>
      <c r="RKD1" s="13"/>
      <c r="RKE1" s="13"/>
      <c r="RKF1" s="13"/>
      <c r="RKG1" s="13"/>
      <c r="RKH1" s="13"/>
      <c r="RKI1" s="13"/>
      <c r="RKJ1" s="13"/>
      <c r="RKK1" s="13"/>
      <c r="RKL1" s="13"/>
      <c r="RKM1" s="13"/>
      <c r="RKN1" s="13"/>
      <c r="RKO1" s="13"/>
      <c r="RKP1" s="13"/>
      <c r="RKQ1" s="13"/>
      <c r="RKR1" s="13"/>
      <c r="RKS1" s="13"/>
      <c r="RKT1" s="13"/>
      <c r="RKU1" s="13"/>
      <c r="RKV1" s="13"/>
      <c r="RKW1" s="13"/>
      <c r="RKX1" s="13"/>
      <c r="RKY1" s="13"/>
      <c r="RKZ1" s="13"/>
      <c r="RLA1" s="13"/>
      <c r="RLB1" s="13"/>
      <c r="RLC1" s="13"/>
      <c r="RLD1" s="13"/>
      <c r="RLE1" s="13"/>
      <c r="RLF1" s="13"/>
      <c r="RLG1" s="13"/>
      <c r="RLH1" s="13"/>
      <c r="RLI1" s="13"/>
      <c r="RLJ1" s="13"/>
      <c r="RLK1" s="13"/>
      <c r="RLL1" s="13"/>
      <c r="RLM1" s="13"/>
      <c r="RLN1" s="13"/>
      <c r="RLO1" s="13"/>
      <c r="RLP1" s="13"/>
      <c r="RLQ1" s="13"/>
      <c r="RLR1" s="13"/>
      <c r="RLS1" s="13"/>
      <c r="RLT1" s="13"/>
      <c r="RLU1" s="13"/>
      <c r="RLV1" s="13"/>
      <c r="RLW1" s="13"/>
      <c r="RLX1" s="13"/>
      <c r="RLY1" s="13"/>
      <c r="RLZ1" s="13"/>
      <c r="RMA1" s="13"/>
      <c r="RMB1" s="13"/>
      <c r="RMC1" s="13"/>
      <c r="RMD1" s="13"/>
      <c r="RME1" s="13"/>
      <c r="RMF1" s="13"/>
      <c r="RMG1" s="13"/>
      <c r="RMH1" s="13"/>
      <c r="RMI1" s="13"/>
      <c r="RMJ1" s="13"/>
      <c r="RMK1" s="13"/>
      <c r="RML1" s="13"/>
      <c r="RMM1" s="13"/>
      <c r="RMN1" s="13"/>
      <c r="RMO1" s="13"/>
      <c r="RMP1" s="13"/>
      <c r="RMQ1" s="13"/>
      <c r="RMR1" s="13"/>
      <c r="RMS1" s="13"/>
      <c r="RMT1" s="13"/>
      <c r="RMU1" s="13"/>
      <c r="RMV1" s="13"/>
      <c r="RMW1" s="13"/>
      <c r="RMX1" s="13"/>
      <c r="RMY1" s="13"/>
      <c r="RMZ1" s="13"/>
      <c r="RNA1" s="13"/>
      <c r="RNB1" s="13"/>
      <c r="RNC1" s="13"/>
      <c r="RND1" s="13"/>
      <c r="RNE1" s="13"/>
      <c r="RNF1" s="13"/>
      <c r="RNG1" s="13"/>
      <c r="RNH1" s="13"/>
      <c r="RNI1" s="13"/>
      <c r="RNJ1" s="13"/>
      <c r="RNK1" s="13"/>
      <c r="RNL1" s="13"/>
      <c r="RNM1" s="13"/>
      <c r="RNN1" s="13"/>
      <c r="RNO1" s="13"/>
      <c r="RNP1" s="13"/>
      <c r="RNQ1" s="13"/>
      <c r="RNR1" s="13"/>
      <c r="RNS1" s="13"/>
      <c r="RNT1" s="13"/>
      <c r="RNU1" s="13"/>
      <c r="RNV1" s="13"/>
      <c r="RNW1" s="13"/>
      <c r="RNX1" s="13"/>
      <c r="RNY1" s="13"/>
      <c r="RNZ1" s="13"/>
      <c r="ROA1" s="13"/>
      <c r="ROB1" s="13"/>
      <c r="ROC1" s="13"/>
      <c r="ROD1" s="13"/>
      <c r="ROE1" s="13"/>
      <c r="ROF1" s="13"/>
      <c r="ROG1" s="13"/>
      <c r="ROH1" s="13"/>
      <c r="ROI1" s="13"/>
      <c r="ROJ1" s="13"/>
      <c r="ROK1" s="13"/>
      <c r="ROL1" s="13"/>
      <c r="ROM1" s="13"/>
      <c r="RON1" s="13"/>
      <c r="ROO1" s="13"/>
      <c r="ROP1" s="13"/>
      <c r="ROQ1" s="13"/>
      <c r="ROR1" s="13"/>
      <c r="ROS1" s="13"/>
      <c r="ROT1" s="13"/>
      <c r="ROU1" s="13"/>
      <c r="ROV1" s="13"/>
      <c r="ROW1" s="13"/>
      <c r="ROX1" s="13"/>
      <c r="ROY1" s="13"/>
      <c r="ROZ1" s="13"/>
      <c r="RPA1" s="13"/>
      <c r="RPB1" s="13"/>
      <c r="RPC1" s="13"/>
      <c r="RPD1" s="13"/>
      <c r="RPE1" s="13"/>
      <c r="RPF1" s="13"/>
      <c r="RPG1" s="13"/>
      <c r="RPH1" s="13"/>
      <c r="RPI1" s="13"/>
      <c r="RPJ1" s="13"/>
      <c r="RPK1" s="13"/>
      <c r="RPL1" s="13"/>
      <c r="RPM1" s="13"/>
      <c r="RPN1" s="13"/>
      <c r="RPO1" s="13"/>
      <c r="RPP1" s="13"/>
      <c r="RPQ1" s="13"/>
      <c r="RPR1" s="13"/>
      <c r="RPS1" s="13"/>
      <c r="RPT1" s="13"/>
      <c r="RPU1" s="13"/>
      <c r="RPV1" s="13"/>
      <c r="RPW1" s="13"/>
      <c r="RPX1" s="13"/>
      <c r="RPY1" s="13"/>
      <c r="RPZ1" s="13"/>
      <c r="RQA1" s="13"/>
      <c r="RQB1" s="13"/>
      <c r="RQC1" s="13"/>
      <c r="RQD1" s="13"/>
      <c r="RQE1" s="13"/>
      <c r="RQF1" s="13"/>
      <c r="RQG1" s="13"/>
      <c r="RQH1" s="13"/>
      <c r="RQI1" s="13"/>
      <c r="RQJ1" s="13"/>
      <c r="RQK1" s="13"/>
      <c r="RQL1" s="13"/>
      <c r="RQM1" s="13"/>
      <c r="RQN1" s="13"/>
      <c r="RQO1" s="13"/>
      <c r="RQP1" s="13"/>
      <c r="RQQ1" s="13"/>
      <c r="RQR1" s="13"/>
      <c r="RQS1" s="13"/>
      <c r="RQT1" s="13"/>
      <c r="RQU1" s="13"/>
      <c r="RQV1" s="13"/>
      <c r="RQW1" s="13"/>
      <c r="RQX1" s="13"/>
      <c r="RQY1" s="13"/>
      <c r="RQZ1" s="13"/>
      <c r="RRA1" s="13"/>
      <c r="RRB1" s="13"/>
      <c r="RRC1" s="13"/>
      <c r="RRD1" s="13"/>
      <c r="RRE1" s="13"/>
      <c r="RRF1" s="13"/>
      <c r="RRG1" s="13"/>
      <c r="RRH1" s="13"/>
      <c r="RRI1" s="13"/>
      <c r="RRJ1" s="13"/>
      <c r="RRK1" s="13"/>
      <c r="RRL1" s="13"/>
      <c r="RRM1" s="13"/>
      <c r="RRN1" s="13"/>
      <c r="RRO1" s="13"/>
      <c r="RRP1" s="13"/>
      <c r="RRQ1" s="13"/>
      <c r="RRR1" s="13"/>
      <c r="RRS1" s="13"/>
      <c r="RRT1" s="13"/>
      <c r="RRU1" s="13"/>
      <c r="RRV1" s="13"/>
      <c r="RRW1" s="13"/>
      <c r="RRX1" s="13"/>
      <c r="RRY1" s="13"/>
      <c r="RRZ1" s="13"/>
      <c r="RSA1" s="13"/>
      <c r="RSB1" s="13"/>
      <c r="RSC1" s="13"/>
      <c r="RSD1" s="13"/>
      <c r="RSE1" s="13"/>
      <c r="RSF1" s="13"/>
      <c r="RSG1" s="13"/>
      <c r="RSH1" s="13"/>
      <c r="RSI1" s="13"/>
      <c r="RSJ1" s="13"/>
      <c r="RSK1" s="13"/>
      <c r="RSL1" s="13"/>
      <c r="RSM1" s="13"/>
      <c r="RSN1" s="13"/>
      <c r="RSO1" s="13"/>
      <c r="RSP1" s="13"/>
      <c r="RSQ1" s="13"/>
      <c r="RSR1" s="13"/>
      <c r="RSS1" s="13"/>
      <c r="RST1" s="13"/>
      <c r="RSU1" s="13"/>
      <c r="RSV1" s="13"/>
      <c r="RSW1" s="13"/>
      <c r="RSX1" s="13"/>
      <c r="RSY1" s="13"/>
      <c r="RSZ1" s="13"/>
      <c r="RTA1" s="13"/>
      <c r="RTB1" s="13"/>
      <c r="RTC1" s="13"/>
      <c r="RTD1" s="13"/>
      <c r="RTE1" s="13"/>
      <c r="RTF1" s="13"/>
      <c r="RTG1" s="13"/>
      <c r="RTH1" s="13"/>
      <c r="RTI1" s="13"/>
      <c r="RTJ1" s="13"/>
      <c r="RTK1" s="13"/>
      <c r="RTL1" s="13"/>
      <c r="RTM1" s="13"/>
      <c r="RTN1" s="13"/>
      <c r="RTO1" s="13"/>
      <c r="RTP1" s="13"/>
      <c r="RTQ1" s="13"/>
      <c r="RTR1" s="13"/>
      <c r="RTS1" s="13"/>
      <c r="RTT1" s="13"/>
      <c r="RTU1" s="13"/>
      <c r="RTV1" s="13"/>
      <c r="RTW1" s="13"/>
      <c r="RTX1" s="13"/>
      <c r="RTY1" s="13"/>
      <c r="RTZ1" s="13"/>
      <c r="RUA1" s="13"/>
      <c r="RUB1" s="13"/>
      <c r="RUC1" s="13"/>
      <c r="RUD1" s="13"/>
      <c r="RUE1" s="13"/>
      <c r="RUF1" s="13"/>
      <c r="RUG1" s="13"/>
      <c r="RUH1" s="13"/>
      <c r="RUI1" s="13"/>
      <c r="RUJ1" s="13"/>
      <c r="RUK1" s="13"/>
      <c r="RUL1" s="13"/>
      <c r="RUM1" s="13"/>
      <c r="RUN1" s="13"/>
      <c r="RUO1" s="13"/>
      <c r="RUP1" s="13"/>
      <c r="RUQ1" s="13"/>
      <c r="RUR1" s="13"/>
      <c r="RUS1" s="13"/>
      <c r="RUT1" s="13"/>
      <c r="RUU1" s="13"/>
      <c r="RUV1" s="13"/>
      <c r="RUW1" s="13"/>
      <c r="RUX1" s="13"/>
      <c r="RUY1" s="13"/>
      <c r="RUZ1" s="13"/>
      <c r="RVA1" s="13"/>
      <c r="RVB1" s="13"/>
      <c r="RVC1" s="13"/>
      <c r="RVD1" s="13"/>
      <c r="RVE1" s="13"/>
      <c r="RVF1" s="13"/>
      <c r="RVG1" s="13"/>
      <c r="RVH1" s="13"/>
      <c r="RVI1" s="13"/>
      <c r="RVJ1" s="13"/>
      <c r="RVK1" s="13"/>
      <c r="RVL1" s="13"/>
      <c r="RVM1" s="13"/>
      <c r="RVN1" s="13"/>
      <c r="RVO1" s="13"/>
      <c r="RVP1" s="13"/>
      <c r="RVQ1" s="13"/>
      <c r="RVR1" s="13"/>
      <c r="RVS1" s="13"/>
      <c r="RVT1" s="13"/>
      <c r="RVU1" s="13"/>
      <c r="RVV1" s="13"/>
      <c r="RVW1" s="13"/>
      <c r="RVX1" s="13"/>
      <c r="RVY1" s="13"/>
      <c r="RVZ1" s="13"/>
      <c r="RWA1" s="13"/>
      <c r="RWB1" s="13"/>
      <c r="RWC1" s="13"/>
      <c r="RWD1" s="13"/>
      <c r="RWE1" s="13"/>
      <c r="RWF1" s="13"/>
      <c r="RWG1" s="13"/>
      <c r="RWH1" s="13"/>
      <c r="RWI1" s="13"/>
      <c r="RWJ1" s="13"/>
      <c r="RWK1" s="13"/>
      <c r="RWL1" s="13"/>
      <c r="RWM1" s="13"/>
      <c r="RWN1" s="13"/>
      <c r="RWO1" s="13"/>
      <c r="RWP1" s="13"/>
      <c r="RWQ1" s="13"/>
      <c r="RWR1" s="13"/>
      <c r="RWS1" s="13"/>
      <c r="RWT1" s="13"/>
      <c r="RWU1" s="13"/>
      <c r="RWV1" s="13"/>
      <c r="RWW1" s="13"/>
      <c r="RWX1" s="13"/>
      <c r="RWY1" s="13"/>
      <c r="RWZ1" s="13"/>
      <c r="RXA1" s="13"/>
      <c r="RXB1" s="13"/>
      <c r="RXC1" s="13"/>
      <c r="RXD1" s="13"/>
      <c r="RXE1" s="13"/>
      <c r="RXF1" s="13"/>
      <c r="RXG1" s="13"/>
      <c r="RXH1" s="13"/>
      <c r="RXI1" s="13"/>
      <c r="RXJ1" s="13"/>
      <c r="RXK1" s="13"/>
      <c r="RXL1" s="13"/>
      <c r="RXM1" s="13"/>
      <c r="RXN1" s="13"/>
      <c r="RXO1" s="13"/>
      <c r="RXP1" s="13"/>
      <c r="RXQ1" s="13"/>
      <c r="RXR1" s="13"/>
      <c r="RXS1" s="13"/>
      <c r="RXT1" s="13"/>
      <c r="RXU1" s="13"/>
      <c r="RXV1" s="13"/>
      <c r="RXW1" s="13"/>
      <c r="RXX1" s="13"/>
      <c r="RXY1" s="13"/>
      <c r="RXZ1" s="13"/>
      <c r="RYA1" s="13"/>
      <c r="RYB1" s="13"/>
      <c r="RYC1" s="13"/>
      <c r="RYD1" s="13"/>
      <c r="RYE1" s="13"/>
      <c r="RYF1" s="13"/>
      <c r="RYG1" s="13"/>
      <c r="RYH1" s="13"/>
      <c r="RYI1" s="13"/>
      <c r="RYJ1" s="13"/>
      <c r="RYK1" s="13"/>
      <c r="RYL1" s="13"/>
      <c r="RYM1" s="13"/>
      <c r="RYN1" s="13"/>
      <c r="RYO1" s="13"/>
      <c r="RYP1" s="13"/>
      <c r="RYQ1" s="13"/>
      <c r="RYR1" s="13"/>
      <c r="RYS1" s="13"/>
      <c r="RYT1" s="13"/>
      <c r="RYU1" s="13"/>
      <c r="RYV1" s="13"/>
      <c r="RYW1" s="13"/>
      <c r="RYX1" s="13"/>
      <c r="RYY1" s="13"/>
      <c r="RYZ1" s="13"/>
      <c r="RZA1" s="13"/>
      <c r="RZB1" s="13"/>
      <c r="RZC1" s="13"/>
      <c r="RZD1" s="13"/>
      <c r="RZE1" s="13"/>
      <c r="RZF1" s="13"/>
      <c r="RZG1" s="13"/>
      <c r="RZH1" s="13"/>
      <c r="RZI1" s="13"/>
      <c r="RZJ1" s="13"/>
      <c r="RZK1" s="13"/>
      <c r="RZL1" s="13"/>
      <c r="RZM1" s="13"/>
      <c r="RZN1" s="13"/>
      <c r="RZO1" s="13"/>
      <c r="RZP1" s="13"/>
      <c r="RZQ1" s="13"/>
      <c r="RZR1" s="13"/>
      <c r="RZS1" s="13"/>
      <c r="RZT1" s="13"/>
      <c r="RZU1" s="13"/>
      <c r="RZV1" s="13"/>
      <c r="RZW1" s="13"/>
      <c r="RZX1" s="13"/>
      <c r="RZY1" s="13"/>
      <c r="RZZ1" s="13"/>
      <c r="SAA1" s="13"/>
      <c r="SAB1" s="13"/>
      <c r="SAC1" s="13"/>
      <c r="SAD1" s="13"/>
      <c r="SAE1" s="13"/>
      <c r="SAF1" s="13"/>
      <c r="SAG1" s="13"/>
      <c r="SAH1" s="13"/>
      <c r="SAI1" s="13"/>
      <c r="SAJ1" s="13"/>
      <c r="SAK1" s="13"/>
      <c r="SAL1" s="13"/>
      <c r="SAM1" s="13"/>
      <c r="SAN1" s="13"/>
      <c r="SAO1" s="13"/>
      <c r="SAP1" s="13"/>
      <c r="SAQ1" s="13"/>
      <c r="SAR1" s="13"/>
      <c r="SAS1" s="13"/>
      <c r="SAT1" s="13"/>
      <c r="SAU1" s="13"/>
      <c r="SAV1" s="13"/>
      <c r="SAW1" s="13"/>
      <c r="SAX1" s="13"/>
      <c r="SAY1" s="13"/>
      <c r="SAZ1" s="13"/>
      <c r="SBA1" s="13"/>
      <c r="SBB1" s="13"/>
      <c r="SBC1" s="13"/>
      <c r="SBD1" s="13"/>
      <c r="SBE1" s="13"/>
      <c r="SBF1" s="13"/>
      <c r="SBG1" s="13"/>
      <c r="SBH1" s="13"/>
      <c r="SBI1" s="13"/>
      <c r="SBJ1" s="13"/>
      <c r="SBK1" s="13"/>
      <c r="SBL1" s="13"/>
      <c r="SBM1" s="13"/>
      <c r="SBN1" s="13"/>
      <c r="SBO1" s="13"/>
      <c r="SBP1" s="13"/>
      <c r="SBQ1" s="13"/>
      <c r="SBR1" s="13"/>
      <c r="SBS1" s="13"/>
      <c r="SBT1" s="13"/>
      <c r="SBU1" s="13"/>
      <c r="SBV1" s="13"/>
      <c r="SBW1" s="13"/>
      <c r="SBX1" s="13"/>
      <c r="SBY1" s="13"/>
      <c r="SBZ1" s="13"/>
      <c r="SCA1" s="13"/>
      <c r="SCB1" s="13"/>
      <c r="SCC1" s="13"/>
      <c r="SCD1" s="13"/>
      <c r="SCE1" s="13"/>
      <c r="SCF1" s="13"/>
      <c r="SCG1" s="13"/>
      <c r="SCH1" s="13"/>
      <c r="SCI1" s="13"/>
      <c r="SCJ1" s="13"/>
      <c r="SCK1" s="13"/>
      <c r="SCL1" s="13"/>
      <c r="SCM1" s="13"/>
      <c r="SCN1" s="13"/>
      <c r="SCO1" s="13"/>
      <c r="SCP1" s="13"/>
      <c r="SCQ1" s="13"/>
      <c r="SCR1" s="13"/>
      <c r="SCS1" s="13"/>
      <c r="SCT1" s="13"/>
      <c r="SCU1" s="13"/>
      <c r="SCV1" s="13"/>
      <c r="SCW1" s="13"/>
      <c r="SCX1" s="13"/>
      <c r="SCY1" s="13"/>
      <c r="SCZ1" s="13"/>
      <c r="SDA1" s="13"/>
      <c r="SDB1" s="13"/>
      <c r="SDC1" s="13"/>
      <c r="SDD1" s="13"/>
      <c r="SDE1" s="13"/>
      <c r="SDF1" s="13"/>
      <c r="SDG1" s="13"/>
      <c r="SDH1" s="13"/>
      <c r="SDI1" s="13"/>
      <c r="SDJ1" s="13"/>
      <c r="SDK1" s="13"/>
      <c r="SDL1" s="13"/>
      <c r="SDM1" s="13"/>
      <c r="SDN1" s="13"/>
      <c r="SDO1" s="13"/>
      <c r="SDP1" s="13"/>
      <c r="SDQ1" s="13"/>
      <c r="SDR1" s="13"/>
      <c r="SDS1" s="13"/>
      <c r="SDT1" s="13"/>
      <c r="SDU1" s="13"/>
      <c r="SDV1" s="13"/>
      <c r="SDW1" s="13"/>
      <c r="SDX1" s="13"/>
      <c r="SDY1" s="13"/>
      <c r="SDZ1" s="13"/>
      <c r="SEA1" s="13"/>
      <c r="SEB1" s="13"/>
      <c r="SEC1" s="13"/>
      <c r="SED1" s="13"/>
      <c r="SEE1" s="13"/>
      <c r="SEF1" s="13"/>
      <c r="SEG1" s="13"/>
      <c r="SEH1" s="13"/>
      <c r="SEI1" s="13"/>
      <c r="SEJ1" s="13"/>
      <c r="SEK1" s="13"/>
      <c r="SEL1" s="13"/>
      <c r="SEM1" s="13"/>
      <c r="SEN1" s="13"/>
      <c r="SEO1" s="13"/>
      <c r="SEP1" s="13"/>
      <c r="SEQ1" s="13"/>
      <c r="SER1" s="13"/>
      <c r="SES1" s="13"/>
      <c r="SET1" s="13"/>
      <c r="SEU1" s="13"/>
      <c r="SEV1" s="13"/>
      <c r="SEW1" s="13"/>
      <c r="SEX1" s="13"/>
      <c r="SEY1" s="13"/>
      <c r="SEZ1" s="13"/>
      <c r="SFA1" s="13"/>
      <c r="SFB1" s="13"/>
      <c r="SFC1" s="13"/>
      <c r="SFD1" s="13"/>
      <c r="SFE1" s="13"/>
      <c r="SFF1" s="13"/>
      <c r="SFG1" s="13"/>
      <c r="SFH1" s="13"/>
      <c r="SFI1" s="13"/>
      <c r="SFJ1" s="13"/>
      <c r="SFK1" s="13"/>
      <c r="SFL1" s="13"/>
      <c r="SFM1" s="13"/>
      <c r="SFN1" s="13"/>
      <c r="SFO1" s="13"/>
      <c r="SFP1" s="13"/>
      <c r="SFQ1" s="13"/>
      <c r="SFR1" s="13"/>
      <c r="SFS1" s="13"/>
      <c r="SFT1" s="13"/>
      <c r="SFU1" s="13"/>
      <c r="SFV1" s="13"/>
      <c r="SFW1" s="13"/>
      <c r="SFX1" s="13"/>
      <c r="SFY1" s="13"/>
      <c r="SFZ1" s="13"/>
      <c r="SGA1" s="13"/>
      <c r="SGB1" s="13"/>
      <c r="SGC1" s="13"/>
      <c r="SGD1" s="13"/>
      <c r="SGE1" s="13"/>
      <c r="SGF1" s="13"/>
      <c r="SGG1" s="13"/>
      <c r="SGH1" s="13"/>
      <c r="SGI1" s="13"/>
      <c r="SGJ1" s="13"/>
      <c r="SGK1" s="13"/>
      <c r="SGL1" s="13"/>
      <c r="SGM1" s="13"/>
      <c r="SGN1" s="13"/>
      <c r="SGO1" s="13"/>
      <c r="SGP1" s="13"/>
      <c r="SGQ1" s="13"/>
      <c r="SGR1" s="13"/>
      <c r="SGS1" s="13"/>
      <c r="SGT1" s="13"/>
      <c r="SGU1" s="13"/>
      <c r="SGV1" s="13"/>
      <c r="SGW1" s="13"/>
      <c r="SGX1" s="13"/>
      <c r="SGY1" s="13"/>
      <c r="SGZ1" s="13"/>
      <c r="SHA1" s="13"/>
      <c r="SHB1" s="13"/>
      <c r="SHC1" s="13"/>
      <c r="SHD1" s="13"/>
      <c r="SHE1" s="13"/>
      <c r="SHF1" s="13"/>
      <c r="SHG1" s="13"/>
      <c r="SHH1" s="13"/>
      <c r="SHI1" s="13"/>
      <c r="SHJ1" s="13"/>
      <c r="SHK1" s="13"/>
      <c r="SHL1" s="13"/>
      <c r="SHM1" s="13"/>
      <c r="SHN1" s="13"/>
      <c r="SHO1" s="13"/>
      <c r="SHP1" s="13"/>
      <c r="SHQ1" s="13"/>
      <c r="SHR1" s="13"/>
      <c r="SHS1" s="13"/>
      <c r="SHT1" s="13"/>
      <c r="SHU1" s="13"/>
      <c r="SHV1" s="13"/>
      <c r="SHW1" s="13"/>
      <c r="SHX1" s="13"/>
      <c r="SHY1" s="13"/>
      <c r="SHZ1" s="13"/>
      <c r="SIA1" s="13"/>
      <c r="SIB1" s="13"/>
      <c r="SIC1" s="13"/>
      <c r="SID1" s="13"/>
      <c r="SIE1" s="13"/>
      <c r="SIF1" s="13"/>
      <c r="SIG1" s="13"/>
      <c r="SIH1" s="13"/>
      <c r="SII1" s="13"/>
      <c r="SIJ1" s="13"/>
      <c r="SIK1" s="13"/>
      <c r="SIL1" s="13"/>
      <c r="SIM1" s="13"/>
      <c r="SIN1" s="13"/>
      <c r="SIO1" s="13"/>
      <c r="SIP1" s="13"/>
      <c r="SIQ1" s="13"/>
      <c r="SIR1" s="13"/>
      <c r="SIS1" s="13"/>
      <c r="SIT1" s="13"/>
      <c r="SIU1" s="13"/>
      <c r="SIV1" s="13"/>
      <c r="SIW1" s="13"/>
      <c r="SIX1" s="13"/>
      <c r="SIY1" s="13"/>
      <c r="SIZ1" s="13"/>
      <c r="SJA1" s="13"/>
      <c r="SJB1" s="13"/>
      <c r="SJC1" s="13"/>
      <c r="SJD1" s="13"/>
      <c r="SJE1" s="13"/>
      <c r="SJF1" s="13"/>
      <c r="SJG1" s="13"/>
      <c r="SJH1" s="13"/>
      <c r="SJI1" s="13"/>
      <c r="SJJ1" s="13"/>
      <c r="SJK1" s="13"/>
      <c r="SJL1" s="13"/>
      <c r="SJM1" s="13"/>
      <c r="SJN1" s="13"/>
      <c r="SJO1" s="13"/>
      <c r="SJP1" s="13"/>
      <c r="SJQ1" s="13"/>
      <c r="SJR1" s="13"/>
      <c r="SJS1" s="13"/>
      <c r="SJT1" s="13"/>
      <c r="SJU1" s="13"/>
      <c r="SJV1" s="13"/>
      <c r="SJW1" s="13"/>
      <c r="SJX1" s="13"/>
      <c r="SJY1" s="13"/>
      <c r="SJZ1" s="13"/>
      <c r="SKA1" s="13"/>
      <c r="SKB1" s="13"/>
      <c r="SKC1" s="13"/>
      <c r="SKD1" s="13"/>
      <c r="SKE1" s="13"/>
      <c r="SKF1" s="13"/>
      <c r="SKG1" s="13"/>
      <c r="SKH1" s="13"/>
      <c r="SKI1" s="13"/>
      <c r="SKJ1" s="13"/>
      <c r="SKK1" s="13"/>
      <c r="SKL1" s="13"/>
      <c r="SKM1" s="13"/>
      <c r="SKN1" s="13"/>
      <c r="SKO1" s="13"/>
      <c r="SKP1" s="13"/>
      <c r="SKQ1" s="13"/>
      <c r="SKR1" s="13"/>
      <c r="SKS1" s="13"/>
      <c r="SKT1" s="13"/>
      <c r="SKU1" s="13"/>
      <c r="SKV1" s="13"/>
      <c r="SKW1" s="13"/>
      <c r="SKX1" s="13"/>
      <c r="SKY1" s="13"/>
      <c r="SKZ1" s="13"/>
      <c r="SLA1" s="13"/>
      <c r="SLB1" s="13"/>
      <c r="SLC1" s="13"/>
      <c r="SLD1" s="13"/>
      <c r="SLE1" s="13"/>
      <c r="SLF1" s="13"/>
      <c r="SLG1" s="13"/>
      <c r="SLH1" s="13"/>
      <c r="SLI1" s="13"/>
      <c r="SLJ1" s="13"/>
      <c r="SLK1" s="13"/>
      <c r="SLL1" s="13"/>
      <c r="SLM1" s="13"/>
      <c r="SLN1" s="13"/>
      <c r="SLO1" s="13"/>
      <c r="SLP1" s="13"/>
      <c r="SLQ1" s="13"/>
      <c r="SLR1" s="13"/>
      <c r="SLS1" s="13"/>
      <c r="SLT1" s="13"/>
      <c r="SLU1" s="13"/>
      <c r="SLV1" s="13"/>
      <c r="SLW1" s="13"/>
      <c r="SLX1" s="13"/>
      <c r="SLY1" s="13"/>
      <c r="SLZ1" s="13"/>
      <c r="SMA1" s="13"/>
      <c r="SMB1" s="13"/>
      <c r="SMC1" s="13"/>
      <c r="SMD1" s="13"/>
      <c r="SME1" s="13"/>
      <c r="SMF1" s="13"/>
      <c r="SMG1" s="13"/>
      <c r="SMH1" s="13"/>
      <c r="SMI1" s="13"/>
      <c r="SMJ1" s="13"/>
      <c r="SMK1" s="13"/>
      <c r="SML1" s="13"/>
      <c r="SMM1" s="13"/>
      <c r="SMN1" s="13"/>
      <c r="SMO1" s="13"/>
      <c r="SMP1" s="13"/>
      <c r="SMQ1" s="13"/>
      <c r="SMR1" s="13"/>
      <c r="SMS1" s="13"/>
      <c r="SMT1" s="13"/>
      <c r="SMU1" s="13"/>
      <c r="SMV1" s="13"/>
      <c r="SMW1" s="13"/>
      <c r="SMX1" s="13"/>
      <c r="SMY1" s="13"/>
      <c r="SMZ1" s="13"/>
      <c r="SNA1" s="13"/>
      <c r="SNB1" s="13"/>
      <c r="SNC1" s="13"/>
      <c r="SND1" s="13"/>
      <c r="SNE1" s="13"/>
      <c r="SNF1" s="13"/>
      <c r="SNG1" s="13"/>
      <c r="SNH1" s="13"/>
      <c r="SNI1" s="13"/>
      <c r="SNJ1" s="13"/>
      <c r="SNK1" s="13"/>
      <c r="SNL1" s="13"/>
      <c r="SNM1" s="13"/>
      <c r="SNN1" s="13"/>
      <c r="SNO1" s="13"/>
      <c r="SNP1" s="13"/>
      <c r="SNQ1" s="13"/>
      <c r="SNR1" s="13"/>
      <c r="SNS1" s="13"/>
      <c r="SNT1" s="13"/>
      <c r="SNU1" s="13"/>
      <c r="SNV1" s="13"/>
      <c r="SNW1" s="13"/>
      <c r="SNX1" s="13"/>
      <c r="SNY1" s="13"/>
      <c r="SNZ1" s="13"/>
      <c r="SOA1" s="13"/>
      <c r="SOB1" s="13"/>
      <c r="SOC1" s="13"/>
      <c r="SOD1" s="13"/>
      <c r="SOE1" s="13"/>
      <c r="SOF1" s="13"/>
      <c r="SOG1" s="13"/>
      <c r="SOH1" s="13"/>
      <c r="SOI1" s="13"/>
      <c r="SOJ1" s="13"/>
      <c r="SOK1" s="13"/>
      <c r="SOL1" s="13"/>
      <c r="SOM1" s="13"/>
      <c r="SON1" s="13"/>
      <c r="SOO1" s="13"/>
      <c r="SOP1" s="13"/>
      <c r="SOQ1" s="13"/>
      <c r="SOR1" s="13"/>
      <c r="SOS1" s="13"/>
      <c r="SOT1" s="13"/>
      <c r="SOU1" s="13"/>
      <c r="SOV1" s="13"/>
      <c r="SOW1" s="13"/>
      <c r="SOX1" s="13"/>
      <c r="SOY1" s="13"/>
      <c r="SOZ1" s="13"/>
      <c r="SPA1" s="13"/>
      <c r="SPB1" s="13"/>
      <c r="SPC1" s="13"/>
      <c r="SPD1" s="13"/>
      <c r="SPE1" s="13"/>
      <c r="SPF1" s="13"/>
      <c r="SPG1" s="13"/>
      <c r="SPH1" s="13"/>
      <c r="SPI1" s="13"/>
      <c r="SPJ1" s="13"/>
      <c r="SPK1" s="13"/>
      <c r="SPL1" s="13"/>
      <c r="SPM1" s="13"/>
      <c r="SPN1" s="13"/>
      <c r="SPO1" s="13"/>
      <c r="SPP1" s="13"/>
      <c r="SPQ1" s="13"/>
      <c r="SPR1" s="13"/>
      <c r="SPS1" s="13"/>
      <c r="SPT1" s="13"/>
      <c r="SPU1" s="13"/>
      <c r="SPV1" s="13"/>
      <c r="SPW1" s="13"/>
      <c r="SPX1" s="13"/>
      <c r="SPY1" s="13"/>
      <c r="SPZ1" s="13"/>
      <c r="SQA1" s="13"/>
      <c r="SQB1" s="13"/>
      <c r="SQC1" s="13"/>
      <c r="SQD1" s="13"/>
      <c r="SQE1" s="13"/>
      <c r="SQF1" s="13"/>
      <c r="SQG1" s="13"/>
      <c r="SQH1" s="13"/>
      <c r="SQI1" s="13"/>
      <c r="SQJ1" s="13"/>
      <c r="SQK1" s="13"/>
      <c r="SQL1" s="13"/>
      <c r="SQM1" s="13"/>
      <c r="SQN1" s="13"/>
      <c r="SQO1" s="13"/>
      <c r="SQP1" s="13"/>
      <c r="SQQ1" s="13"/>
      <c r="SQR1" s="13"/>
      <c r="SQS1" s="13"/>
      <c r="SQT1" s="13"/>
      <c r="SQU1" s="13"/>
      <c r="SQV1" s="13"/>
      <c r="SQW1" s="13"/>
      <c r="SQX1" s="13"/>
      <c r="SQY1" s="13"/>
      <c r="SQZ1" s="13"/>
      <c r="SRA1" s="13"/>
      <c r="SRB1" s="13"/>
      <c r="SRC1" s="13"/>
      <c r="SRD1" s="13"/>
      <c r="SRE1" s="13"/>
      <c r="SRF1" s="13"/>
      <c r="SRG1" s="13"/>
      <c r="SRH1" s="13"/>
      <c r="SRI1" s="13"/>
      <c r="SRJ1" s="13"/>
      <c r="SRK1" s="13"/>
      <c r="SRL1" s="13"/>
      <c r="SRM1" s="13"/>
      <c r="SRN1" s="13"/>
      <c r="SRO1" s="13"/>
      <c r="SRP1" s="13"/>
      <c r="SRQ1" s="13"/>
      <c r="SRR1" s="13"/>
      <c r="SRS1" s="13"/>
      <c r="SRT1" s="13"/>
      <c r="SRU1" s="13"/>
      <c r="SRV1" s="13"/>
      <c r="SRW1" s="13"/>
      <c r="SRX1" s="13"/>
      <c r="SRY1" s="13"/>
      <c r="SRZ1" s="13"/>
      <c r="SSA1" s="13"/>
      <c r="SSB1" s="13"/>
      <c r="SSC1" s="13"/>
      <c r="SSD1" s="13"/>
      <c r="SSE1" s="13"/>
      <c r="SSF1" s="13"/>
      <c r="SSG1" s="13"/>
      <c r="SSH1" s="13"/>
      <c r="SSI1" s="13"/>
      <c r="SSJ1" s="13"/>
      <c r="SSK1" s="13"/>
      <c r="SSL1" s="13"/>
      <c r="SSM1" s="13"/>
      <c r="SSN1" s="13"/>
      <c r="SSO1" s="13"/>
      <c r="SSP1" s="13"/>
      <c r="SSQ1" s="13"/>
      <c r="SSR1" s="13"/>
      <c r="SSS1" s="13"/>
      <c r="SST1" s="13"/>
      <c r="SSU1" s="13"/>
      <c r="SSV1" s="13"/>
      <c r="SSW1" s="13"/>
      <c r="SSX1" s="13"/>
      <c r="SSY1" s="13"/>
      <c r="SSZ1" s="13"/>
      <c r="STA1" s="13"/>
      <c r="STB1" s="13"/>
      <c r="STC1" s="13"/>
      <c r="STD1" s="13"/>
      <c r="STE1" s="13"/>
      <c r="STF1" s="13"/>
      <c r="STG1" s="13"/>
      <c r="STH1" s="13"/>
      <c r="STI1" s="13"/>
      <c r="STJ1" s="13"/>
      <c r="STK1" s="13"/>
      <c r="STL1" s="13"/>
      <c r="STM1" s="13"/>
      <c r="STN1" s="13"/>
      <c r="STO1" s="13"/>
      <c r="STP1" s="13"/>
      <c r="STQ1" s="13"/>
      <c r="STR1" s="13"/>
      <c r="STS1" s="13"/>
      <c r="STT1" s="13"/>
      <c r="STU1" s="13"/>
      <c r="STV1" s="13"/>
      <c r="STW1" s="13"/>
      <c r="STX1" s="13"/>
      <c r="STY1" s="13"/>
      <c r="STZ1" s="13"/>
      <c r="SUA1" s="13"/>
      <c r="SUB1" s="13"/>
      <c r="SUC1" s="13"/>
      <c r="SUD1" s="13"/>
      <c r="SUE1" s="13"/>
      <c r="SUF1" s="13"/>
      <c r="SUG1" s="13"/>
      <c r="SUH1" s="13"/>
      <c r="SUI1" s="13"/>
      <c r="SUJ1" s="13"/>
      <c r="SUK1" s="13"/>
      <c r="SUL1" s="13"/>
      <c r="SUM1" s="13"/>
      <c r="SUN1" s="13"/>
      <c r="SUO1" s="13"/>
      <c r="SUP1" s="13"/>
      <c r="SUQ1" s="13"/>
      <c r="SUR1" s="13"/>
      <c r="SUS1" s="13"/>
      <c r="SUT1" s="13"/>
      <c r="SUU1" s="13"/>
      <c r="SUV1" s="13"/>
      <c r="SUW1" s="13"/>
      <c r="SUX1" s="13"/>
      <c r="SUY1" s="13"/>
      <c r="SUZ1" s="13"/>
      <c r="SVA1" s="13"/>
      <c r="SVB1" s="13"/>
      <c r="SVC1" s="13"/>
      <c r="SVD1" s="13"/>
      <c r="SVE1" s="13"/>
      <c r="SVF1" s="13"/>
      <c r="SVG1" s="13"/>
      <c r="SVH1" s="13"/>
      <c r="SVI1" s="13"/>
      <c r="SVJ1" s="13"/>
      <c r="SVK1" s="13"/>
      <c r="SVL1" s="13"/>
      <c r="SVM1" s="13"/>
      <c r="SVN1" s="13"/>
      <c r="SVO1" s="13"/>
      <c r="SVP1" s="13"/>
      <c r="SVQ1" s="13"/>
      <c r="SVR1" s="13"/>
      <c r="SVS1" s="13"/>
      <c r="SVT1" s="13"/>
      <c r="SVU1" s="13"/>
      <c r="SVV1" s="13"/>
      <c r="SVW1" s="13"/>
      <c r="SVX1" s="13"/>
      <c r="SVY1" s="13"/>
      <c r="SVZ1" s="13"/>
      <c r="SWA1" s="13"/>
      <c r="SWB1" s="13"/>
      <c r="SWC1" s="13"/>
      <c r="SWD1" s="13"/>
      <c r="SWE1" s="13"/>
      <c r="SWF1" s="13"/>
      <c r="SWG1" s="13"/>
      <c r="SWH1" s="13"/>
      <c r="SWI1" s="13"/>
      <c r="SWJ1" s="13"/>
      <c r="SWK1" s="13"/>
      <c r="SWL1" s="13"/>
      <c r="SWM1" s="13"/>
      <c r="SWN1" s="13"/>
      <c r="SWO1" s="13"/>
      <c r="SWP1" s="13"/>
      <c r="SWQ1" s="13"/>
      <c r="SWR1" s="13"/>
      <c r="SWS1" s="13"/>
      <c r="SWT1" s="13"/>
      <c r="SWU1" s="13"/>
      <c r="SWV1" s="13"/>
      <c r="SWW1" s="13"/>
      <c r="SWX1" s="13"/>
      <c r="SWY1" s="13"/>
      <c r="SWZ1" s="13"/>
      <c r="SXA1" s="13"/>
      <c r="SXB1" s="13"/>
      <c r="SXC1" s="13"/>
      <c r="SXD1" s="13"/>
      <c r="SXE1" s="13"/>
      <c r="SXF1" s="13"/>
      <c r="SXG1" s="13"/>
      <c r="SXH1" s="13"/>
      <c r="SXI1" s="13"/>
      <c r="SXJ1" s="13"/>
      <c r="SXK1" s="13"/>
      <c r="SXL1" s="13"/>
      <c r="SXM1" s="13"/>
      <c r="SXN1" s="13"/>
      <c r="SXO1" s="13"/>
      <c r="SXP1" s="13"/>
      <c r="SXQ1" s="13"/>
      <c r="SXR1" s="13"/>
      <c r="SXS1" s="13"/>
      <c r="SXT1" s="13"/>
      <c r="SXU1" s="13"/>
      <c r="SXV1" s="13"/>
      <c r="SXW1" s="13"/>
      <c r="SXX1" s="13"/>
      <c r="SXY1" s="13"/>
      <c r="SXZ1" s="13"/>
      <c r="SYA1" s="13"/>
      <c r="SYB1" s="13"/>
      <c r="SYC1" s="13"/>
      <c r="SYD1" s="13"/>
      <c r="SYE1" s="13"/>
      <c r="SYF1" s="13"/>
      <c r="SYG1" s="13"/>
      <c r="SYH1" s="13"/>
      <c r="SYI1" s="13"/>
      <c r="SYJ1" s="13"/>
      <c r="SYK1" s="13"/>
      <c r="SYL1" s="13"/>
      <c r="SYM1" s="13"/>
      <c r="SYN1" s="13"/>
      <c r="SYO1" s="13"/>
      <c r="SYP1" s="13"/>
      <c r="SYQ1" s="13"/>
      <c r="SYR1" s="13"/>
      <c r="SYS1" s="13"/>
      <c r="SYT1" s="13"/>
      <c r="SYU1" s="13"/>
      <c r="SYV1" s="13"/>
      <c r="SYW1" s="13"/>
      <c r="SYX1" s="13"/>
      <c r="SYY1" s="13"/>
      <c r="SYZ1" s="13"/>
      <c r="SZA1" s="13"/>
      <c r="SZB1" s="13"/>
      <c r="SZC1" s="13"/>
      <c r="SZD1" s="13"/>
      <c r="SZE1" s="13"/>
      <c r="SZF1" s="13"/>
      <c r="SZG1" s="13"/>
      <c r="SZH1" s="13"/>
      <c r="SZI1" s="13"/>
      <c r="SZJ1" s="13"/>
      <c r="SZK1" s="13"/>
      <c r="SZL1" s="13"/>
      <c r="SZM1" s="13"/>
      <c r="SZN1" s="13"/>
      <c r="SZO1" s="13"/>
      <c r="SZP1" s="13"/>
      <c r="SZQ1" s="13"/>
      <c r="SZR1" s="13"/>
      <c r="SZS1" s="13"/>
      <c r="SZT1" s="13"/>
      <c r="SZU1" s="13"/>
      <c r="SZV1" s="13"/>
      <c r="SZW1" s="13"/>
      <c r="SZX1" s="13"/>
      <c r="SZY1" s="13"/>
      <c r="SZZ1" s="13"/>
      <c r="TAA1" s="13"/>
      <c r="TAB1" s="13"/>
      <c r="TAC1" s="13"/>
      <c r="TAD1" s="13"/>
      <c r="TAE1" s="13"/>
      <c r="TAF1" s="13"/>
      <c r="TAG1" s="13"/>
      <c r="TAH1" s="13"/>
      <c r="TAI1" s="13"/>
      <c r="TAJ1" s="13"/>
      <c r="TAK1" s="13"/>
      <c r="TAL1" s="13"/>
      <c r="TAM1" s="13"/>
      <c r="TAN1" s="13"/>
      <c r="TAO1" s="13"/>
      <c r="TAP1" s="13"/>
      <c r="TAQ1" s="13"/>
      <c r="TAR1" s="13"/>
      <c r="TAS1" s="13"/>
      <c r="TAT1" s="13"/>
      <c r="TAU1" s="13"/>
      <c r="TAV1" s="13"/>
      <c r="TAW1" s="13"/>
      <c r="TAX1" s="13"/>
      <c r="TAY1" s="13"/>
      <c r="TAZ1" s="13"/>
      <c r="TBA1" s="13"/>
      <c r="TBB1" s="13"/>
      <c r="TBC1" s="13"/>
      <c r="TBD1" s="13"/>
      <c r="TBE1" s="13"/>
      <c r="TBF1" s="13"/>
      <c r="TBG1" s="13"/>
      <c r="TBH1" s="13"/>
      <c r="TBI1" s="13"/>
      <c r="TBJ1" s="13"/>
      <c r="TBK1" s="13"/>
      <c r="TBL1" s="13"/>
      <c r="TBM1" s="13"/>
      <c r="TBN1" s="13"/>
      <c r="TBO1" s="13"/>
      <c r="TBP1" s="13"/>
      <c r="TBQ1" s="13"/>
      <c r="TBR1" s="13"/>
      <c r="TBS1" s="13"/>
      <c r="TBT1" s="13"/>
      <c r="TBU1" s="13"/>
      <c r="TBV1" s="13"/>
      <c r="TBW1" s="13"/>
      <c r="TBX1" s="13"/>
      <c r="TBY1" s="13"/>
      <c r="TBZ1" s="13"/>
      <c r="TCA1" s="13"/>
      <c r="TCB1" s="13"/>
      <c r="TCC1" s="13"/>
      <c r="TCD1" s="13"/>
      <c r="TCE1" s="13"/>
      <c r="TCF1" s="13"/>
      <c r="TCG1" s="13"/>
      <c r="TCH1" s="13"/>
      <c r="TCI1" s="13"/>
      <c r="TCJ1" s="13"/>
      <c r="TCK1" s="13"/>
      <c r="TCL1" s="13"/>
      <c r="TCM1" s="13"/>
      <c r="TCN1" s="13"/>
      <c r="TCO1" s="13"/>
      <c r="TCP1" s="13"/>
      <c r="TCQ1" s="13"/>
      <c r="TCR1" s="13"/>
      <c r="TCS1" s="13"/>
      <c r="TCT1" s="13"/>
      <c r="TCU1" s="13"/>
      <c r="TCV1" s="13"/>
      <c r="TCW1" s="13"/>
      <c r="TCX1" s="13"/>
      <c r="TCY1" s="13"/>
      <c r="TCZ1" s="13"/>
      <c r="TDA1" s="13"/>
      <c r="TDB1" s="13"/>
      <c r="TDC1" s="13"/>
      <c r="TDD1" s="13"/>
      <c r="TDE1" s="13"/>
      <c r="TDF1" s="13"/>
      <c r="TDG1" s="13"/>
      <c r="TDH1" s="13"/>
      <c r="TDI1" s="13"/>
      <c r="TDJ1" s="13"/>
      <c r="TDK1" s="13"/>
      <c r="TDL1" s="13"/>
      <c r="TDM1" s="13"/>
      <c r="TDN1" s="13"/>
      <c r="TDO1" s="13"/>
      <c r="TDP1" s="13"/>
      <c r="TDQ1" s="13"/>
      <c r="TDR1" s="13"/>
      <c r="TDS1" s="13"/>
      <c r="TDT1" s="13"/>
      <c r="TDU1" s="13"/>
      <c r="TDV1" s="13"/>
      <c r="TDW1" s="13"/>
      <c r="TDX1" s="13"/>
      <c r="TDY1" s="13"/>
      <c r="TDZ1" s="13"/>
      <c r="TEA1" s="13"/>
      <c r="TEB1" s="13"/>
      <c r="TEC1" s="13"/>
      <c r="TED1" s="13"/>
      <c r="TEE1" s="13"/>
      <c r="TEF1" s="13"/>
      <c r="TEG1" s="13"/>
      <c r="TEH1" s="13"/>
      <c r="TEI1" s="13"/>
      <c r="TEJ1" s="13"/>
      <c r="TEK1" s="13"/>
      <c r="TEL1" s="13"/>
      <c r="TEM1" s="13"/>
      <c r="TEN1" s="13"/>
      <c r="TEO1" s="13"/>
      <c r="TEP1" s="13"/>
      <c r="TEQ1" s="13"/>
      <c r="TER1" s="13"/>
      <c r="TES1" s="13"/>
      <c r="TET1" s="13"/>
      <c r="TEU1" s="13"/>
      <c r="TEV1" s="13"/>
      <c r="TEW1" s="13"/>
      <c r="TEX1" s="13"/>
      <c r="TEY1" s="13"/>
      <c r="TEZ1" s="13"/>
      <c r="TFA1" s="13"/>
      <c r="TFB1" s="13"/>
      <c r="TFC1" s="13"/>
      <c r="TFD1" s="13"/>
      <c r="TFE1" s="13"/>
      <c r="TFF1" s="13"/>
      <c r="TFG1" s="13"/>
      <c r="TFH1" s="13"/>
      <c r="TFI1" s="13"/>
      <c r="TFJ1" s="13"/>
      <c r="TFK1" s="13"/>
      <c r="TFL1" s="13"/>
      <c r="TFM1" s="13"/>
      <c r="TFN1" s="13"/>
      <c r="TFO1" s="13"/>
      <c r="TFP1" s="13"/>
      <c r="TFQ1" s="13"/>
      <c r="TFR1" s="13"/>
      <c r="TFS1" s="13"/>
      <c r="TFT1" s="13"/>
      <c r="TFU1" s="13"/>
      <c r="TFV1" s="13"/>
      <c r="TFW1" s="13"/>
      <c r="TFX1" s="13"/>
      <c r="TFY1" s="13"/>
      <c r="TFZ1" s="13"/>
      <c r="TGA1" s="13"/>
      <c r="TGB1" s="13"/>
      <c r="TGC1" s="13"/>
      <c r="TGD1" s="13"/>
      <c r="TGE1" s="13"/>
      <c r="TGF1" s="13"/>
      <c r="TGG1" s="13"/>
      <c r="TGH1" s="13"/>
      <c r="TGI1" s="13"/>
      <c r="TGJ1" s="13"/>
      <c r="TGK1" s="13"/>
      <c r="TGL1" s="13"/>
      <c r="TGM1" s="13"/>
      <c r="TGN1" s="13"/>
      <c r="TGO1" s="13"/>
      <c r="TGP1" s="13"/>
      <c r="TGQ1" s="13"/>
      <c r="TGR1" s="13"/>
      <c r="TGS1" s="13"/>
      <c r="TGT1" s="13"/>
      <c r="TGU1" s="13"/>
      <c r="TGV1" s="13"/>
      <c r="TGW1" s="13"/>
      <c r="TGX1" s="13"/>
      <c r="TGY1" s="13"/>
      <c r="TGZ1" s="13"/>
      <c r="THA1" s="13"/>
      <c r="THB1" s="13"/>
      <c r="THC1" s="13"/>
      <c r="THD1" s="13"/>
      <c r="THE1" s="13"/>
      <c r="THF1" s="13"/>
      <c r="THG1" s="13"/>
      <c r="THH1" s="13"/>
      <c r="THI1" s="13"/>
      <c r="THJ1" s="13"/>
      <c r="THK1" s="13"/>
      <c r="THL1" s="13"/>
      <c r="THM1" s="13"/>
      <c r="THN1" s="13"/>
      <c r="THO1" s="13"/>
      <c r="THP1" s="13"/>
      <c r="THQ1" s="13"/>
      <c r="THR1" s="13"/>
      <c r="THS1" s="13"/>
      <c r="THT1" s="13"/>
      <c r="THU1" s="13"/>
      <c r="THV1" s="13"/>
      <c r="THW1" s="13"/>
      <c r="THX1" s="13"/>
      <c r="THY1" s="13"/>
      <c r="THZ1" s="13"/>
      <c r="TIA1" s="13"/>
      <c r="TIB1" s="13"/>
      <c r="TIC1" s="13"/>
      <c r="TID1" s="13"/>
      <c r="TIE1" s="13"/>
      <c r="TIF1" s="13"/>
      <c r="TIG1" s="13"/>
      <c r="TIH1" s="13"/>
      <c r="TII1" s="13"/>
      <c r="TIJ1" s="13"/>
      <c r="TIK1" s="13"/>
      <c r="TIL1" s="13"/>
      <c r="TIM1" s="13"/>
      <c r="TIN1" s="13"/>
      <c r="TIO1" s="13"/>
      <c r="TIP1" s="13"/>
      <c r="TIQ1" s="13"/>
      <c r="TIR1" s="13"/>
      <c r="TIS1" s="13"/>
      <c r="TIT1" s="13"/>
      <c r="TIU1" s="13"/>
      <c r="TIV1" s="13"/>
      <c r="TIW1" s="13"/>
      <c r="TIX1" s="13"/>
      <c r="TIY1" s="13"/>
      <c r="TIZ1" s="13"/>
      <c r="TJA1" s="13"/>
      <c r="TJB1" s="13"/>
      <c r="TJC1" s="13"/>
      <c r="TJD1" s="13"/>
      <c r="TJE1" s="13"/>
      <c r="TJF1" s="13"/>
      <c r="TJG1" s="13"/>
      <c r="TJH1" s="13"/>
      <c r="TJI1" s="13"/>
      <c r="TJJ1" s="13"/>
      <c r="TJK1" s="13"/>
      <c r="TJL1" s="13"/>
      <c r="TJM1" s="13"/>
      <c r="TJN1" s="13"/>
      <c r="TJO1" s="13"/>
      <c r="TJP1" s="13"/>
      <c r="TJQ1" s="13"/>
      <c r="TJR1" s="13"/>
      <c r="TJS1" s="13"/>
      <c r="TJT1" s="13"/>
      <c r="TJU1" s="13"/>
      <c r="TJV1" s="13"/>
      <c r="TJW1" s="13"/>
      <c r="TJX1" s="13"/>
      <c r="TJY1" s="13"/>
      <c r="TJZ1" s="13"/>
      <c r="TKA1" s="13"/>
      <c r="TKB1" s="13"/>
      <c r="TKC1" s="13"/>
      <c r="TKD1" s="13"/>
      <c r="TKE1" s="13"/>
      <c r="TKF1" s="13"/>
      <c r="TKG1" s="13"/>
      <c r="TKH1" s="13"/>
      <c r="TKI1" s="13"/>
      <c r="TKJ1" s="13"/>
      <c r="TKK1" s="13"/>
      <c r="TKL1" s="13"/>
      <c r="TKM1" s="13"/>
      <c r="TKN1" s="13"/>
      <c r="TKO1" s="13"/>
      <c r="TKP1" s="13"/>
      <c r="TKQ1" s="13"/>
      <c r="TKR1" s="13"/>
      <c r="TKS1" s="13"/>
      <c r="TKT1" s="13"/>
      <c r="TKU1" s="13"/>
      <c r="TKV1" s="13"/>
      <c r="TKW1" s="13"/>
      <c r="TKX1" s="13"/>
      <c r="TKY1" s="13"/>
      <c r="TKZ1" s="13"/>
      <c r="TLA1" s="13"/>
      <c r="TLB1" s="13"/>
      <c r="TLC1" s="13"/>
      <c r="TLD1" s="13"/>
      <c r="TLE1" s="13"/>
      <c r="TLF1" s="13"/>
      <c r="TLG1" s="13"/>
      <c r="TLH1" s="13"/>
      <c r="TLI1" s="13"/>
      <c r="TLJ1" s="13"/>
      <c r="TLK1" s="13"/>
      <c r="TLL1" s="13"/>
      <c r="TLM1" s="13"/>
      <c r="TLN1" s="13"/>
      <c r="TLO1" s="13"/>
      <c r="TLP1" s="13"/>
      <c r="TLQ1" s="13"/>
      <c r="TLR1" s="13"/>
      <c r="TLS1" s="13"/>
      <c r="TLT1" s="13"/>
      <c r="TLU1" s="13"/>
      <c r="TLV1" s="13"/>
      <c r="TLW1" s="13"/>
      <c r="TLX1" s="13"/>
      <c r="TLY1" s="13"/>
      <c r="TLZ1" s="13"/>
      <c r="TMA1" s="13"/>
      <c r="TMB1" s="13"/>
      <c r="TMC1" s="13"/>
      <c r="TMD1" s="13"/>
      <c r="TME1" s="13"/>
      <c r="TMF1" s="13"/>
      <c r="TMG1" s="13"/>
      <c r="TMH1" s="13"/>
      <c r="TMI1" s="13"/>
      <c r="TMJ1" s="13"/>
      <c r="TMK1" s="13"/>
      <c r="TML1" s="13"/>
      <c r="TMM1" s="13"/>
      <c r="TMN1" s="13"/>
      <c r="TMO1" s="13"/>
      <c r="TMP1" s="13"/>
      <c r="TMQ1" s="13"/>
      <c r="TMR1" s="13"/>
      <c r="TMS1" s="13"/>
      <c r="TMT1" s="13"/>
      <c r="TMU1" s="13"/>
      <c r="TMV1" s="13"/>
      <c r="TMW1" s="13"/>
      <c r="TMX1" s="13"/>
      <c r="TMY1" s="13"/>
      <c r="TMZ1" s="13"/>
      <c r="TNA1" s="13"/>
      <c r="TNB1" s="13"/>
      <c r="TNC1" s="13"/>
      <c r="TND1" s="13"/>
      <c r="TNE1" s="13"/>
      <c r="TNF1" s="13"/>
      <c r="TNG1" s="13"/>
      <c r="TNH1" s="13"/>
      <c r="TNI1" s="13"/>
      <c r="TNJ1" s="13"/>
      <c r="TNK1" s="13"/>
      <c r="TNL1" s="13"/>
      <c r="TNM1" s="13"/>
      <c r="TNN1" s="13"/>
      <c r="TNO1" s="13"/>
      <c r="TNP1" s="13"/>
      <c r="TNQ1" s="13"/>
      <c r="TNR1" s="13"/>
      <c r="TNS1" s="13"/>
      <c r="TNT1" s="13"/>
      <c r="TNU1" s="13"/>
      <c r="TNV1" s="13"/>
      <c r="TNW1" s="13"/>
      <c r="TNX1" s="13"/>
      <c r="TNY1" s="13"/>
      <c r="TNZ1" s="13"/>
      <c r="TOA1" s="13"/>
      <c r="TOB1" s="13"/>
      <c r="TOC1" s="13"/>
      <c r="TOD1" s="13"/>
      <c r="TOE1" s="13"/>
      <c r="TOF1" s="13"/>
      <c r="TOG1" s="13"/>
      <c r="TOH1" s="13"/>
      <c r="TOI1" s="13"/>
      <c r="TOJ1" s="13"/>
      <c r="TOK1" s="13"/>
      <c r="TOL1" s="13"/>
      <c r="TOM1" s="13"/>
      <c r="TON1" s="13"/>
      <c r="TOO1" s="13"/>
      <c r="TOP1" s="13"/>
      <c r="TOQ1" s="13"/>
      <c r="TOR1" s="13"/>
      <c r="TOS1" s="13"/>
      <c r="TOT1" s="13"/>
      <c r="TOU1" s="13"/>
      <c r="TOV1" s="13"/>
      <c r="TOW1" s="13"/>
      <c r="TOX1" s="13"/>
      <c r="TOY1" s="13"/>
      <c r="TOZ1" s="13"/>
      <c r="TPA1" s="13"/>
      <c r="TPB1" s="13"/>
      <c r="TPC1" s="13"/>
      <c r="TPD1" s="13"/>
      <c r="TPE1" s="13"/>
      <c r="TPF1" s="13"/>
      <c r="TPG1" s="13"/>
      <c r="TPH1" s="13"/>
      <c r="TPI1" s="13"/>
      <c r="TPJ1" s="13"/>
      <c r="TPK1" s="13"/>
      <c r="TPL1" s="13"/>
      <c r="TPM1" s="13"/>
      <c r="TPN1" s="13"/>
      <c r="TPO1" s="13"/>
      <c r="TPP1" s="13"/>
      <c r="TPQ1" s="13"/>
      <c r="TPR1" s="13"/>
      <c r="TPS1" s="13"/>
      <c r="TPT1" s="13"/>
      <c r="TPU1" s="13"/>
      <c r="TPV1" s="13"/>
      <c r="TPW1" s="13"/>
      <c r="TPX1" s="13"/>
      <c r="TPY1" s="13"/>
      <c r="TPZ1" s="13"/>
      <c r="TQA1" s="13"/>
      <c r="TQB1" s="13"/>
      <c r="TQC1" s="13"/>
      <c r="TQD1" s="13"/>
      <c r="TQE1" s="13"/>
      <c r="TQF1" s="13"/>
      <c r="TQG1" s="13"/>
      <c r="TQH1" s="13"/>
      <c r="TQI1" s="13"/>
      <c r="TQJ1" s="13"/>
      <c r="TQK1" s="13"/>
      <c r="TQL1" s="13"/>
      <c r="TQM1" s="13"/>
      <c r="TQN1" s="13"/>
      <c r="TQO1" s="13"/>
      <c r="TQP1" s="13"/>
      <c r="TQQ1" s="13"/>
      <c r="TQR1" s="13"/>
      <c r="TQS1" s="13"/>
      <c r="TQT1" s="13"/>
      <c r="TQU1" s="13"/>
      <c r="TQV1" s="13"/>
      <c r="TQW1" s="13"/>
      <c r="TQX1" s="13"/>
      <c r="TQY1" s="13"/>
      <c r="TQZ1" s="13"/>
      <c r="TRA1" s="13"/>
      <c r="TRB1" s="13"/>
      <c r="TRC1" s="13"/>
      <c r="TRD1" s="13"/>
      <c r="TRE1" s="13"/>
      <c r="TRF1" s="13"/>
      <c r="TRG1" s="13"/>
      <c r="TRH1" s="13"/>
      <c r="TRI1" s="13"/>
      <c r="TRJ1" s="13"/>
      <c r="TRK1" s="13"/>
      <c r="TRL1" s="13"/>
      <c r="TRM1" s="13"/>
      <c r="TRN1" s="13"/>
      <c r="TRO1" s="13"/>
      <c r="TRP1" s="13"/>
      <c r="TRQ1" s="13"/>
      <c r="TRR1" s="13"/>
      <c r="TRS1" s="13"/>
      <c r="TRT1" s="13"/>
      <c r="TRU1" s="13"/>
      <c r="TRV1" s="13"/>
      <c r="TRW1" s="13"/>
      <c r="TRX1" s="13"/>
      <c r="TRY1" s="13"/>
      <c r="TRZ1" s="13"/>
      <c r="TSA1" s="13"/>
      <c r="TSB1" s="13"/>
      <c r="TSC1" s="13"/>
      <c r="TSD1" s="13"/>
      <c r="TSE1" s="13"/>
      <c r="TSF1" s="13"/>
      <c r="TSG1" s="13"/>
      <c r="TSH1" s="13"/>
      <c r="TSI1" s="13"/>
      <c r="TSJ1" s="13"/>
      <c r="TSK1" s="13"/>
      <c r="TSL1" s="13"/>
      <c r="TSM1" s="13"/>
      <c r="TSN1" s="13"/>
      <c r="TSO1" s="13"/>
      <c r="TSP1" s="13"/>
      <c r="TSQ1" s="13"/>
      <c r="TSR1" s="13"/>
      <c r="TSS1" s="13"/>
      <c r="TST1" s="13"/>
      <c r="TSU1" s="13"/>
      <c r="TSV1" s="13"/>
      <c r="TSW1" s="13"/>
      <c r="TSX1" s="13"/>
      <c r="TSY1" s="13"/>
      <c r="TSZ1" s="13"/>
      <c r="TTA1" s="13"/>
      <c r="TTB1" s="13"/>
      <c r="TTC1" s="13"/>
      <c r="TTD1" s="13"/>
      <c r="TTE1" s="13"/>
      <c r="TTF1" s="13"/>
      <c r="TTG1" s="13"/>
      <c r="TTH1" s="13"/>
      <c r="TTI1" s="13"/>
      <c r="TTJ1" s="13"/>
      <c r="TTK1" s="13"/>
      <c r="TTL1" s="13"/>
      <c r="TTM1" s="13"/>
      <c r="TTN1" s="13"/>
      <c r="TTO1" s="13"/>
      <c r="TTP1" s="13"/>
      <c r="TTQ1" s="13"/>
      <c r="TTR1" s="13"/>
      <c r="TTS1" s="13"/>
      <c r="TTT1" s="13"/>
      <c r="TTU1" s="13"/>
      <c r="TTV1" s="13"/>
      <c r="TTW1" s="13"/>
      <c r="TTX1" s="13"/>
      <c r="TTY1" s="13"/>
      <c r="TTZ1" s="13"/>
      <c r="TUA1" s="13"/>
      <c r="TUB1" s="13"/>
      <c r="TUC1" s="13"/>
      <c r="TUD1" s="13"/>
      <c r="TUE1" s="13"/>
      <c r="TUF1" s="13"/>
      <c r="TUG1" s="13"/>
      <c r="TUH1" s="13"/>
      <c r="TUI1" s="13"/>
      <c r="TUJ1" s="13"/>
      <c r="TUK1" s="13"/>
      <c r="TUL1" s="13"/>
      <c r="TUM1" s="13"/>
      <c r="TUN1" s="13"/>
      <c r="TUO1" s="13"/>
      <c r="TUP1" s="13"/>
      <c r="TUQ1" s="13"/>
      <c r="TUR1" s="13"/>
      <c r="TUS1" s="13"/>
      <c r="TUT1" s="13"/>
      <c r="TUU1" s="13"/>
      <c r="TUV1" s="13"/>
      <c r="TUW1" s="13"/>
      <c r="TUX1" s="13"/>
      <c r="TUY1" s="13"/>
      <c r="TUZ1" s="13"/>
      <c r="TVA1" s="13"/>
      <c r="TVB1" s="13"/>
      <c r="TVC1" s="13"/>
      <c r="TVD1" s="13"/>
      <c r="TVE1" s="13"/>
      <c r="TVF1" s="13"/>
      <c r="TVG1" s="13"/>
      <c r="TVH1" s="13"/>
      <c r="TVI1" s="13"/>
      <c r="TVJ1" s="13"/>
      <c r="TVK1" s="13"/>
      <c r="TVL1" s="13"/>
      <c r="TVM1" s="13"/>
      <c r="TVN1" s="13"/>
      <c r="TVO1" s="13"/>
      <c r="TVP1" s="13"/>
      <c r="TVQ1" s="13"/>
      <c r="TVR1" s="13"/>
      <c r="TVS1" s="13"/>
      <c r="TVT1" s="13"/>
      <c r="TVU1" s="13"/>
      <c r="TVV1" s="13"/>
      <c r="TVW1" s="13"/>
      <c r="TVX1" s="13"/>
      <c r="TVY1" s="13"/>
      <c r="TVZ1" s="13"/>
      <c r="TWA1" s="13"/>
      <c r="TWB1" s="13"/>
      <c r="TWC1" s="13"/>
      <c r="TWD1" s="13"/>
      <c r="TWE1" s="13"/>
      <c r="TWF1" s="13"/>
      <c r="TWG1" s="13"/>
      <c r="TWH1" s="13"/>
      <c r="TWI1" s="13"/>
      <c r="TWJ1" s="13"/>
      <c r="TWK1" s="13"/>
      <c r="TWL1" s="13"/>
      <c r="TWM1" s="13"/>
      <c r="TWN1" s="13"/>
      <c r="TWO1" s="13"/>
      <c r="TWP1" s="13"/>
      <c r="TWQ1" s="13"/>
      <c r="TWR1" s="13"/>
      <c r="TWS1" s="13"/>
      <c r="TWT1" s="13"/>
      <c r="TWU1" s="13"/>
      <c r="TWV1" s="13"/>
      <c r="TWW1" s="13"/>
      <c r="TWX1" s="13"/>
      <c r="TWY1" s="13"/>
      <c r="TWZ1" s="13"/>
      <c r="TXA1" s="13"/>
      <c r="TXB1" s="13"/>
      <c r="TXC1" s="13"/>
      <c r="TXD1" s="13"/>
      <c r="TXE1" s="13"/>
      <c r="TXF1" s="13"/>
      <c r="TXG1" s="13"/>
      <c r="TXH1" s="13"/>
      <c r="TXI1" s="13"/>
      <c r="TXJ1" s="13"/>
      <c r="TXK1" s="13"/>
      <c r="TXL1" s="13"/>
      <c r="TXM1" s="13"/>
      <c r="TXN1" s="13"/>
      <c r="TXO1" s="13"/>
      <c r="TXP1" s="13"/>
      <c r="TXQ1" s="13"/>
      <c r="TXR1" s="13"/>
      <c r="TXS1" s="13"/>
      <c r="TXT1" s="13"/>
      <c r="TXU1" s="13"/>
      <c r="TXV1" s="13"/>
      <c r="TXW1" s="13"/>
      <c r="TXX1" s="13"/>
      <c r="TXY1" s="13"/>
      <c r="TXZ1" s="13"/>
      <c r="TYA1" s="13"/>
      <c r="TYB1" s="13"/>
      <c r="TYC1" s="13"/>
      <c r="TYD1" s="13"/>
      <c r="TYE1" s="13"/>
      <c r="TYF1" s="13"/>
      <c r="TYG1" s="13"/>
      <c r="TYH1" s="13"/>
      <c r="TYI1" s="13"/>
      <c r="TYJ1" s="13"/>
      <c r="TYK1" s="13"/>
      <c r="TYL1" s="13"/>
      <c r="TYM1" s="13"/>
      <c r="TYN1" s="13"/>
      <c r="TYO1" s="13"/>
      <c r="TYP1" s="13"/>
      <c r="TYQ1" s="13"/>
      <c r="TYR1" s="13"/>
      <c r="TYS1" s="13"/>
      <c r="TYT1" s="13"/>
      <c r="TYU1" s="13"/>
      <c r="TYV1" s="13"/>
      <c r="TYW1" s="13"/>
      <c r="TYX1" s="13"/>
      <c r="TYY1" s="13"/>
      <c r="TYZ1" s="13"/>
      <c r="TZA1" s="13"/>
      <c r="TZB1" s="13"/>
      <c r="TZC1" s="13"/>
      <c r="TZD1" s="13"/>
      <c r="TZE1" s="13"/>
      <c r="TZF1" s="13"/>
      <c r="TZG1" s="13"/>
      <c r="TZH1" s="13"/>
      <c r="TZI1" s="13"/>
      <c r="TZJ1" s="13"/>
      <c r="TZK1" s="13"/>
      <c r="TZL1" s="13"/>
      <c r="TZM1" s="13"/>
      <c r="TZN1" s="13"/>
      <c r="TZO1" s="13"/>
      <c r="TZP1" s="13"/>
      <c r="TZQ1" s="13"/>
      <c r="TZR1" s="13"/>
      <c r="TZS1" s="13"/>
      <c r="TZT1" s="13"/>
      <c r="TZU1" s="13"/>
      <c r="TZV1" s="13"/>
      <c r="TZW1" s="13"/>
      <c r="TZX1" s="13"/>
      <c r="TZY1" s="13"/>
      <c r="TZZ1" s="13"/>
      <c r="UAA1" s="13"/>
      <c r="UAB1" s="13"/>
      <c r="UAC1" s="13"/>
      <c r="UAD1" s="13"/>
      <c r="UAE1" s="13"/>
      <c r="UAF1" s="13"/>
      <c r="UAG1" s="13"/>
      <c r="UAH1" s="13"/>
      <c r="UAI1" s="13"/>
      <c r="UAJ1" s="13"/>
      <c r="UAK1" s="13"/>
      <c r="UAL1" s="13"/>
      <c r="UAM1" s="13"/>
      <c r="UAN1" s="13"/>
      <c r="UAO1" s="13"/>
      <c r="UAP1" s="13"/>
      <c r="UAQ1" s="13"/>
      <c r="UAR1" s="13"/>
      <c r="UAS1" s="13"/>
      <c r="UAT1" s="13"/>
      <c r="UAU1" s="13"/>
      <c r="UAV1" s="13"/>
      <c r="UAW1" s="13"/>
      <c r="UAX1" s="13"/>
      <c r="UAY1" s="13"/>
      <c r="UAZ1" s="13"/>
      <c r="UBA1" s="13"/>
      <c r="UBB1" s="13"/>
      <c r="UBC1" s="13"/>
      <c r="UBD1" s="13"/>
      <c r="UBE1" s="13"/>
      <c r="UBF1" s="13"/>
      <c r="UBG1" s="13"/>
      <c r="UBH1" s="13"/>
      <c r="UBI1" s="13"/>
      <c r="UBJ1" s="13"/>
      <c r="UBK1" s="13"/>
      <c r="UBL1" s="13"/>
      <c r="UBM1" s="13"/>
      <c r="UBN1" s="13"/>
      <c r="UBO1" s="13"/>
      <c r="UBP1" s="13"/>
      <c r="UBQ1" s="13"/>
      <c r="UBR1" s="13"/>
      <c r="UBS1" s="13"/>
      <c r="UBT1" s="13"/>
      <c r="UBU1" s="13"/>
      <c r="UBV1" s="13"/>
      <c r="UBW1" s="13"/>
      <c r="UBX1" s="13"/>
      <c r="UBY1" s="13"/>
      <c r="UBZ1" s="13"/>
      <c r="UCA1" s="13"/>
      <c r="UCB1" s="13"/>
      <c r="UCC1" s="13"/>
      <c r="UCD1" s="13"/>
      <c r="UCE1" s="13"/>
      <c r="UCF1" s="13"/>
      <c r="UCG1" s="13"/>
      <c r="UCH1" s="13"/>
      <c r="UCI1" s="13"/>
      <c r="UCJ1" s="13"/>
      <c r="UCK1" s="13"/>
      <c r="UCL1" s="13"/>
      <c r="UCM1" s="13"/>
      <c r="UCN1" s="13"/>
      <c r="UCO1" s="13"/>
      <c r="UCP1" s="13"/>
      <c r="UCQ1" s="13"/>
      <c r="UCR1" s="13"/>
      <c r="UCS1" s="13"/>
      <c r="UCT1" s="13"/>
      <c r="UCU1" s="13"/>
      <c r="UCV1" s="13"/>
      <c r="UCW1" s="13"/>
      <c r="UCX1" s="13"/>
      <c r="UCY1" s="13"/>
      <c r="UCZ1" s="13"/>
      <c r="UDA1" s="13"/>
      <c r="UDB1" s="13"/>
      <c r="UDC1" s="13"/>
      <c r="UDD1" s="13"/>
      <c r="UDE1" s="13"/>
      <c r="UDF1" s="13"/>
      <c r="UDG1" s="13"/>
      <c r="UDH1" s="13"/>
      <c r="UDI1" s="13"/>
      <c r="UDJ1" s="13"/>
      <c r="UDK1" s="13"/>
      <c r="UDL1" s="13"/>
      <c r="UDM1" s="13"/>
      <c r="UDN1" s="13"/>
      <c r="UDO1" s="13"/>
      <c r="UDP1" s="13"/>
      <c r="UDQ1" s="13"/>
      <c r="UDR1" s="13"/>
      <c r="UDS1" s="13"/>
      <c r="UDT1" s="13"/>
      <c r="UDU1" s="13"/>
      <c r="UDV1" s="13"/>
      <c r="UDW1" s="13"/>
      <c r="UDX1" s="13"/>
      <c r="UDY1" s="13"/>
      <c r="UDZ1" s="13"/>
      <c r="UEA1" s="13"/>
      <c r="UEB1" s="13"/>
      <c r="UEC1" s="13"/>
      <c r="UED1" s="13"/>
      <c r="UEE1" s="13"/>
      <c r="UEF1" s="13"/>
      <c r="UEG1" s="13"/>
      <c r="UEH1" s="13"/>
      <c r="UEI1" s="13"/>
      <c r="UEJ1" s="13"/>
      <c r="UEK1" s="13"/>
      <c r="UEL1" s="13"/>
      <c r="UEM1" s="13"/>
      <c r="UEN1" s="13"/>
      <c r="UEO1" s="13"/>
      <c r="UEP1" s="13"/>
      <c r="UEQ1" s="13"/>
      <c r="UER1" s="13"/>
      <c r="UES1" s="13"/>
      <c r="UET1" s="13"/>
      <c r="UEU1" s="13"/>
      <c r="UEV1" s="13"/>
      <c r="UEW1" s="13"/>
      <c r="UEX1" s="13"/>
      <c r="UEY1" s="13"/>
      <c r="UEZ1" s="13"/>
      <c r="UFA1" s="13"/>
      <c r="UFB1" s="13"/>
      <c r="UFC1" s="13"/>
      <c r="UFD1" s="13"/>
      <c r="UFE1" s="13"/>
      <c r="UFF1" s="13"/>
      <c r="UFG1" s="13"/>
      <c r="UFH1" s="13"/>
      <c r="UFI1" s="13"/>
      <c r="UFJ1" s="13"/>
      <c r="UFK1" s="13"/>
      <c r="UFL1" s="13"/>
      <c r="UFM1" s="13"/>
      <c r="UFN1" s="13"/>
      <c r="UFO1" s="13"/>
      <c r="UFP1" s="13"/>
      <c r="UFQ1" s="13"/>
      <c r="UFR1" s="13"/>
      <c r="UFS1" s="13"/>
      <c r="UFT1" s="13"/>
      <c r="UFU1" s="13"/>
      <c r="UFV1" s="13"/>
      <c r="UFW1" s="13"/>
      <c r="UFX1" s="13"/>
      <c r="UFY1" s="13"/>
      <c r="UFZ1" s="13"/>
      <c r="UGA1" s="13"/>
      <c r="UGB1" s="13"/>
      <c r="UGC1" s="13"/>
      <c r="UGD1" s="13"/>
      <c r="UGE1" s="13"/>
      <c r="UGF1" s="13"/>
      <c r="UGG1" s="13"/>
      <c r="UGH1" s="13"/>
      <c r="UGI1" s="13"/>
      <c r="UGJ1" s="13"/>
      <c r="UGK1" s="13"/>
      <c r="UGL1" s="13"/>
      <c r="UGM1" s="13"/>
      <c r="UGN1" s="13"/>
      <c r="UGO1" s="13"/>
      <c r="UGP1" s="13"/>
      <c r="UGQ1" s="13"/>
      <c r="UGR1" s="13"/>
      <c r="UGS1" s="13"/>
      <c r="UGT1" s="13"/>
      <c r="UGU1" s="13"/>
      <c r="UGV1" s="13"/>
      <c r="UGW1" s="13"/>
      <c r="UGX1" s="13"/>
      <c r="UGY1" s="13"/>
      <c r="UGZ1" s="13"/>
      <c r="UHA1" s="13"/>
      <c r="UHB1" s="13"/>
      <c r="UHC1" s="13"/>
      <c r="UHD1" s="13"/>
      <c r="UHE1" s="13"/>
      <c r="UHF1" s="13"/>
      <c r="UHG1" s="13"/>
      <c r="UHH1" s="13"/>
      <c r="UHI1" s="13"/>
      <c r="UHJ1" s="13"/>
      <c r="UHK1" s="13"/>
      <c r="UHL1" s="13"/>
      <c r="UHM1" s="13"/>
      <c r="UHN1" s="13"/>
      <c r="UHO1" s="13"/>
      <c r="UHP1" s="13"/>
      <c r="UHQ1" s="13"/>
      <c r="UHR1" s="13"/>
      <c r="UHS1" s="13"/>
      <c r="UHT1" s="13"/>
      <c r="UHU1" s="13"/>
      <c r="UHV1" s="13"/>
      <c r="UHW1" s="13"/>
      <c r="UHX1" s="13"/>
      <c r="UHY1" s="13"/>
      <c r="UHZ1" s="13"/>
      <c r="UIA1" s="13"/>
      <c r="UIB1" s="13"/>
      <c r="UIC1" s="13"/>
      <c r="UID1" s="13"/>
      <c r="UIE1" s="13"/>
      <c r="UIF1" s="13"/>
      <c r="UIG1" s="13"/>
      <c r="UIH1" s="13"/>
      <c r="UII1" s="13"/>
      <c r="UIJ1" s="13"/>
      <c r="UIK1" s="13"/>
      <c r="UIL1" s="13"/>
      <c r="UIM1" s="13"/>
      <c r="UIN1" s="13"/>
      <c r="UIO1" s="13"/>
      <c r="UIP1" s="13"/>
      <c r="UIQ1" s="13"/>
      <c r="UIR1" s="13"/>
      <c r="UIS1" s="13"/>
      <c r="UIT1" s="13"/>
      <c r="UIU1" s="13"/>
      <c r="UIV1" s="13"/>
      <c r="UIW1" s="13"/>
      <c r="UIX1" s="13"/>
      <c r="UIY1" s="13"/>
      <c r="UIZ1" s="13"/>
      <c r="UJA1" s="13"/>
      <c r="UJB1" s="13"/>
      <c r="UJC1" s="13"/>
      <c r="UJD1" s="13"/>
      <c r="UJE1" s="13"/>
      <c r="UJF1" s="13"/>
      <c r="UJG1" s="13"/>
      <c r="UJH1" s="13"/>
      <c r="UJI1" s="13"/>
      <c r="UJJ1" s="13"/>
      <c r="UJK1" s="13"/>
      <c r="UJL1" s="13"/>
      <c r="UJM1" s="13"/>
      <c r="UJN1" s="13"/>
      <c r="UJO1" s="13"/>
      <c r="UJP1" s="13"/>
      <c r="UJQ1" s="13"/>
      <c r="UJR1" s="13"/>
      <c r="UJS1" s="13"/>
      <c r="UJT1" s="13"/>
      <c r="UJU1" s="13"/>
      <c r="UJV1" s="13"/>
      <c r="UJW1" s="13"/>
      <c r="UJX1" s="13"/>
      <c r="UJY1" s="13"/>
      <c r="UJZ1" s="13"/>
      <c r="UKA1" s="13"/>
      <c r="UKB1" s="13"/>
      <c r="UKC1" s="13"/>
      <c r="UKD1" s="13"/>
      <c r="UKE1" s="13"/>
      <c r="UKF1" s="13"/>
      <c r="UKG1" s="13"/>
      <c r="UKH1" s="13"/>
      <c r="UKI1" s="13"/>
      <c r="UKJ1" s="13"/>
      <c r="UKK1" s="13"/>
      <c r="UKL1" s="13"/>
      <c r="UKM1" s="13"/>
      <c r="UKN1" s="13"/>
      <c r="UKO1" s="13"/>
      <c r="UKP1" s="13"/>
      <c r="UKQ1" s="13"/>
      <c r="UKR1" s="13"/>
      <c r="UKS1" s="13"/>
      <c r="UKT1" s="13"/>
      <c r="UKU1" s="13"/>
      <c r="UKV1" s="13"/>
      <c r="UKW1" s="13"/>
      <c r="UKX1" s="13"/>
      <c r="UKY1" s="13"/>
      <c r="UKZ1" s="13"/>
      <c r="ULA1" s="13"/>
      <c r="ULB1" s="13"/>
      <c r="ULC1" s="13"/>
      <c r="ULD1" s="13"/>
      <c r="ULE1" s="13"/>
      <c r="ULF1" s="13"/>
      <c r="ULG1" s="13"/>
      <c r="ULH1" s="13"/>
      <c r="ULI1" s="13"/>
      <c r="ULJ1" s="13"/>
      <c r="ULK1" s="13"/>
      <c r="ULL1" s="13"/>
      <c r="ULM1" s="13"/>
      <c r="ULN1" s="13"/>
      <c r="ULO1" s="13"/>
      <c r="ULP1" s="13"/>
      <c r="ULQ1" s="13"/>
      <c r="ULR1" s="13"/>
      <c r="ULS1" s="13"/>
      <c r="ULT1" s="13"/>
      <c r="ULU1" s="13"/>
      <c r="ULV1" s="13"/>
      <c r="ULW1" s="13"/>
      <c r="ULX1" s="13"/>
      <c r="ULY1" s="13"/>
      <c r="ULZ1" s="13"/>
      <c r="UMA1" s="13"/>
      <c r="UMB1" s="13"/>
      <c r="UMC1" s="13"/>
      <c r="UMD1" s="13"/>
      <c r="UME1" s="13"/>
      <c r="UMF1" s="13"/>
      <c r="UMG1" s="13"/>
      <c r="UMH1" s="13"/>
      <c r="UMI1" s="13"/>
      <c r="UMJ1" s="13"/>
      <c r="UMK1" s="13"/>
      <c r="UML1" s="13"/>
      <c r="UMM1" s="13"/>
      <c r="UMN1" s="13"/>
      <c r="UMO1" s="13"/>
      <c r="UMP1" s="13"/>
      <c r="UMQ1" s="13"/>
      <c r="UMR1" s="13"/>
      <c r="UMS1" s="13"/>
      <c r="UMT1" s="13"/>
      <c r="UMU1" s="13"/>
      <c r="UMV1" s="13"/>
      <c r="UMW1" s="13"/>
      <c r="UMX1" s="13"/>
      <c r="UMY1" s="13"/>
      <c r="UMZ1" s="13"/>
      <c r="UNA1" s="13"/>
      <c r="UNB1" s="13"/>
      <c r="UNC1" s="13"/>
      <c r="UND1" s="13"/>
      <c r="UNE1" s="13"/>
      <c r="UNF1" s="13"/>
      <c r="UNG1" s="13"/>
      <c r="UNH1" s="13"/>
      <c r="UNI1" s="13"/>
      <c r="UNJ1" s="13"/>
      <c r="UNK1" s="13"/>
      <c r="UNL1" s="13"/>
      <c r="UNM1" s="13"/>
      <c r="UNN1" s="13"/>
      <c r="UNO1" s="13"/>
      <c r="UNP1" s="13"/>
      <c r="UNQ1" s="13"/>
      <c r="UNR1" s="13"/>
      <c r="UNS1" s="13"/>
      <c r="UNT1" s="13"/>
      <c r="UNU1" s="13"/>
      <c r="UNV1" s="13"/>
      <c r="UNW1" s="13"/>
      <c r="UNX1" s="13"/>
      <c r="UNY1" s="13"/>
      <c r="UNZ1" s="13"/>
      <c r="UOA1" s="13"/>
      <c r="UOB1" s="13"/>
      <c r="UOC1" s="13"/>
      <c r="UOD1" s="13"/>
      <c r="UOE1" s="13"/>
      <c r="UOF1" s="13"/>
      <c r="UOG1" s="13"/>
      <c r="UOH1" s="13"/>
      <c r="UOI1" s="13"/>
      <c r="UOJ1" s="13"/>
      <c r="UOK1" s="13"/>
      <c r="UOL1" s="13"/>
      <c r="UOM1" s="13"/>
      <c r="UON1" s="13"/>
      <c r="UOO1" s="13"/>
      <c r="UOP1" s="13"/>
      <c r="UOQ1" s="13"/>
      <c r="UOR1" s="13"/>
      <c r="UOS1" s="13"/>
      <c r="UOT1" s="13"/>
      <c r="UOU1" s="13"/>
      <c r="UOV1" s="13"/>
      <c r="UOW1" s="13"/>
      <c r="UOX1" s="13"/>
      <c r="UOY1" s="13"/>
      <c r="UOZ1" s="13"/>
      <c r="UPA1" s="13"/>
      <c r="UPB1" s="13"/>
      <c r="UPC1" s="13"/>
      <c r="UPD1" s="13"/>
      <c r="UPE1" s="13"/>
      <c r="UPF1" s="13"/>
      <c r="UPG1" s="13"/>
      <c r="UPH1" s="13"/>
      <c r="UPI1" s="13"/>
      <c r="UPJ1" s="13"/>
      <c r="UPK1" s="13"/>
      <c r="UPL1" s="13"/>
      <c r="UPM1" s="13"/>
      <c r="UPN1" s="13"/>
      <c r="UPO1" s="13"/>
      <c r="UPP1" s="13"/>
      <c r="UPQ1" s="13"/>
      <c r="UPR1" s="13"/>
      <c r="UPS1" s="13"/>
      <c r="UPT1" s="13"/>
      <c r="UPU1" s="13"/>
      <c r="UPV1" s="13"/>
      <c r="UPW1" s="13"/>
      <c r="UPX1" s="13"/>
      <c r="UPY1" s="13"/>
      <c r="UPZ1" s="13"/>
      <c r="UQA1" s="13"/>
      <c r="UQB1" s="13"/>
      <c r="UQC1" s="13"/>
      <c r="UQD1" s="13"/>
      <c r="UQE1" s="13"/>
      <c r="UQF1" s="13"/>
      <c r="UQG1" s="13"/>
      <c r="UQH1" s="13"/>
      <c r="UQI1" s="13"/>
      <c r="UQJ1" s="13"/>
      <c r="UQK1" s="13"/>
      <c r="UQL1" s="13"/>
      <c r="UQM1" s="13"/>
      <c r="UQN1" s="13"/>
      <c r="UQO1" s="13"/>
      <c r="UQP1" s="13"/>
      <c r="UQQ1" s="13"/>
      <c r="UQR1" s="13"/>
      <c r="UQS1" s="13"/>
      <c r="UQT1" s="13"/>
      <c r="UQU1" s="13"/>
      <c r="UQV1" s="13"/>
      <c r="UQW1" s="13"/>
      <c r="UQX1" s="13"/>
      <c r="UQY1" s="13"/>
      <c r="UQZ1" s="13"/>
      <c r="URA1" s="13"/>
      <c r="URB1" s="13"/>
      <c r="URC1" s="13"/>
      <c r="URD1" s="13"/>
      <c r="URE1" s="13"/>
      <c r="URF1" s="13"/>
      <c r="URG1" s="13"/>
      <c r="URH1" s="13"/>
      <c r="URI1" s="13"/>
      <c r="URJ1" s="13"/>
      <c r="URK1" s="13"/>
      <c r="URL1" s="13"/>
      <c r="URM1" s="13"/>
      <c r="URN1" s="13"/>
      <c r="URO1" s="13"/>
      <c r="URP1" s="13"/>
      <c r="URQ1" s="13"/>
      <c r="URR1" s="13"/>
      <c r="URS1" s="13"/>
      <c r="URT1" s="13"/>
      <c r="URU1" s="13"/>
      <c r="URV1" s="13"/>
      <c r="URW1" s="13"/>
      <c r="URX1" s="13"/>
      <c r="URY1" s="13"/>
      <c r="URZ1" s="13"/>
      <c r="USA1" s="13"/>
      <c r="USB1" s="13"/>
      <c r="USC1" s="13"/>
      <c r="USD1" s="13"/>
      <c r="USE1" s="13"/>
      <c r="USF1" s="13"/>
      <c r="USG1" s="13"/>
      <c r="USH1" s="13"/>
      <c r="USI1" s="13"/>
      <c r="USJ1" s="13"/>
      <c r="USK1" s="13"/>
      <c r="USL1" s="13"/>
      <c r="USM1" s="13"/>
      <c r="USN1" s="13"/>
      <c r="USO1" s="13"/>
      <c r="USP1" s="13"/>
      <c r="USQ1" s="13"/>
      <c r="USR1" s="13"/>
      <c r="USS1" s="13"/>
      <c r="UST1" s="13"/>
      <c r="USU1" s="13"/>
      <c r="USV1" s="13"/>
      <c r="USW1" s="13"/>
      <c r="USX1" s="13"/>
      <c r="USY1" s="13"/>
      <c r="USZ1" s="13"/>
      <c r="UTA1" s="13"/>
      <c r="UTB1" s="13"/>
      <c r="UTC1" s="13"/>
      <c r="UTD1" s="13"/>
      <c r="UTE1" s="13"/>
      <c r="UTF1" s="13"/>
      <c r="UTG1" s="13"/>
      <c r="UTH1" s="13"/>
      <c r="UTI1" s="13"/>
      <c r="UTJ1" s="13"/>
      <c r="UTK1" s="13"/>
      <c r="UTL1" s="13"/>
      <c r="UTM1" s="13"/>
      <c r="UTN1" s="13"/>
      <c r="UTO1" s="13"/>
      <c r="UTP1" s="13"/>
      <c r="UTQ1" s="13"/>
      <c r="UTR1" s="13"/>
      <c r="UTS1" s="13"/>
      <c r="UTT1" s="13"/>
      <c r="UTU1" s="13"/>
      <c r="UTV1" s="13"/>
      <c r="UTW1" s="13"/>
      <c r="UTX1" s="13"/>
      <c r="UTY1" s="13"/>
      <c r="UTZ1" s="13"/>
      <c r="UUA1" s="13"/>
      <c r="UUB1" s="13"/>
      <c r="UUC1" s="13"/>
      <c r="UUD1" s="13"/>
      <c r="UUE1" s="13"/>
      <c r="UUF1" s="13"/>
      <c r="UUG1" s="13"/>
      <c r="UUH1" s="13"/>
      <c r="UUI1" s="13"/>
      <c r="UUJ1" s="13"/>
      <c r="UUK1" s="13"/>
      <c r="UUL1" s="13"/>
      <c r="UUM1" s="13"/>
      <c r="UUN1" s="13"/>
      <c r="UUO1" s="13"/>
      <c r="UUP1" s="13"/>
      <c r="UUQ1" s="13"/>
      <c r="UUR1" s="13"/>
      <c r="UUS1" s="13"/>
      <c r="UUT1" s="13"/>
      <c r="UUU1" s="13"/>
      <c r="UUV1" s="13"/>
      <c r="UUW1" s="13"/>
      <c r="UUX1" s="13"/>
      <c r="UUY1" s="13"/>
      <c r="UUZ1" s="13"/>
      <c r="UVA1" s="13"/>
      <c r="UVB1" s="13"/>
      <c r="UVC1" s="13"/>
      <c r="UVD1" s="13"/>
      <c r="UVE1" s="13"/>
      <c r="UVF1" s="13"/>
      <c r="UVG1" s="13"/>
      <c r="UVH1" s="13"/>
      <c r="UVI1" s="13"/>
      <c r="UVJ1" s="13"/>
      <c r="UVK1" s="13"/>
      <c r="UVL1" s="13"/>
      <c r="UVM1" s="13"/>
      <c r="UVN1" s="13"/>
      <c r="UVO1" s="13"/>
      <c r="UVP1" s="13"/>
      <c r="UVQ1" s="13"/>
      <c r="UVR1" s="13"/>
      <c r="UVS1" s="13"/>
      <c r="UVT1" s="13"/>
      <c r="UVU1" s="13"/>
      <c r="UVV1" s="13"/>
      <c r="UVW1" s="13"/>
      <c r="UVX1" s="13"/>
      <c r="UVY1" s="13"/>
      <c r="UVZ1" s="13"/>
      <c r="UWA1" s="13"/>
      <c r="UWB1" s="13"/>
      <c r="UWC1" s="13"/>
      <c r="UWD1" s="13"/>
      <c r="UWE1" s="13"/>
      <c r="UWF1" s="13"/>
      <c r="UWG1" s="13"/>
      <c r="UWH1" s="13"/>
      <c r="UWI1" s="13"/>
      <c r="UWJ1" s="13"/>
      <c r="UWK1" s="13"/>
      <c r="UWL1" s="13"/>
      <c r="UWM1" s="13"/>
      <c r="UWN1" s="13"/>
      <c r="UWO1" s="13"/>
      <c r="UWP1" s="13"/>
      <c r="UWQ1" s="13"/>
      <c r="UWR1" s="13"/>
      <c r="UWS1" s="13"/>
      <c r="UWT1" s="13"/>
      <c r="UWU1" s="13"/>
      <c r="UWV1" s="13"/>
      <c r="UWW1" s="13"/>
      <c r="UWX1" s="13"/>
      <c r="UWY1" s="13"/>
      <c r="UWZ1" s="13"/>
      <c r="UXA1" s="13"/>
      <c r="UXB1" s="13"/>
      <c r="UXC1" s="13"/>
      <c r="UXD1" s="13"/>
      <c r="UXE1" s="13"/>
      <c r="UXF1" s="13"/>
      <c r="UXG1" s="13"/>
      <c r="UXH1" s="13"/>
      <c r="UXI1" s="13"/>
      <c r="UXJ1" s="13"/>
      <c r="UXK1" s="13"/>
      <c r="UXL1" s="13"/>
      <c r="UXM1" s="13"/>
      <c r="UXN1" s="13"/>
      <c r="UXO1" s="13"/>
      <c r="UXP1" s="13"/>
      <c r="UXQ1" s="13"/>
      <c r="UXR1" s="13"/>
      <c r="UXS1" s="13"/>
      <c r="UXT1" s="13"/>
      <c r="UXU1" s="13"/>
      <c r="UXV1" s="13"/>
      <c r="UXW1" s="13"/>
      <c r="UXX1" s="13"/>
      <c r="UXY1" s="13"/>
      <c r="UXZ1" s="13"/>
      <c r="UYA1" s="13"/>
      <c r="UYB1" s="13"/>
      <c r="UYC1" s="13"/>
      <c r="UYD1" s="13"/>
      <c r="UYE1" s="13"/>
      <c r="UYF1" s="13"/>
      <c r="UYG1" s="13"/>
      <c r="UYH1" s="13"/>
      <c r="UYI1" s="13"/>
      <c r="UYJ1" s="13"/>
      <c r="UYK1" s="13"/>
      <c r="UYL1" s="13"/>
      <c r="UYM1" s="13"/>
      <c r="UYN1" s="13"/>
      <c r="UYO1" s="13"/>
      <c r="UYP1" s="13"/>
      <c r="UYQ1" s="13"/>
      <c r="UYR1" s="13"/>
      <c r="UYS1" s="13"/>
      <c r="UYT1" s="13"/>
      <c r="UYU1" s="13"/>
      <c r="UYV1" s="13"/>
      <c r="UYW1" s="13"/>
      <c r="UYX1" s="13"/>
      <c r="UYY1" s="13"/>
      <c r="UYZ1" s="13"/>
      <c r="UZA1" s="13"/>
      <c r="UZB1" s="13"/>
      <c r="UZC1" s="13"/>
      <c r="UZD1" s="13"/>
      <c r="UZE1" s="13"/>
      <c r="UZF1" s="13"/>
      <c r="UZG1" s="13"/>
      <c r="UZH1" s="13"/>
      <c r="UZI1" s="13"/>
      <c r="UZJ1" s="13"/>
      <c r="UZK1" s="13"/>
      <c r="UZL1" s="13"/>
      <c r="UZM1" s="13"/>
      <c r="UZN1" s="13"/>
      <c r="UZO1" s="13"/>
      <c r="UZP1" s="13"/>
      <c r="UZQ1" s="13"/>
      <c r="UZR1" s="13"/>
      <c r="UZS1" s="13"/>
      <c r="UZT1" s="13"/>
      <c r="UZU1" s="13"/>
      <c r="UZV1" s="13"/>
      <c r="UZW1" s="13"/>
      <c r="UZX1" s="13"/>
      <c r="UZY1" s="13"/>
      <c r="UZZ1" s="13"/>
      <c r="VAA1" s="13"/>
      <c r="VAB1" s="13"/>
      <c r="VAC1" s="13"/>
      <c r="VAD1" s="13"/>
      <c r="VAE1" s="13"/>
      <c r="VAF1" s="13"/>
      <c r="VAG1" s="13"/>
      <c r="VAH1" s="13"/>
      <c r="VAI1" s="13"/>
      <c r="VAJ1" s="13"/>
      <c r="VAK1" s="13"/>
      <c r="VAL1" s="13"/>
      <c r="VAM1" s="13"/>
      <c r="VAN1" s="13"/>
      <c r="VAO1" s="13"/>
      <c r="VAP1" s="13"/>
      <c r="VAQ1" s="13"/>
      <c r="VAR1" s="13"/>
      <c r="VAS1" s="13"/>
      <c r="VAT1" s="13"/>
      <c r="VAU1" s="13"/>
      <c r="VAV1" s="13"/>
      <c r="VAW1" s="13"/>
      <c r="VAX1" s="13"/>
      <c r="VAY1" s="13"/>
      <c r="VAZ1" s="13"/>
      <c r="VBA1" s="13"/>
      <c r="VBB1" s="13"/>
      <c r="VBC1" s="13"/>
      <c r="VBD1" s="13"/>
      <c r="VBE1" s="13"/>
      <c r="VBF1" s="13"/>
      <c r="VBG1" s="13"/>
      <c r="VBH1" s="13"/>
      <c r="VBI1" s="13"/>
      <c r="VBJ1" s="13"/>
      <c r="VBK1" s="13"/>
      <c r="VBL1" s="13"/>
      <c r="VBM1" s="13"/>
      <c r="VBN1" s="13"/>
      <c r="VBO1" s="13"/>
      <c r="VBP1" s="13"/>
      <c r="VBQ1" s="13"/>
      <c r="VBR1" s="13"/>
      <c r="VBS1" s="13"/>
      <c r="VBT1" s="13"/>
      <c r="VBU1" s="13"/>
      <c r="VBV1" s="13"/>
      <c r="VBW1" s="13"/>
      <c r="VBX1" s="13"/>
      <c r="VBY1" s="13"/>
      <c r="VBZ1" s="13"/>
      <c r="VCA1" s="13"/>
      <c r="VCB1" s="13"/>
      <c r="VCC1" s="13"/>
      <c r="VCD1" s="13"/>
      <c r="VCE1" s="13"/>
      <c r="VCF1" s="13"/>
      <c r="VCG1" s="13"/>
      <c r="VCH1" s="13"/>
      <c r="VCI1" s="13"/>
      <c r="VCJ1" s="13"/>
      <c r="VCK1" s="13"/>
      <c r="VCL1" s="13"/>
      <c r="VCM1" s="13"/>
      <c r="VCN1" s="13"/>
      <c r="VCO1" s="13"/>
      <c r="VCP1" s="13"/>
      <c r="VCQ1" s="13"/>
      <c r="VCR1" s="13"/>
      <c r="VCS1" s="13"/>
      <c r="VCT1" s="13"/>
      <c r="VCU1" s="13"/>
      <c r="VCV1" s="13"/>
      <c r="VCW1" s="13"/>
      <c r="VCX1" s="13"/>
      <c r="VCY1" s="13"/>
      <c r="VCZ1" s="13"/>
      <c r="VDA1" s="13"/>
      <c r="VDB1" s="13"/>
      <c r="VDC1" s="13"/>
      <c r="VDD1" s="13"/>
      <c r="VDE1" s="13"/>
      <c r="VDF1" s="13"/>
      <c r="VDG1" s="13"/>
      <c r="VDH1" s="13"/>
      <c r="VDI1" s="13"/>
      <c r="VDJ1" s="13"/>
      <c r="VDK1" s="13"/>
      <c r="VDL1" s="13"/>
      <c r="VDM1" s="13"/>
      <c r="VDN1" s="13"/>
      <c r="VDO1" s="13"/>
      <c r="VDP1" s="13"/>
      <c r="VDQ1" s="13"/>
      <c r="VDR1" s="13"/>
      <c r="VDS1" s="13"/>
      <c r="VDT1" s="13"/>
      <c r="VDU1" s="13"/>
      <c r="VDV1" s="13"/>
      <c r="VDW1" s="13"/>
      <c r="VDX1" s="13"/>
      <c r="VDY1" s="13"/>
      <c r="VDZ1" s="13"/>
      <c r="VEA1" s="13"/>
      <c r="VEB1" s="13"/>
      <c r="VEC1" s="13"/>
      <c r="VED1" s="13"/>
      <c r="VEE1" s="13"/>
      <c r="VEF1" s="13"/>
      <c r="VEG1" s="13"/>
      <c r="VEH1" s="13"/>
      <c r="VEI1" s="13"/>
      <c r="VEJ1" s="13"/>
      <c r="VEK1" s="13"/>
      <c r="VEL1" s="13"/>
      <c r="VEM1" s="13"/>
      <c r="VEN1" s="13"/>
      <c r="VEO1" s="13"/>
      <c r="VEP1" s="13"/>
      <c r="VEQ1" s="13"/>
      <c r="VER1" s="13"/>
      <c r="VES1" s="13"/>
      <c r="VET1" s="13"/>
      <c r="VEU1" s="13"/>
      <c r="VEV1" s="13"/>
      <c r="VEW1" s="13"/>
      <c r="VEX1" s="13"/>
      <c r="VEY1" s="13"/>
      <c r="VEZ1" s="13"/>
      <c r="VFA1" s="13"/>
      <c r="VFB1" s="13"/>
      <c r="VFC1" s="13"/>
      <c r="VFD1" s="13"/>
      <c r="VFE1" s="13"/>
      <c r="VFF1" s="13"/>
      <c r="VFG1" s="13"/>
      <c r="VFH1" s="13"/>
      <c r="VFI1" s="13"/>
      <c r="VFJ1" s="13"/>
      <c r="VFK1" s="13"/>
      <c r="VFL1" s="13"/>
      <c r="VFM1" s="13"/>
      <c r="VFN1" s="13"/>
      <c r="VFO1" s="13"/>
      <c r="VFP1" s="13"/>
      <c r="VFQ1" s="13"/>
      <c r="VFR1" s="13"/>
      <c r="VFS1" s="13"/>
      <c r="VFT1" s="13"/>
      <c r="VFU1" s="13"/>
      <c r="VFV1" s="13"/>
      <c r="VFW1" s="13"/>
      <c r="VFX1" s="13"/>
      <c r="VFY1" s="13"/>
      <c r="VFZ1" s="13"/>
      <c r="VGA1" s="13"/>
      <c r="VGB1" s="13"/>
      <c r="VGC1" s="13"/>
      <c r="VGD1" s="13"/>
      <c r="VGE1" s="13"/>
      <c r="VGF1" s="13"/>
      <c r="VGG1" s="13"/>
      <c r="VGH1" s="13"/>
      <c r="VGI1" s="13"/>
      <c r="VGJ1" s="13"/>
      <c r="VGK1" s="13"/>
      <c r="VGL1" s="13"/>
      <c r="VGM1" s="13"/>
      <c r="VGN1" s="13"/>
      <c r="VGO1" s="13"/>
      <c r="VGP1" s="13"/>
      <c r="VGQ1" s="13"/>
      <c r="VGR1" s="13"/>
      <c r="VGS1" s="13"/>
      <c r="VGT1" s="13"/>
      <c r="VGU1" s="13"/>
      <c r="VGV1" s="13"/>
      <c r="VGW1" s="13"/>
      <c r="VGX1" s="13"/>
      <c r="VGY1" s="13"/>
      <c r="VGZ1" s="13"/>
      <c r="VHA1" s="13"/>
      <c r="VHB1" s="13"/>
      <c r="VHC1" s="13"/>
      <c r="VHD1" s="13"/>
      <c r="VHE1" s="13"/>
      <c r="VHF1" s="13"/>
      <c r="VHG1" s="13"/>
      <c r="VHH1" s="13"/>
      <c r="VHI1" s="13"/>
      <c r="VHJ1" s="13"/>
      <c r="VHK1" s="13"/>
      <c r="VHL1" s="13"/>
      <c r="VHM1" s="13"/>
      <c r="VHN1" s="13"/>
      <c r="VHO1" s="13"/>
      <c r="VHP1" s="13"/>
      <c r="VHQ1" s="13"/>
      <c r="VHR1" s="13"/>
      <c r="VHS1" s="13"/>
      <c r="VHT1" s="13"/>
      <c r="VHU1" s="13"/>
      <c r="VHV1" s="13"/>
      <c r="VHW1" s="13"/>
      <c r="VHX1" s="13"/>
      <c r="VHY1" s="13"/>
      <c r="VHZ1" s="13"/>
      <c r="VIA1" s="13"/>
      <c r="VIB1" s="13"/>
      <c r="VIC1" s="13"/>
      <c r="VID1" s="13"/>
      <c r="VIE1" s="13"/>
      <c r="VIF1" s="13"/>
      <c r="VIG1" s="13"/>
      <c r="VIH1" s="13"/>
      <c r="VII1" s="13"/>
      <c r="VIJ1" s="13"/>
      <c r="VIK1" s="13"/>
      <c r="VIL1" s="13"/>
      <c r="VIM1" s="13"/>
      <c r="VIN1" s="13"/>
      <c r="VIO1" s="13"/>
      <c r="VIP1" s="13"/>
      <c r="VIQ1" s="13"/>
      <c r="VIR1" s="13"/>
      <c r="VIS1" s="13"/>
      <c r="VIT1" s="13"/>
      <c r="VIU1" s="13"/>
      <c r="VIV1" s="13"/>
      <c r="VIW1" s="13"/>
      <c r="VIX1" s="13"/>
      <c r="VIY1" s="13"/>
      <c r="VIZ1" s="13"/>
      <c r="VJA1" s="13"/>
      <c r="VJB1" s="13"/>
      <c r="VJC1" s="13"/>
      <c r="VJD1" s="13"/>
      <c r="VJE1" s="13"/>
      <c r="VJF1" s="13"/>
      <c r="VJG1" s="13"/>
      <c r="VJH1" s="13"/>
      <c r="VJI1" s="13"/>
      <c r="VJJ1" s="13"/>
      <c r="VJK1" s="13"/>
      <c r="VJL1" s="13"/>
      <c r="VJM1" s="13"/>
      <c r="VJN1" s="13"/>
      <c r="VJO1" s="13"/>
      <c r="VJP1" s="13"/>
      <c r="VJQ1" s="13"/>
      <c r="VJR1" s="13"/>
      <c r="VJS1" s="13"/>
      <c r="VJT1" s="13"/>
      <c r="VJU1" s="13"/>
      <c r="VJV1" s="13"/>
      <c r="VJW1" s="13"/>
      <c r="VJX1" s="13"/>
      <c r="VJY1" s="13"/>
      <c r="VJZ1" s="13"/>
      <c r="VKA1" s="13"/>
      <c r="VKB1" s="13"/>
      <c r="VKC1" s="13"/>
      <c r="VKD1" s="13"/>
      <c r="VKE1" s="13"/>
      <c r="VKF1" s="13"/>
      <c r="VKG1" s="13"/>
      <c r="VKH1" s="13"/>
      <c r="VKI1" s="13"/>
      <c r="VKJ1" s="13"/>
      <c r="VKK1" s="13"/>
      <c r="VKL1" s="13"/>
      <c r="VKM1" s="13"/>
      <c r="VKN1" s="13"/>
      <c r="VKO1" s="13"/>
      <c r="VKP1" s="13"/>
      <c r="VKQ1" s="13"/>
      <c r="VKR1" s="13"/>
      <c r="VKS1" s="13"/>
      <c r="VKT1" s="13"/>
      <c r="VKU1" s="13"/>
      <c r="VKV1" s="13"/>
      <c r="VKW1" s="13"/>
      <c r="VKX1" s="13"/>
      <c r="VKY1" s="13"/>
      <c r="VKZ1" s="13"/>
      <c r="VLA1" s="13"/>
      <c r="VLB1" s="13"/>
      <c r="VLC1" s="13"/>
      <c r="VLD1" s="13"/>
      <c r="VLE1" s="13"/>
      <c r="VLF1" s="13"/>
      <c r="VLG1" s="13"/>
      <c r="VLH1" s="13"/>
      <c r="VLI1" s="13"/>
      <c r="VLJ1" s="13"/>
      <c r="VLK1" s="13"/>
      <c r="VLL1" s="13"/>
      <c r="VLM1" s="13"/>
      <c r="VLN1" s="13"/>
      <c r="VLO1" s="13"/>
      <c r="VLP1" s="13"/>
      <c r="VLQ1" s="13"/>
      <c r="VLR1" s="13"/>
      <c r="VLS1" s="13"/>
      <c r="VLT1" s="13"/>
      <c r="VLU1" s="13"/>
      <c r="VLV1" s="13"/>
      <c r="VLW1" s="13"/>
      <c r="VLX1" s="13"/>
      <c r="VLY1" s="13"/>
      <c r="VLZ1" s="13"/>
      <c r="VMA1" s="13"/>
      <c r="VMB1" s="13"/>
      <c r="VMC1" s="13"/>
      <c r="VMD1" s="13"/>
      <c r="VME1" s="13"/>
      <c r="VMF1" s="13"/>
      <c r="VMG1" s="13"/>
      <c r="VMH1" s="13"/>
      <c r="VMI1" s="13"/>
      <c r="VMJ1" s="13"/>
      <c r="VMK1" s="13"/>
      <c r="VML1" s="13"/>
      <c r="VMM1" s="13"/>
      <c r="VMN1" s="13"/>
      <c r="VMO1" s="13"/>
      <c r="VMP1" s="13"/>
      <c r="VMQ1" s="13"/>
      <c r="VMR1" s="13"/>
      <c r="VMS1" s="13"/>
      <c r="VMT1" s="13"/>
      <c r="VMU1" s="13"/>
      <c r="VMV1" s="13"/>
      <c r="VMW1" s="13"/>
      <c r="VMX1" s="13"/>
      <c r="VMY1" s="13"/>
      <c r="VMZ1" s="13"/>
      <c r="VNA1" s="13"/>
      <c r="VNB1" s="13"/>
      <c r="VNC1" s="13"/>
      <c r="VND1" s="13"/>
      <c r="VNE1" s="13"/>
      <c r="VNF1" s="13"/>
      <c r="VNG1" s="13"/>
      <c r="VNH1" s="13"/>
      <c r="VNI1" s="13"/>
      <c r="VNJ1" s="13"/>
      <c r="VNK1" s="13"/>
      <c r="VNL1" s="13"/>
      <c r="VNM1" s="13"/>
      <c r="VNN1" s="13"/>
      <c r="VNO1" s="13"/>
      <c r="VNP1" s="13"/>
      <c r="VNQ1" s="13"/>
      <c r="VNR1" s="13"/>
      <c r="VNS1" s="13"/>
      <c r="VNT1" s="13"/>
      <c r="VNU1" s="13"/>
      <c r="VNV1" s="13"/>
      <c r="VNW1" s="13"/>
      <c r="VNX1" s="13"/>
      <c r="VNY1" s="13"/>
      <c r="VNZ1" s="13"/>
      <c r="VOA1" s="13"/>
      <c r="VOB1" s="13"/>
      <c r="VOC1" s="13"/>
      <c r="VOD1" s="13"/>
      <c r="VOE1" s="13"/>
      <c r="VOF1" s="13"/>
      <c r="VOG1" s="13"/>
      <c r="VOH1" s="13"/>
      <c r="VOI1" s="13"/>
      <c r="VOJ1" s="13"/>
      <c r="VOK1" s="13"/>
      <c r="VOL1" s="13"/>
      <c r="VOM1" s="13"/>
      <c r="VON1" s="13"/>
      <c r="VOO1" s="13"/>
      <c r="VOP1" s="13"/>
      <c r="VOQ1" s="13"/>
      <c r="VOR1" s="13"/>
      <c r="VOS1" s="13"/>
      <c r="VOT1" s="13"/>
      <c r="VOU1" s="13"/>
      <c r="VOV1" s="13"/>
      <c r="VOW1" s="13"/>
      <c r="VOX1" s="13"/>
      <c r="VOY1" s="13"/>
      <c r="VOZ1" s="13"/>
      <c r="VPA1" s="13"/>
      <c r="VPB1" s="13"/>
      <c r="VPC1" s="13"/>
      <c r="VPD1" s="13"/>
      <c r="VPE1" s="13"/>
      <c r="VPF1" s="13"/>
      <c r="VPG1" s="13"/>
      <c r="VPH1" s="13"/>
      <c r="VPI1" s="13"/>
      <c r="VPJ1" s="13"/>
      <c r="VPK1" s="13"/>
      <c r="VPL1" s="13"/>
      <c r="VPM1" s="13"/>
      <c r="VPN1" s="13"/>
      <c r="VPO1" s="13"/>
      <c r="VPP1" s="13"/>
      <c r="VPQ1" s="13"/>
      <c r="VPR1" s="13"/>
      <c r="VPS1" s="13"/>
      <c r="VPT1" s="13"/>
      <c r="VPU1" s="13"/>
      <c r="VPV1" s="13"/>
      <c r="VPW1" s="13"/>
      <c r="VPX1" s="13"/>
      <c r="VPY1" s="13"/>
      <c r="VPZ1" s="13"/>
      <c r="VQA1" s="13"/>
      <c r="VQB1" s="13"/>
      <c r="VQC1" s="13"/>
      <c r="VQD1" s="13"/>
      <c r="VQE1" s="13"/>
      <c r="VQF1" s="13"/>
      <c r="VQG1" s="13"/>
      <c r="VQH1" s="13"/>
      <c r="VQI1" s="13"/>
      <c r="VQJ1" s="13"/>
      <c r="VQK1" s="13"/>
      <c r="VQL1" s="13"/>
      <c r="VQM1" s="13"/>
      <c r="VQN1" s="13"/>
      <c r="VQO1" s="13"/>
      <c r="VQP1" s="13"/>
      <c r="VQQ1" s="13"/>
      <c r="VQR1" s="13"/>
      <c r="VQS1" s="13"/>
      <c r="VQT1" s="13"/>
      <c r="VQU1" s="13"/>
      <c r="VQV1" s="13"/>
      <c r="VQW1" s="13"/>
      <c r="VQX1" s="13"/>
      <c r="VQY1" s="13"/>
      <c r="VQZ1" s="13"/>
      <c r="VRA1" s="13"/>
      <c r="VRB1" s="13"/>
      <c r="VRC1" s="13"/>
      <c r="VRD1" s="13"/>
      <c r="VRE1" s="13"/>
      <c r="VRF1" s="13"/>
      <c r="VRG1" s="13"/>
      <c r="VRH1" s="13"/>
      <c r="VRI1" s="13"/>
      <c r="VRJ1" s="13"/>
      <c r="VRK1" s="13"/>
      <c r="VRL1" s="13"/>
      <c r="VRM1" s="13"/>
      <c r="VRN1" s="13"/>
      <c r="VRO1" s="13"/>
      <c r="VRP1" s="13"/>
      <c r="VRQ1" s="13"/>
      <c r="VRR1" s="13"/>
      <c r="VRS1" s="13"/>
      <c r="VRT1" s="13"/>
      <c r="VRU1" s="13"/>
      <c r="VRV1" s="13"/>
      <c r="VRW1" s="13"/>
      <c r="VRX1" s="13"/>
      <c r="VRY1" s="13"/>
      <c r="VRZ1" s="13"/>
      <c r="VSA1" s="13"/>
      <c r="VSB1" s="13"/>
      <c r="VSC1" s="13"/>
      <c r="VSD1" s="13"/>
      <c r="VSE1" s="13"/>
      <c r="VSF1" s="13"/>
      <c r="VSG1" s="13"/>
      <c r="VSH1" s="13"/>
      <c r="VSI1" s="13"/>
      <c r="VSJ1" s="13"/>
      <c r="VSK1" s="13"/>
      <c r="VSL1" s="13"/>
      <c r="VSM1" s="13"/>
      <c r="VSN1" s="13"/>
      <c r="VSO1" s="13"/>
      <c r="VSP1" s="13"/>
      <c r="VSQ1" s="13"/>
      <c r="VSR1" s="13"/>
      <c r="VSS1" s="13"/>
      <c r="VST1" s="13"/>
      <c r="VSU1" s="13"/>
      <c r="VSV1" s="13"/>
      <c r="VSW1" s="13"/>
      <c r="VSX1" s="13"/>
      <c r="VSY1" s="13"/>
      <c r="VSZ1" s="13"/>
      <c r="VTA1" s="13"/>
      <c r="VTB1" s="13"/>
      <c r="VTC1" s="13"/>
      <c r="VTD1" s="13"/>
      <c r="VTE1" s="13"/>
      <c r="VTF1" s="13"/>
      <c r="VTG1" s="13"/>
      <c r="VTH1" s="13"/>
      <c r="VTI1" s="13"/>
      <c r="VTJ1" s="13"/>
      <c r="VTK1" s="13"/>
      <c r="VTL1" s="13"/>
      <c r="VTM1" s="13"/>
      <c r="VTN1" s="13"/>
      <c r="VTO1" s="13"/>
      <c r="VTP1" s="13"/>
      <c r="VTQ1" s="13"/>
      <c r="VTR1" s="13"/>
      <c r="VTS1" s="13"/>
      <c r="VTT1" s="13"/>
      <c r="VTU1" s="13"/>
      <c r="VTV1" s="13"/>
      <c r="VTW1" s="13"/>
      <c r="VTX1" s="13"/>
      <c r="VTY1" s="13"/>
      <c r="VTZ1" s="13"/>
      <c r="VUA1" s="13"/>
      <c r="VUB1" s="13"/>
      <c r="VUC1" s="13"/>
      <c r="VUD1" s="13"/>
      <c r="VUE1" s="13"/>
      <c r="VUF1" s="13"/>
      <c r="VUG1" s="13"/>
      <c r="VUH1" s="13"/>
      <c r="VUI1" s="13"/>
      <c r="VUJ1" s="13"/>
      <c r="VUK1" s="13"/>
      <c r="VUL1" s="13"/>
      <c r="VUM1" s="13"/>
      <c r="VUN1" s="13"/>
      <c r="VUO1" s="13"/>
      <c r="VUP1" s="13"/>
      <c r="VUQ1" s="13"/>
      <c r="VUR1" s="13"/>
      <c r="VUS1" s="13"/>
      <c r="VUT1" s="13"/>
      <c r="VUU1" s="13"/>
      <c r="VUV1" s="13"/>
      <c r="VUW1" s="13"/>
      <c r="VUX1" s="13"/>
      <c r="VUY1" s="13"/>
      <c r="VUZ1" s="13"/>
      <c r="VVA1" s="13"/>
      <c r="VVB1" s="13"/>
      <c r="VVC1" s="13"/>
      <c r="VVD1" s="13"/>
      <c r="VVE1" s="13"/>
      <c r="VVF1" s="13"/>
      <c r="VVG1" s="13"/>
      <c r="VVH1" s="13"/>
      <c r="VVI1" s="13"/>
      <c r="VVJ1" s="13"/>
      <c r="VVK1" s="13"/>
      <c r="VVL1" s="13"/>
      <c r="VVM1" s="13"/>
      <c r="VVN1" s="13"/>
      <c r="VVO1" s="13"/>
      <c r="VVP1" s="13"/>
      <c r="VVQ1" s="13"/>
      <c r="VVR1" s="13"/>
      <c r="VVS1" s="13"/>
      <c r="VVT1" s="13"/>
      <c r="VVU1" s="13"/>
      <c r="VVV1" s="13"/>
      <c r="VVW1" s="13"/>
      <c r="VVX1" s="13"/>
      <c r="VVY1" s="13"/>
      <c r="VVZ1" s="13"/>
      <c r="VWA1" s="13"/>
      <c r="VWB1" s="13"/>
      <c r="VWC1" s="13"/>
      <c r="VWD1" s="13"/>
      <c r="VWE1" s="13"/>
      <c r="VWF1" s="13"/>
      <c r="VWG1" s="13"/>
      <c r="VWH1" s="13"/>
      <c r="VWI1" s="13"/>
      <c r="VWJ1" s="13"/>
      <c r="VWK1" s="13"/>
      <c r="VWL1" s="13"/>
      <c r="VWM1" s="13"/>
      <c r="VWN1" s="13"/>
      <c r="VWO1" s="13"/>
      <c r="VWP1" s="13"/>
      <c r="VWQ1" s="13"/>
      <c r="VWR1" s="13"/>
      <c r="VWS1" s="13"/>
      <c r="VWT1" s="13"/>
      <c r="VWU1" s="13"/>
      <c r="VWV1" s="13"/>
      <c r="VWW1" s="13"/>
      <c r="VWX1" s="13"/>
      <c r="VWY1" s="13"/>
      <c r="VWZ1" s="13"/>
      <c r="VXA1" s="13"/>
      <c r="VXB1" s="13"/>
      <c r="VXC1" s="13"/>
      <c r="VXD1" s="13"/>
      <c r="VXE1" s="13"/>
      <c r="VXF1" s="13"/>
      <c r="VXG1" s="13"/>
      <c r="VXH1" s="13"/>
      <c r="VXI1" s="13"/>
      <c r="VXJ1" s="13"/>
      <c r="VXK1" s="13"/>
      <c r="VXL1" s="13"/>
      <c r="VXM1" s="13"/>
      <c r="VXN1" s="13"/>
      <c r="VXO1" s="13"/>
      <c r="VXP1" s="13"/>
      <c r="VXQ1" s="13"/>
      <c r="VXR1" s="13"/>
      <c r="VXS1" s="13"/>
      <c r="VXT1" s="13"/>
      <c r="VXU1" s="13"/>
      <c r="VXV1" s="13"/>
      <c r="VXW1" s="13"/>
      <c r="VXX1" s="13"/>
      <c r="VXY1" s="13"/>
      <c r="VXZ1" s="13"/>
      <c r="VYA1" s="13"/>
      <c r="VYB1" s="13"/>
      <c r="VYC1" s="13"/>
      <c r="VYD1" s="13"/>
      <c r="VYE1" s="13"/>
      <c r="VYF1" s="13"/>
      <c r="VYG1" s="13"/>
      <c r="VYH1" s="13"/>
      <c r="VYI1" s="13"/>
      <c r="VYJ1" s="13"/>
      <c r="VYK1" s="13"/>
      <c r="VYL1" s="13"/>
      <c r="VYM1" s="13"/>
      <c r="VYN1" s="13"/>
      <c r="VYO1" s="13"/>
      <c r="VYP1" s="13"/>
      <c r="VYQ1" s="13"/>
      <c r="VYR1" s="13"/>
      <c r="VYS1" s="13"/>
      <c r="VYT1" s="13"/>
      <c r="VYU1" s="13"/>
      <c r="VYV1" s="13"/>
      <c r="VYW1" s="13"/>
      <c r="VYX1" s="13"/>
      <c r="VYY1" s="13"/>
      <c r="VYZ1" s="13"/>
      <c r="VZA1" s="13"/>
      <c r="VZB1" s="13"/>
      <c r="VZC1" s="13"/>
      <c r="VZD1" s="13"/>
      <c r="VZE1" s="13"/>
      <c r="VZF1" s="13"/>
      <c r="VZG1" s="13"/>
      <c r="VZH1" s="13"/>
      <c r="VZI1" s="13"/>
      <c r="VZJ1" s="13"/>
      <c r="VZK1" s="13"/>
      <c r="VZL1" s="13"/>
      <c r="VZM1" s="13"/>
      <c r="VZN1" s="13"/>
      <c r="VZO1" s="13"/>
      <c r="VZP1" s="13"/>
      <c r="VZQ1" s="13"/>
      <c r="VZR1" s="13"/>
      <c r="VZS1" s="13"/>
      <c r="VZT1" s="13"/>
      <c r="VZU1" s="13"/>
      <c r="VZV1" s="13"/>
      <c r="VZW1" s="13"/>
      <c r="VZX1" s="13"/>
      <c r="VZY1" s="13"/>
      <c r="VZZ1" s="13"/>
      <c r="WAA1" s="13"/>
      <c r="WAB1" s="13"/>
      <c r="WAC1" s="13"/>
      <c r="WAD1" s="13"/>
      <c r="WAE1" s="13"/>
      <c r="WAF1" s="13"/>
      <c r="WAG1" s="13"/>
      <c r="WAH1" s="13"/>
      <c r="WAI1" s="13"/>
      <c r="WAJ1" s="13"/>
      <c r="WAK1" s="13"/>
      <c r="WAL1" s="13"/>
      <c r="WAM1" s="13"/>
      <c r="WAN1" s="13"/>
      <c r="WAO1" s="13"/>
      <c r="WAP1" s="13"/>
      <c r="WAQ1" s="13"/>
      <c r="WAR1" s="13"/>
      <c r="WAS1" s="13"/>
      <c r="WAT1" s="13"/>
      <c r="WAU1" s="13"/>
      <c r="WAV1" s="13"/>
      <c r="WAW1" s="13"/>
      <c r="WAX1" s="13"/>
      <c r="WAY1" s="13"/>
      <c r="WAZ1" s="13"/>
      <c r="WBA1" s="13"/>
      <c r="WBB1" s="13"/>
      <c r="WBC1" s="13"/>
      <c r="WBD1" s="13"/>
      <c r="WBE1" s="13"/>
      <c r="WBF1" s="13"/>
      <c r="WBG1" s="13"/>
      <c r="WBH1" s="13"/>
      <c r="WBI1" s="13"/>
      <c r="WBJ1" s="13"/>
      <c r="WBK1" s="13"/>
      <c r="WBL1" s="13"/>
      <c r="WBM1" s="13"/>
      <c r="WBN1" s="13"/>
      <c r="WBO1" s="13"/>
      <c r="WBP1" s="13"/>
      <c r="WBQ1" s="13"/>
      <c r="WBR1" s="13"/>
      <c r="WBS1" s="13"/>
      <c r="WBT1" s="13"/>
      <c r="WBU1" s="13"/>
      <c r="WBV1" s="13"/>
      <c r="WBW1" s="13"/>
      <c r="WBX1" s="13"/>
      <c r="WBY1" s="13"/>
      <c r="WBZ1" s="13"/>
      <c r="WCA1" s="13"/>
      <c r="WCB1" s="13"/>
      <c r="WCC1" s="13"/>
      <c r="WCD1" s="13"/>
      <c r="WCE1" s="13"/>
      <c r="WCF1" s="13"/>
      <c r="WCG1" s="13"/>
      <c r="WCH1" s="13"/>
      <c r="WCI1" s="13"/>
      <c r="WCJ1" s="13"/>
      <c r="WCK1" s="13"/>
      <c r="WCL1" s="13"/>
      <c r="WCM1" s="13"/>
      <c r="WCN1" s="13"/>
      <c r="WCO1" s="13"/>
      <c r="WCP1" s="13"/>
      <c r="WCQ1" s="13"/>
      <c r="WCR1" s="13"/>
      <c r="WCS1" s="13"/>
      <c r="WCT1" s="13"/>
      <c r="WCU1" s="13"/>
      <c r="WCV1" s="13"/>
      <c r="WCW1" s="13"/>
      <c r="WCX1" s="13"/>
      <c r="WCY1" s="13"/>
      <c r="WCZ1" s="13"/>
      <c r="WDA1" s="13"/>
      <c r="WDB1" s="13"/>
      <c r="WDC1" s="13"/>
      <c r="WDD1" s="13"/>
      <c r="WDE1" s="13"/>
      <c r="WDF1" s="13"/>
      <c r="WDG1" s="13"/>
      <c r="WDH1" s="13"/>
      <c r="WDI1" s="13"/>
      <c r="WDJ1" s="13"/>
      <c r="WDK1" s="13"/>
      <c r="WDL1" s="13"/>
      <c r="WDM1" s="13"/>
      <c r="WDN1" s="13"/>
      <c r="WDO1" s="13"/>
      <c r="WDP1" s="13"/>
      <c r="WDQ1" s="13"/>
      <c r="WDR1" s="13"/>
      <c r="WDS1" s="13"/>
      <c r="WDT1" s="13"/>
      <c r="WDU1" s="13"/>
      <c r="WDV1" s="13"/>
      <c r="WDW1" s="13"/>
      <c r="WDX1" s="13"/>
      <c r="WDY1" s="13"/>
      <c r="WDZ1" s="13"/>
      <c r="WEA1" s="13"/>
      <c r="WEB1" s="13"/>
      <c r="WEC1" s="13"/>
      <c r="WED1" s="13"/>
      <c r="WEE1" s="13"/>
      <c r="WEF1" s="13"/>
      <c r="WEG1" s="13"/>
      <c r="WEH1" s="13"/>
      <c r="WEI1" s="13"/>
      <c r="WEJ1" s="13"/>
      <c r="WEK1" s="13"/>
      <c r="WEL1" s="13"/>
      <c r="WEM1" s="13"/>
      <c r="WEN1" s="13"/>
      <c r="WEO1" s="13"/>
      <c r="WEP1" s="13"/>
      <c r="WEQ1" s="13"/>
      <c r="WER1" s="13"/>
      <c r="WES1" s="13"/>
      <c r="WET1" s="13"/>
      <c r="WEU1" s="13"/>
      <c r="WEV1" s="13"/>
      <c r="WEW1" s="13"/>
      <c r="WEX1" s="13"/>
      <c r="WEY1" s="13"/>
      <c r="WEZ1" s="13"/>
      <c r="WFA1" s="13"/>
      <c r="WFB1" s="13"/>
      <c r="WFC1" s="13"/>
      <c r="WFD1" s="13"/>
      <c r="WFE1" s="13"/>
      <c r="WFF1" s="13"/>
      <c r="WFG1" s="13"/>
      <c r="WFH1" s="13"/>
      <c r="WFI1" s="13"/>
      <c r="WFJ1" s="13"/>
      <c r="WFK1" s="13"/>
      <c r="WFL1" s="13"/>
      <c r="WFM1" s="13"/>
      <c r="WFN1" s="13"/>
      <c r="WFO1" s="13"/>
      <c r="WFP1" s="13"/>
      <c r="WFQ1" s="13"/>
      <c r="WFR1" s="13"/>
      <c r="WFS1" s="13"/>
      <c r="WFT1" s="13"/>
      <c r="WFU1" s="13"/>
      <c r="WFV1" s="13"/>
      <c r="WFW1" s="13"/>
      <c r="WFX1" s="13"/>
      <c r="WFY1" s="13"/>
      <c r="WFZ1" s="13"/>
      <c r="WGA1" s="13"/>
      <c r="WGB1" s="13"/>
      <c r="WGC1" s="13"/>
      <c r="WGD1" s="13"/>
      <c r="WGE1" s="13"/>
      <c r="WGF1" s="13"/>
      <c r="WGG1" s="13"/>
      <c r="WGH1" s="13"/>
      <c r="WGI1" s="13"/>
      <c r="WGJ1" s="13"/>
      <c r="WGK1" s="13"/>
      <c r="WGL1" s="13"/>
      <c r="WGM1" s="13"/>
      <c r="WGN1" s="13"/>
      <c r="WGO1" s="13"/>
      <c r="WGP1" s="13"/>
      <c r="WGQ1" s="13"/>
      <c r="WGR1" s="13"/>
      <c r="WGS1" s="13"/>
      <c r="WGT1" s="13"/>
      <c r="WGU1" s="13"/>
      <c r="WGV1" s="13"/>
      <c r="WGW1" s="13"/>
      <c r="WGX1" s="13"/>
      <c r="WGY1" s="13"/>
      <c r="WGZ1" s="13"/>
      <c r="WHA1" s="13"/>
      <c r="WHB1" s="13"/>
      <c r="WHC1" s="13"/>
      <c r="WHD1" s="13"/>
      <c r="WHE1" s="13"/>
      <c r="WHF1" s="13"/>
      <c r="WHG1" s="13"/>
      <c r="WHH1" s="13"/>
      <c r="WHI1" s="13"/>
      <c r="WHJ1" s="13"/>
      <c r="WHK1" s="13"/>
      <c r="WHL1" s="13"/>
      <c r="WHM1" s="13"/>
      <c r="WHN1" s="13"/>
      <c r="WHO1" s="13"/>
      <c r="WHP1" s="13"/>
      <c r="WHQ1" s="13"/>
      <c r="WHR1" s="13"/>
      <c r="WHS1" s="13"/>
      <c r="WHT1" s="13"/>
      <c r="WHU1" s="13"/>
      <c r="WHV1" s="13"/>
      <c r="WHW1" s="13"/>
      <c r="WHX1" s="13"/>
      <c r="WHY1" s="13"/>
      <c r="WHZ1" s="13"/>
      <c r="WIA1" s="13"/>
      <c r="WIB1" s="13"/>
      <c r="WIC1" s="13"/>
      <c r="WID1" s="13"/>
      <c r="WIE1" s="13"/>
      <c r="WIF1" s="13"/>
      <c r="WIG1" s="13"/>
      <c r="WIH1" s="13"/>
      <c r="WII1" s="13"/>
      <c r="WIJ1" s="13"/>
      <c r="WIK1" s="13"/>
      <c r="WIL1" s="13"/>
      <c r="WIM1" s="13"/>
      <c r="WIN1" s="13"/>
      <c r="WIO1" s="13"/>
      <c r="WIP1" s="13"/>
      <c r="WIQ1" s="13"/>
      <c r="WIR1" s="13"/>
      <c r="WIS1" s="13"/>
      <c r="WIT1" s="13"/>
      <c r="WIU1" s="13"/>
      <c r="WIV1" s="13"/>
      <c r="WIW1" s="13"/>
      <c r="WIX1" s="13"/>
      <c r="WIY1" s="13"/>
      <c r="WIZ1" s="13"/>
      <c r="WJA1" s="13"/>
      <c r="WJB1" s="13"/>
      <c r="WJC1" s="13"/>
      <c r="WJD1" s="13"/>
      <c r="WJE1" s="13"/>
      <c r="WJF1" s="13"/>
      <c r="WJG1" s="13"/>
      <c r="WJH1" s="13"/>
      <c r="WJI1" s="13"/>
      <c r="WJJ1" s="13"/>
      <c r="WJK1" s="13"/>
      <c r="WJL1" s="13"/>
      <c r="WJM1" s="13"/>
      <c r="WJN1" s="13"/>
      <c r="WJO1" s="13"/>
      <c r="WJP1" s="13"/>
      <c r="WJQ1" s="13"/>
      <c r="WJR1" s="13"/>
      <c r="WJS1" s="13"/>
      <c r="WJT1" s="13"/>
      <c r="WJU1" s="13"/>
      <c r="WJV1" s="13"/>
      <c r="WJW1" s="13"/>
      <c r="WJX1" s="13"/>
      <c r="WJY1" s="13"/>
      <c r="WJZ1" s="13"/>
      <c r="WKA1" s="13"/>
      <c r="WKB1" s="13"/>
      <c r="WKC1" s="13"/>
      <c r="WKD1" s="13"/>
      <c r="WKE1" s="13"/>
      <c r="WKF1" s="13"/>
      <c r="WKG1" s="13"/>
      <c r="WKH1" s="13"/>
      <c r="WKI1" s="13"/>
      <c r="WKJ1" s="13"/>
      <c r="WKK1" s="13"/>
      <c r="WKL1" s="13"/>
      <c r="WKM1" s="13"/>
      <c r="WKN1" s="13"/>
      <c r="WKO1" s="13"/>
      <c r="WKP1" s="13"/>
      <c r="WKQ1" s="13"/>
      <c r="WKR1" s="13"/>
      <c r="WKS1" s="13"/>
      <c r="WKT1" s="13"/>
      <c r="WKU1" s="13"/>
      <c r="WKV1" s="13"/>
      <c r="WKW1" s="13"/>
      <c r="WKX1" s="13"/>
      <c r="WKY1" s="13"/>
      <c r="WKZ1" s="13"/>
      <c r="WLA1" s="13"/>
      <c r="WLB1" s="13"/>
      <c r="WLC1" s="13"/>
      <c r="WLD1" s="13"/>
      <c r="WLE1" s="13"/>
      <c r="WLF1" s="13"/>
      <c r="WLG1" s="13"/>
      <c r="WLH1" s="13"/>
      <c r="WLI1" s="13"/>
      <c r="WLJ1" s="13"/>
      <c r="WLK1" s="13"/>
      <c r="WLL1" s="13"/>
      <c r="WLM1" s="13"/>
      <c r="WLN1" s="13"/>
      <c r="WLO1" s="13"/>
      <c r="WLP1" s="13"/>
      <c r="WLQ1" s="13"/>
      <c r="WLR1" s="13"/>
      <c r="WLS1" s="13"/>
      <c r="WLT1" s="13"/>
      <c r="WLU1" s="13"/>
      <c r="WLV1" s="13"/>
      <c r="WLW1" s="13"/>
      <c r="WLX1" s="13"/>
      <c r="WLY1" s="13"/>
      <c r="WLZ1" s="13"/>
      <c r="WMA1" s="13"/>
      <c r="WMB1" s="13"/>
      <c r="WMC1" s="13"/>
      <c r="WMD1" s="13"/>
      <c r="WME1" s="13"/>
      <c r="WMF1" s="13"/>
      <c r="WMG1" s="13"/>
      <c r="WMH1" s="13"/>
      <c r="WMI1" s="13"/>
      <c r="WMJ1" s="13"/>
      <c r="WMK1" s="13"/>
      <c r="WML1" s="13"/>
      <c r="WMM1" s="13"/>
      <c r="WMN1" s="13"/>
      <c r="WMO1" s="13"/>
      <c r="WMP1" s="13"/>
      <c r="WMQ1" s="13"/>
      <c r="WMR1" s="13"/>
      <c r="WMS1" s="13"/>
      <c r="WMT1" s="13"/>
      <c r="WMU1" s="13"/>
      <c r="WMV1" s="13"/>
      <c r="WMW1" s="13"/>
      <c r="WMX1" s="13"/>
      <c r="WMY1" s="13"/>
      <c r="WMZ1" s="13"/>
      <c r="WNA1" s="13"/>
      <c r="WNB1" s="13"/>
      <c r="WNC1" s="13"/>
      <c r="WND1" s="13"/>
      <c r="WNE1" s="13"/>
      <c r="WNF1" s="13"/>
      <c r="WNG1" s="13"/>
      <c r="WNH1" s="13"/>
      <c r="WNI1" s="13"/>
      <c r="WNJ1" s="13"/>
      <c r="WNK1" s="13"/>
      <c r="WNL1" s="13"/>
      <c r="WNM1" s="13"/>
      <c r="WNN1" s="13"/>
      <c r="WNO1" s="13"/>
      <c r="WNP1" s="13"/>
      <c r="WNQ1" s="13"/>
      <c r="WNR1" s="13"/>
      <c r="WNS1" s="13"/>
      <c r="WNT1" s="13"/>
      <c r="WNU1" s="13"/>
      <c r="WNV1" s="13"/>
      <c r="WNW1" s="13"/>
      <c r="WNX1" s="13"/>
      <c r="WNY1" s="13"/>
      <c r="WNZ1" s="13"/>
      <c r="WOA1" s="13"/>
      <c r="WOB1" s="13"/>
      <c r="WOC1" s="13"/>
      <c r="WOD1" s="13"/>
      <c r="WOE1" s="13"/>
      <c r="WOF1" s="13"/>
      <c r="WOG1" s="13"/>
      <c r="WOH1" s="13"/>
      <c r="WOI1" s="13"/>
      <c r="WOJ1" s="13"/>
      <c r="WOK1" s="13"/>
      <c r="WOL1" s="13"/>
      <c r="WOM1" s="13"/>
      <c r="WON1" s="13"/>
      <c r="WOO1" s="13"/>
      <c r="WOP1" s="13"/>
      <c r="WOQ1" s="13"/>
      <c r="WOR1" s="13"/>
      <c r="WOS1" s="13"/>
      <c r="WOT1" s="13"/>
      <c r="WOU1" s="13"/>
      <c r="WOV1" s="13"/>
      <c r="WOW1" s="13"/>
      <c r="WOX1" s="13"/>
      <c r="WOY1" s="13"/>
      <c r="WOZ1" s="13"/>
      <c r="WPA1" s="13"/>
      <c r="WPB1" s="13"/>
      <c r="WPC1" s="13"/>
      <c r="WPD1" s="13"/>
      <c r="WPE1" s="13"/>
      <c r="WPF1" s="13"/>
      <c r="WPG1" s="13"/>
      <c r="WPH1" s="13"/>
      <c r="WPI1" s="13"/>
      <c r="WPJ1" s="13"/>
      <c r="WPK1" s="13"/>
      <c r="WPL1" s="13"/>
      <c r="WPM1" s="13"/>
      <c r="WPN1" s="13"/>
      <c r="WPO1" s="13"/>
      <c r="WPP1" s="13"/>
      <c r="WPQ1" s="13"/>
      <c r="WPR1" s="13"/>
      <c r="WPS1" s="13"/>
      <c r="WPT1" s="13"/>
      <c r="WPU1" s="13"/>
      <c r="WPV1" s="13"/>
      <c r="WPW1" s="13"/>
      <c r="WPX1" s="13"/>
      <c r="WPY1" s="13"/>
      <c r="WPZ1" s="13"/>
      <c r="WQA1" s="13"/>
      <c r="WQB1" s="13"/>
      <c r="WQC1" s="13"/>
      <c r="WQD1" s="13"/>
      <c r="WQE1" s="13"/>
      <c r="WQF1" s="13"/>
      <c r="WQG1" s="13"/>
      <c r="WQH1" s="13"/>
      <c r="WQI1" s="13"/>
      <c r="WQJ1" s="13"/>
      <c r="WQK1" s="13"/>
      <c r="WQL1" s="13"/>
      <c r="WQM1" s="13"/>
      <c r="WQN1" s="13"/>
      <c r="WQO1" s="13"/>
      <c r="WQP1" s="13"/>
      <c r="WQQ1" s="13"/>
      <c r="WQR1" s="13"/>
      <c r="WQS1" s="13"/>
      <c r="WQT1" s="13"/>
      <c r="WQU1" s="13"/>
      <c r="WQV1" s="13"/>
      <c r="WQW1" s="13"/>
      <c r="WQX1" s="13"/>
      <c r="WQY1" s="13"/>
      <c r="WQZ1" s="13"/>
      <c r="WRA1" s="13"/>
      <c r="WRB1" s="13"/>
      <c r="WRC1" s="13"/>
      <c r="WRD1" s="13"/>
      <c r="WRE1" s="13"/>
      <c r="WRF1" s="13"/>
      <c r="WRG1" s="13"/>
      <c r="WRH1" s="13"/>
      <c r="WRI1" s="13"/>
      <c r="WRJ1" s="13"/>
      <c r="WRK1" s="13"/>
      <c r="WRL1" s="13"/>
      <c r="WRM1" s="13"/>
      <c r="WRN1" s="13"/>
      <c r="WRO1" s="13"/>
      <c r="WRP1" s="13"/>
      <c r="WRQ1" s="13"/>
      <c r="WRR1" s="13"/>
      <c r="WRS1" s="13"/>
      <c r="WRT1" s="13"/>
      <c r="WRU1" s="13"/>
      <c r="WRV1" s="13"/>
      <c r="WRW1" s="13"/>
      <c r="WRX1" s="13"/>
      <c r="WRY1" s="13"/>
      <c r="WRZ1" s="13"/>
      <c r="WSA1" s="13"/>
      <c r="WSB1" s="13"/>
      <c r="WSC1" s="13"/>
      <c r="WSD1" s="13"/>
      <c r="WSE1" s="13"/>
      <c r="WSF1" s="13"/>
      <c r="WSG1" s="13"/>
      <c r="WSH1" s="13"/>
      <c r="WSI1" s="13"/>
      <c r="WSJ1" s="13"/>
      <c r="WSK1" s="13"/>
      <c r="WSL1" s="13"/>
      <c r="WSM1" s="13"/>
      <c r="WSN1" s="13"/>
      <c r="WSO1" s="13"/>
      <c r="WSP1" s="13"/>
      <c r="WSQ1" s="13"/>
      <c r="WSR1" s="13"/>
      <c r="WSS1" s="13"/>
      <c r="WST1" s="13"/>
      <c r="WSU1" s="13"/>
      <c r="WSV1" s="13"/>
      <c r="WSW1" s="13"/>
      <c r="WSX1" s="13"/>
      <c r="WSY1" s="13"/>
      <c r="WSZ1" s="13"/>
      <c r="WTA1" s="13"/>
      <c r="WTB1" s="13"/>
      <c r="WTC1" s="13"/>
      <c r="WTD1" s="13"/>
      <c r="WTE1" s="13"/>
      <c r="WTF1" s="13"/>
      <c r="WTG1" s="13"/>
      <c r="WTH1" s="13"/>
      <c r="WTI1" s="13"/>
      <c r="WTJ1" s="13"/>
      <c r="WTK1" s="13"/>
      <c r="WTL1" s="13"/>
      <c r="WTM1" s="13"/>
      <c r="WTN1" s="13"/>
      <c r="WTO1" s="13"/>
      <c r="WTP1" s="13"/>
      <c r="WTQ1" s="13"/>
      <c r="WTR1" s="13"/>
      <c r="WTS1" s="13"/>
      <c r="WTT1" s="13"/>
      <c r="WTU1" s="13"/>
      <c r="WTV1" s="13"/>
      <c r="WTW1" s="13"/>
      <c r="WTX1" s="13"/>
      <c r="WTY1" s="13"/>
      <c r="WTZ1" s="13"/>
      <c r="WUA1" s="13"/>
      <c r="WUB1" s="13"/>
      <c r="WUC1" s="13"/>
      <c r="WUD1" s="13"/>
      <c r="WUE1" s="13"/>
      <c r="WUF1" s="13"/>
      <c r="WUG1" s="13"/>
      <c r="WUH1" s="13"/>
      <c r="WUI1" s="13"/>
      <c r="WUJ1" s="13"/>
      <c r="WUK1" s="13"/>
      <c r="WUL1" s="13"/>
      <c r="WUM1" s="13"/>
      <c r="WUN1" s="13"/>
      <c r="WUO1" s="13"/>
      <c r="WUP1" s="13"/>
      <c r="WUQ1" s="13"/>
      <c r="WUR1" s="13"/>
      <c r="WUS1" s="13"/>
      <c r="WUT1" s="13"/>
      <c r="WUU1" s="13"/>
      <c r="WUV1" s="13"/>
      <c r="WUW1" s="13"/>
      <c r="WUX1" s="13"/>
      <c r="WUY1" s="13"/>
      <c r="WUZ1" s="13"/>
      <c r="WVA1" s="13"/>
      <c r="WVB1" s="13"/>
      <c r="WVC1" s="13"/>
      <c r="WVD1" s="13"/>
      <c r="WVE1" s="13"/>
      <c r="WVF1" s="13"/>
      <c r="WVG1" s="13"/>
      <c r="WVH1" s="13"/>
      <c r="WVI1" s="13"/>
      <c r="WVJ1" s="13"/>
      <c r="WVK1" s="13"/>
      <c r="WVL1" s="13"/>
      <c r="WVM1" s="13"/>
      <c r="WVN1" s="13"/>
      <c r="WVO1" s="13"/>
      <c r="WVP1" s="13"/>
      <c r="WVQ1" s="13"/>
      <c r="WVR1" s="13"/>
      <c r="WVS1" s="13"/>
      <c r="WVT1" s="13"/>
      <c r="WVU1" s="13"/>
      <c r="WVV1" s="13"/>
      <c r="WVW1" s="13"/>
      <c r="WVX1" s="13"/>
      <c r="WVY1" s="13"/>
      <c r="WVZ1" s="13"/>
      <c r="WWA1" s="13"/>
      <c r="WWB1" s="13"/>
      <c r="WWC1" s="13"/>
      <c r="WWD1" s="13"/>
      <c r="WWE1" s="13"/>
      <c r="WWF1" s="13"/>
      <c r="WWG1" s="13"/>
      <c r="WWH1" s="13"/>
      <c r="WWI1" s="13"/>
      <c r="WWJ1" s="13"/>
      <c r="WWK1" s="13"/>
      <c r="WWL1" s="13"/>
      <c r="WWM1" s="13"/>
      <c r="WWN1" s="13"/>
      <c r="WWO1" s="13"/>
      <c r="WWP1" s="13"/>
      <c r="WWQ1" s="13"/>
      <c r="WWR1" s="13"/>
      <c r="WWS1" s="13"/>
      <c r="WWT1" s="13"/>
      <c r="WWU1" s="13"/>
      <c r="WWV1" s="13"/>
      <c r="WWW1" s="13"/>
      <c r="WWX1" s="13"/>
      <c r="WWY1" s="13"/>
      <c r="WWZ1" s="13"/>
      <c r="WXA1" s="13"/>
      <c r="WXB1" s="13"/>
      <c r="WXC1" s="13"/>
      <c r="WXD1" s="13"/>
      <c r="WXE1" s="13"/>
      <c r="WXF1" s="13"/>
      <c r="WXG1" s="13"/>
      <c r="WXH1" s="13"/>
      <c r="WXI1" s="13"/>
      <c r="WXJ1" s="13"/>
      <c r="WXK1" s="13"/>
      <c r="WXL1" s="13"/>
      <c r="WXM1" s="13"/>
      <c r="WXN1" s="13"/>
      <c r="WXO1" s="13"/>
      <c r="WXP1" s="13"/>
      <c r="WXQ1" s="13"/>
      <c r="WXR1" s="13"/>
      <c r="WXS1" s="13"/>
      <c r="WXT1" s="13"/>
      <c r="WXU1" s="13"/>
      <c r="WXV1" s="13"/>
      <c r="WXW1" s="13"/>
      <c r="WXX1" s="13"/>
      <c r="WXY1" s="13"/>
      <c r="WXZ1" s="13"/>
      <c r="WYA1" s="13"/>
      <c r="WYB1" s="13"/>
      <c r="WYC1" s="13"/>
      <c r="WYD1" s="13"/>
      <c r="WYE1" s="13"/>
      <c r="WYF1" s="13"/>
      <c r="WYG1" s="13"/>
      <c r="WYH1" s="13"/>
      <c r="WYI1" s="13"/>
      <c r="WYJ1" s="13"/>
      <c r="WYK1" s="13"/>
      <c r="WYL1" s="13"/>
      <c r="WYM1" s="13"/>
      <c r="WYN1" s="13"/>
      <c r="WYO1" s="13"/>
      <c r="WYP1" s="13"/>
      <c r="WYQ1" s="13"/>
      <c r="WYR1" s="13"/>
      <c r="WYS1" s="13"/>
      <c r="WYT1" s="13"/>
      <c r="WYU1" s="13"/>
      <c r="WYV1" s="13"/>
      <c r="WYW1" s="13"/>
      <c r="WYX1" s="13"/>
      <c r="WYY1" s="13"/>
      <c r="WYZ1" s="13"/>
      <c r="WZA1" s="13"/>
      <c r="WZB1" s="13"/>
      <c r="WZC1" s="13"/>
      <c r="WZD1" s="13"/>
      <c r="WZE1" s="13"/>
      <c r="WZF1" s="13"/>
      <c r="WZG1" s="13"/>
      <c r="WZH1" s="13"/>
      <c r="WZI1" s="13"/>
      <c r="WZJ1" s="13"/>
      <c r="WZK1" s="13"/>
      <c r="WZL1" s="13"/>
      <c r="WZM1" s="13"/>
      <c r="WZN1" s="13"/>
      <c r="WZO1" s="13"/>
      <c r="WZP1" s="13"/>
      <c r="WZQ1" s="13"/>
      <c r="WZR1" s="13"/>
      <c r="WZS1" s="13"/>
      <c r="WZT1" s="13"/>
      <c r="WZU1" s="13"/>
      <c r="WZV1" s="13"/>
      <c r="WZW1" s="13"/>
      <c r="WZX1" s="13"/>
      <c r="WZY1" s="13"/>
      <c r="WZZ1" s="13"/>
      <c r="XAA1" s="13"/>
      <c r="XAB1" s="13"/>
      <c r="XAC1" s="13"/>
      <c r="XAD1" s="13"/>
      <c r="XAE1" s="13"/>
      <c r="XAF1" s="13"/>
      <c r="XAG1" s="13"/>
      <c r="XAH1" s="13"/>
      <c r="XAI1" s="13"/>
      <c r="XAJ1" s="13"/>
      <c r="XAK1" s="13"/>
      <c r="XAL1" s="13"/>
      <c r="XAM1" s="13"/>
      <c r="XAN1" s="13"/>
      <c r="XAO1" s="13"/>
      <c r="XAP1" s="13"/>
      <c r="XAQ1" s="13"/>
      <c r="XAR1" s="13"/>
      <c r="XAS1" s="13"/>
      <c r="XAT1" s="13"/>
      <c r="XAU1" s="13"/>
      <c r="XAV1" s="13"/>
      <c r="XAW1" s="13"/>
      <c r="XAX1" s="13"/>
      <c r="XAY1" s="13"/>
      <c r="XAZ1" s="13"/>
      <c r="XBA1" s="13"/>
      <c r="XBB1" s="13"/>
      <c r="XBC1" s="13"/>
      <c r="XBD1" s="13"/>
      <c r="XBE1" s="13"/>
      <c r="XBF1" s="13"/>
      <c r="XBG1" s="13"/>
      <c r="XBH1" s="13"/>
      <c r="XBI1" s="13"/>
      <c r="XBJ1" s="13"/>
      <c r="XBK1" s="13"/>
      <c r="XBL1" s="13"/>
      <c r="XBM1" s="13"/>
      <c r="XBN1" s="13"/>
      <c r="XBO1" s="13"/>
      <c r="XBP1" s="13"/>
      <c r="XBQ1" s="13"/>
      <c r="XBR1" s="13"/>
      <c r="XBS1" s="13"/>
      <c r="XBT1" s="13"/>
      <c r="XBU1" s="13"/>
      <c r="XBV1" s="13"/>
      <c r="XBW1" s="13"/>
      <c r="XBX1" s="13"/>
      <c r="XBY1" s="13"/>
      <c r="XBZ1" s="13"/>
      <c r="XCA1" s="13"/>
      <c r="XCB1" s="13"/>
      <c r="XCC1" s="13"/>
      <c r="XCD1" s="13"/>
      <c r="XCE1" s="13"/>
      <c r="XCF1" s="13"/>
      <c r="XCG1" s="13"/>
      <c r="XCH1" s="13"/>
      <c r="XCI1" s="13"/>
      <c r="XCJ1" s="13"/>
      <c r="XCK1" s="13"/>
      <c r="XCL1" s="13"/>
      <c r="XCM1" s="13"/>
      <c r="XCN1" s="13"/>
      <c r="XCO1" s="13"/>
      <c r="XCP1" s="13"/>
      <c r="XCQ1" s="13"/>
      <c r="XCR1" s="13"/>
      <c r="XCS1" s="13"/>
      <c r="XCT1" s="13"/>
      <c r="XCU1" s="13"/>
      <c r="XCV1" s="13"/>
      <c r="XCW1" s="13"/>
      <c r="XCX1" s="13"/>
      <c r="XCY1" s="13"/>
      <c r="XCZ1" s="13"/>
      <c r="XDA1" s="13"/>
      <c r="XDB1" s="13"/>
      <c r="XDC1" s="13"/>
      <c r="XDD1" s="13"/>
      <c r="XDE1" s="13"/>
      <c r="XDF1" s="13"/>
      <c r="XDG1" s="13"/>
      <c r="XDH1" s="13"/>
      <c r="XDI1" s="13"/>
      <c r="XDJ1" s="13"/>
      <c r="XDK1" s="13"/>
      <c r="XDL1" s="13"/>
      <c r="XDM1" s="13"/>
      <c r="XDN1" s="13"/>
      <c r="XDO1" s="13"/>
      <c r="XDP1" s="13"/>
      <c r="XDQ1" s="13"/>
      <c r="XDR1" s="13"/>
      <c r="XDS1" s="13"/>
      <c r="XDT1" s="13"/>
      <c r="XDU1" s="13"/>
      <c r="XDV1" s="13"/>
      <c r="XDW1" s="13"/>
      <c r="XDX1" s="13"/>
      <c r="XDY1" s="13"/>
      <c r="XDZ1" s="13"/>
      <c r="XEA1" s="13"/>
      <c r="XEB1" s="13"/>
      <c r="XEC1" s="13"/>
      <c r="XED1" s="13"/>
      <c r="XEE1" s="13"/>
      <c r="XEF1" s="13"/>
      <c r="XEG1" s="13"/>
      <c r="XEH1" s="13"/>
      <c r="XEI1" s="13"/>
      <c r="XEJ1" s="13"/>
      <c r="XEK1" s="13"/>
      <c r="XEL1" s="13"/>
      <c r="XEM1" s="13"/>
      <c r="XEN1" s="13"/>
    </row>
    <row r="2" spans="1:16368" ht="28.8">
      <c r="A2" s="8" t="s">
        <v>0</v>
      </c>
      <c r="B2" s="8" t="s">
        <v>1</v>
      </c>
      <c r="C2" s="8" t="s">
        <v>2</v>
      </c>
      <c r="D2" s="8" t="s">
        <v>690</v>
      </c>
      <c r="E2" s="9" t="s">
        <v>692</v>
      </c>
    </row>
    <row r="3" spans="1:16368">
      <c r="A3" s="12" t="s">
        <v>3</v>
      </c>
      <c r="B3" s="12">
        <v>100002</v>
      </c>
      <c r="C3" s="12" t="s">
        <v>4</v>
      </c>
      <c r="D3" s="12" t="s">
        <v>691</v>
      </c>
      <c r="E3" s="5">
        <v>0</v>
      </c>
    </row>
    <row r="4" spans="1:16368">
      <c r="A4" s="12" t="s">
        <v>3</v>
      </c>
      <c r="B4" s="12">
        <v>100003</v>
      </c>
      <c r="C4" s="12" t="s">
        <v>5</v>
      </c>
      <c r="D4" s="12" t="s">
        <v>691</v>
      </c>
      <c r="E4" s="5">
        <v>0</v>
      </c>
      <c r="F4" s="12"/>
    </row>
    <row r="5" spans="1:16368">
      <c r="A5" s="12" t="s">
        <v>3</v>
      </c>
      <c r="B5" s="12">
        <v>100019</v>
      </c>
      <c r="C5" s="12" t="s">
        <v>6</v>
      </c>
      <c r="D5" s="12" t="s">
        <v>691</v>
      </c>
      <c r="E5" s="5">
        <v>0</v>
      </c>
      <c r="F5" s="12"/>
    </row>
    <row r="6" spans="1:16368">
      <c r="A6" s="12" t="s">
        <v>3</v>
      </c>
      <c r="B6" s="12">
        <v>100027</v>
      </c>
      <c r="C6" s="12" t="s">
        <v>7</v>
      </c>
      <c r="D6" s="12" t="s">
        <v>691</v>
      </c>
      <c r="E6" s="5">
        <v>0</v>
      </c>
      <c r="F6" s="12"/>
    </row>
    <row r="7" spans="1:16368">
      <c r="A7" s="12" t="s">
        <v>3</v>
      </c>
      <c r="B7" s="12">
        <v>100029</v>
      </c>
      <c r="C7" s="12" t="s">
        <v>8</v>
      </c>
      <c r="D7" s="12" t="s">
        <v>691</v>
      </c>
      <c r="E7" s="5">
        <v>0</v>
      </c>
      <c r="F7" s="12"/>
    </row>
    <row r="8" spans="1:16368">
      <c r="A8" s="12" t="s">
        <v>9</v>
      </c>
      <c r="B8" s="12">
        <v>120038</v>
      </c>
      <c r="C8" s="12" t="s">
        <v>10</v>
      </c>
      <c r="D8" s="12" t="s">
        <v>691</v>
      </c>
      <c r="E8" s="5">
        <v>0</v>
      </c>
      <c r="F8" s="12"/>
    </row>
    <row r="9" spans="1:16368">
      <c r="A9" s="12" t="s">
        <v>9</v>
      </c>
      <c r="B9" s="12">
        <v>120039</v>
      </c>
      <c r="C9" s="12" t="s">
        <v>11</v>
      </c>
      <c r="D9" s="12" t="s">
        <v>691</v>
      </c>
      <c r="E9" s="5">
        <v>0</v>
      </c>
      <c r="F9" s="12"/>
    </row>
    <row r="10" spans="1:16368">
      <c r="A10" s="12" t="s">
        <v>9</v>
      </c>
      <c r="B10" s="12">
        <v>120042</v>
      </c>
      <c r="C10" s="12" t="s">
        <v>12</v>
      </c>
      <c r="D10" s="12" t="s">
        <v>691</v>
      </c>
      <c r="E10" s="5">
        <v>0</v>
      </c>
      <c r="F10" s="12"/>
    </row>
    <row r="11" spans="1:16368">
      <c r="A11" s="12" t="s">
        <v>9</v>
      </c>
      <c r="B11" s="12">
        <v>120043</v>
      </c>
      <c r="C11" s="12" t="s">
        <v>13</v>
      </c>
      <c r="D11" s="12" t="s">
        <v>691</v>
      </c>
      <c r="E11" s="5">
        <v>0</v>
      </c>
      <c r="F11" s="12"/>
    </row>
    <row r="12" spans="1:16368">
      <c r="A12" s="12" t="s">
        <v>14</v>
      </c>
      <c r="B12" s="12">
        <v>140053</v>
      </c>
      <c r="C12" s="12" t="s">
        <v>15</v>
      </c>
      <c r="D12" s="12" t="s">
        <v>691</v>
      </c>
      <c r="E12" s="5">
        <v>0</v>
      </c>
      <c r="F12" s="12"/>
    </row>
    <row r="13" spans="1:16368">
      <c r="A13" s="12" t="s">
        <v>14</v>
      </c>
      <c r="B13" s="12">
        <v>140064</v>
      </c>
      <c r="C13" s="12" t="s">
        <v>16</v>
      </c>
      <c r="D13" s="12" t="s">
        <v>691</v>
      </c>
      <c r="E13" s="5">
        <v>0</v>
      </c>
      <c r="F13" s="12"/>
    </row>
    <row r="14" spans="1:16368">
      <c r="A14" s="12" t="s">
        <v>14</v>
      </c>
      <c r="B14" s="12">
        <v>140068</v>
      </c>
      <c r="C14" s="12" t="s">
        <v>17</v>
      </c>
      <c r="D14" s="12" t="s">
        <v>691</v>
      </c>
      <c r="E14" s="5">
        <v>0</v>
      </c>
      <c r="F14" s="12"/>
    </row>
    <row r="15" spans="1:16368">
      <c r="A15" s="12" t="s">
        <v>14</v>
      </c>
      <c r="B15" s="12">
        <v>140069</v>
      </c>
      <c r="C15" s="12" t="s">
        <v>18</v>
      </c>
      <c r="D15" s="12" t="s">
        <v>691</v>
      </c>
      <c r="E15" s="5">
        <v>0</v>
      </c>
      <c r="F15" s="12"/>
    </row>
    <row r="16" spans="1:16368">
      <c r="A16" s="12" t="s">
        <v>14</v>
      </c>
      <c r="B16" s="12">
        <v>147332</v>
      </c>
      <c r="C16" s="12" t="s">
        <v>19</v>
      </c>
      <c r="D16" s="12" t="s">
        <v>691</v>
      </c>
      <c r="E16" s="5">
        <v>0</v>
      </c>
      <c r="F16" s="12"/>
    </row>
    <row r="17" spans="1:6">
      <c r="A17" s="12" t="s">
        <v>20</v>
      </c>
      <c r="B17" s="12">
        <v>150076</v>
      </c>
      <c r="C17" s="12" t="s">
        <v>21</v>
      </c>
      <c r="D17" s="12" t="s">
        <v>691</v>
      </c>
      <c r="E17" s="5">
        <v>0</v>
      </c>
      <c r="F17" s="12"/>
    </row>
    <row r="18" spans="1:6">
      <c r="A18" s="12" t="s">
        <v>20</v>
      </c>
      <c r="B18" s="12">
        <v>150077</v>
      </c>
      <c r="C18" s="12" t="s">
        <v>22</v>
      </c>
      <c r="D18" s="12" t="s">
        <v>691</v>
      </c>
      <c r="E18" s="5">
        <v>0</v>
      </c>
      <c r="F18" s="12"/>
    </row>
    <row r="19" spans="1:6">
      <c r="A19" s="12" t="s">
        <v>20</v>
      </c>
      <c r="B19" s="12">
        <v>150085</v>
      </c>
      <c r="C19" s="12" t="s">
        <v>23</v>
      </c>
      <c r="D19" s="12" t="s">
        <v>691</v>
      </c>
      <c r="E19" s="5">
        <v>0</v>
      </c>
      <c r="F19" s="12"/>
    </row>
    <row r="20" spans="1:6" s="10" customFormat="1">
      <c r="A20" s="12" t="s">
        <v>20</v>
      </c>
      <c r="B20" s="12">
        <v>150091</v>
      </c>
      <c r="C20" s="12" t="s">
        <v>24</v>
      </c>
      <c r="D20" s="12" t="s">
        <v>691</v>
      </c>
      <c r="E20" s="5">
        <v>0</v>
      </c>
      <c r="F20" s="12"/>
    </row>
    <row r="21" spans="1:6">
      <c r="A21" s="12" t="s">
        <v>20</v>
      </c>
      <c r="B21" s="12">
        <v>150097</v>
      </c>
      <c r="C21" s="12" t="s">
        <v>25</v>
      </c>
      <c r="D21" s="12" t="s">
        <v>691</v>
      </c>
      <c r="E21" s="5">
        <v>0</v>
      </c>
      <c r="F21" s="12"/>
    </row>
    <row r="22" spans="1:6">
      <c r="A22" s="12" t="s">
        <v>20</v>
      </c>
      <c r="B22" s="12">
        <v>150099</v>
      </c>
      <c r="C22" s="12" t="s">
        <v>26</v>
      </c>
      <c r="D22" s="12" t="s">
        <v>691</v>
      </c>
      <c r="E22" s="5">
        <v>0</v>
      </c>
      <c r="F22" s="12"/>
    </row>
    <row r="23" spans="1:6" s="12" customFormat="1">
      <c r="A23" s="12" t="s">
        <v>20</v>
      </c>
      <c r="B23" s="12">
        <v>150111</v>
      </c>
      <c r="C23" s="12" t="s">
        <v>27</v>
      </c>
      <c r="D23" s="12" t="s">
        <v>691</v>
      </c>
      <c r="E23" s="5">
        <v>0</v>
      </c>
    </row>
    <row r="24" spans="1:6" s="12" customFormat="1">
      <c r="A24" s="12" t="s">
        <v>20</v>
      </c>
      <c r="B24" s="12">
        <v>150112</v>
      </c>
      <c r="C24" s="12" t="s">
        <v>28</v>
      </c>
      <c r="D24" s="12" t="s">
        <v>691</v>
      </c>
      <c r="E24" s="5">
        <v>0</v>
      </c>
    </row>
    <row r="25" spans="1:6" s="12" customFormat="1">
      <c r="A25" s="12" t="s">
        <v>20</v>
      </c>
      <c r="B25" s="12">
        <v>150125</v>
      </c>
      <c r="C25" s="12" t="s">
        <v>29</v>
      </c>
      <c r="D25" s="12" t="s">
        <v>691</v>
      </c>
      <c r="E25" s="5">
        <v>0</v>
      </c>
    </row>
    <row r="26" spans="1:6" s="12" customFormat="1">
      <c r="A26" s="12" t="s">
        <v>20</v>
      </c>
      <c r="B26" s="12">
        <v>150131</v>
      </c>
      <c r="C26" s="12" t="s">
        <v>30</v>
      </c>
      <c r="D26" s="12" t="s">
        <v>691</v>
      </c>
      <c r="E26" s="5">
        <v>0</v>
      </c>
    </row>
    <row r="27" spans="1:6" s="12" customFormat="1">
      <c r="A27" s="12" t="s">
        <v>31</v>
      </c>
      <c r="B27" s="12">
        <v>160135</v>
      </c>
      <c r="C27" s="12" t="s">
        <v>32</v>
      </c>
      <c r="D27" s="12" t="s">
        <v>691</v>
      </c>
      <c r="E27" s="5">
        <v>0</v>
      </c>
    </row>
    <row r="28" spans="1:6" s="12" customFormat="1">
      <c r="A28" s="12" t="s">
        <v>33</v>
      </c>
      <c r="B28" s="12">
        <v>170156</v>
      </c>
      <c r="C28" s="12" t="s">
        <v>34</v>
      </c>
      <c r="D28" s="12" t="s">
        <v>691</v>
      </c>
      <c r="E28" s="5">
        <v>0</v>
      </c>
    </row>
    <row r="29" spans="1:6" s="12" customFormat="1">
      <c r="A29" s="12" t="s">
        <v>33</v>
      </c>
      <c r="B29" s="12">
        <v>170171</v>
      </c>
      <c r="C29" s="12" t="s">
        <v>35</v>
      </c>
      <c r="D29" s="12" t="s">
        <v>691</v>
      </c>
      <c r="E29" s="5">
        <v>0</v>
      </c>
    </row>
    <row r="30" spans="1:6" s="12" customFormat="1">
      <c r="A30" s="12" t="s">
        <v>33</v>
      </c>
      <c r="B30" s="12">
        <v>170175</v>
      </c>
      <c r="C30" s="12" t="s">
        <v>36</v>
      </c>
      <c r="D30" s="12" t="s">
        <v>691</v>
      </c>
      <c r="E30" s="5">
        <v>0</v>
      </c>
    </row>
    <row r="31" spans="1:6" s="12" customFormat="1">
      <c r="A31" s="12" t="s">
        <v>33</v>
      </c>
      <c r="B31" s="12">
        <v>170177</v>
      </c>
      <c r="C31" s="12" t="s">
        <v>37</v>
      </c>
      <c r="D31" s="12" t="s">
        <v>691</v>
      </c>
      <c r="E31" s="5">
        <v>0</v>
      </c>
    </row>
    <row r="32" spans="1:6" s="12" customFormat="1">
      <c r="A32" s="12" t="s">
        <v>33</v>
      </c>
      <c r="B32" s="12">
        <v>170179</v>
      </c>
      <c r="C32" s="12" t="s">
        <v>38</v>
      </c>
      <c r="D32" s="12" t="s">
        <v>691</v>
      </c>
      <c r="E32" s="5">
        <v>0</v>
      </c>
    </row>
    <row r="33" spans="1:5" s="12" customFormat="1">
      <c r="A33" s="12" t="s">
        <v>33</v>
      </c>
      <c r="B33" s="12">
        <v>170189</v>
      </c>
      <c r="C33" s="12" t="s">
        <v>39</v>
      </c>
      <c r="D33" s="12" t="s">
        <v>691</v>
      </c>
      <c r="E33" s="5">
        <v>0</v>
      </c>
    </row>
    <row r="34" spans="1:5" s="12" customFormat="1">
      <c r="A34" s="12" t="s">
        <v>33</v>
      </c>
      <c r="B34" s="12">
        <v>170195</v>
      </c>
      <c r="C34" s="12" t="s">
        <v>40</v>
      </c>
      <c r="D34" s="12" t="s">
        <v>691</v>
      </c>
      <c r="E34" s="5">
        <v>0</v>
      </c>
    </row>
    <row r="35" spans="1:5" s="12" customFormat="1">
      <c r="A35" s="12" t="s">
        <v>33</v>
      </c>
      <c r="B35" s="12">
        <v>170196</v>
      </c>
      <c r="C35" s="12" t="s">
        <v>41</v>
      </c>
      <c r="D35" s="12" t="s">
        <v>691</v>
      </c>
      <c r="E35" s="5">
        <v>0</v>
      </c>
    </row>
    <row r="36" spans="1:5" s="12" customFormat="1">
      <c r="A36" s="12" t="s">
        <v>33</v>
      </c>
      <c r="B36" s="12">
        <v>170197</v>
      </c>
      <c r="C36" s="12" t="s">
        <v>42</v>
      </c>
      <c r="D36" s="12" t="s">
        <v>691</v>
      </c>
      <c r="E36" s="5">
        <v>0</v>
      </c>
    </row>
    <row r="37" spans="1:5" s="12" customFormat="1">
      <c r="A37" s="12" t="s">
        <v>33</v>
      </c>
      <c r="B37" s="12">
        <v>170205</v>
      </c>
      <c r="C37" s="12" t="s">
        <v>43</v>
      </c>
      <c r="D37" s="12" t="s">
        <v>691</v>
      </c>
      <c r="E37" s="5">
        <v>0</v>
      </c>
    </row>
    <row r="38" spans="1:5" s="12" customFormat="1">
      <c r="A38" s="12" t="s">
        <v>33</v>
      </c>
      <c r="B38" s="12">
        <v>170210</v>
      </c>
      <c r="C38" s="12" t="s">
        <v>44</v>
      </c>
      <c r="D38" s="12" t="s">
        <v>691</v>
      </c>
      <c r="E38" s="5">
        <v>0</v>
      </c>
    </row>
    <row r="39" spans="1:5" s="12" customFormat="1">
      <c r="A39" s="12" t="s">
        <v>33</v>
      </c>
      <c r="B39" s="12">
        <v>170215</v>
      </c>
      <c r="C39" s="12" t="s">
        <v>45</v>
      </c>
      <c r="D39" s="12" t="s">
        <v>691</v>
      </c>
      <c r="E39" s="5">
        <v>0</v>
      </c>
    </row>
    <row r="40" spans="1:5" s="12" customFormat="1">
      <c r="A40" s="12" t="s">
        <v>46</v>
      </c>
      <c r="B40" s="12">
        <v>180216</v>
      </c>
      <c r="C40" s="12" t="s">
        <v>47</v>
      </c>
      <c r="D40" s="12" t="s">
        <v>691</v>
      </c>
      <c r="E40" s="5">
        <v>0</v>
      </c>
    </row>
    <row r="41" spans="1:5" s="12" customFormat="1">
      <c r="A41" s="12" t="s">
        <v>48</v>
      </c>
      <c r="B41" s="12">
        <v>190219</v>
      </c>
      <c r="C41" s="12" t="s">
        <v>49</v>
      </c>
      <c r="D41" s="12" t="s">
        <v>691</v>
      </c>
      <c r="E41" s="5">
        <v>0</v>
      </c>
    </row>
    <row r="42" spans="1:5" s="12" customFormat="1">
      <c r="A42" s="12" t="s">
        <v>48</v>
      </c>
      <c r="B42" s="12">
        <v>190220</v>
      </c>
      <c r="C42" s="12" t="s">
        <v>50</v>
      </c>
      <c r="D42" s="12" t="s">
        <v>691</v>
      </c>
      <c r="E42" s="5">
        <v>0</v>
      </c>
    </row>
    <row r="43" spans="1:5" s="12" customFormat="1">
      <c r="A43" s="12" t="s">
        <v>48</v>
      </c>
      <c r="B43" s="12">
        <v>190239</v>
      </c>
      <c r="C43" s="12" t="s">
        <v>51</v>
      </c>
      <c r="D43" s="12" t="s">
        <v>691</v>
      </c>
      <c r="E43" s="5">
        <v>0</v>
      </c>
    </row>
    <row r="44" spans="1:5" s="12" customFormat="1">
      <c r="A44" s="12" t="s">
        <v>48</v>
      </c>
      <c r="B44" s="12">
        <v>190243</v>
      </c>
      <c r="C44" s="12" t="s">
        <v>52</v>
      </c>
      <c r="D44" s="12" t="s">
        <v>691</v>
      </c>
      <c r="E44" s="5">
        <v>0</v>
      </c>
    </row>
    <row r="45" spans="1:5" s="12" customFormat="1">
      <c r="A45" s="12" t="s">
        <v>48</v>
      </c>
      <c r="B45" s="12">
        <v>190248</v>
      </c>
      <c r="C45" s="12" t="s">
        <v>53</v>
      </c>
      <c r="D45" s="12" t="s">
        <v>691</v>
      </c>
      <c r="E45" s="5">
        <v>0</v>
      </c>
    </row>
    <row r="46" spans="1:5" s="12" customFormat="1">
      <c r="A46" s="12" t="s">
        <v>48</v>
      </c>
      <c r="B46" s="12">
        <v>190250</v>
      </c>
      <c r="C46" s="12" t="s">
        <v>54</v>
      </c>
      <c r="D46" s="12" t="s">
        <v>691</v>
      </c>
      <c r="E46" s="5">
        <v>0</v>
      </c>
    </row>
    <row r="47" spans="1:5" s="12" customFormat="1">
      <c r="A47" s="12" t="s">
        <v>48</v>
      </c>
      <c r="B47" s="12">
        <v>197251</v>
      </c>
      <c r="C47" s="12" t="s">
        <v>55</v>
      </c>
      <c r="D47" s="12" t="s">
        <v>691</v>
      </c>
      <c r="E47" s="5">
        <v>0</v>
      </c>
    </row>
    <row r="48" spans="1:5" s="12" customFormat="1">
      <c r="A48" s="12" t="s">
        <v>56</v>
      </c>
      <c r="B48" s="12">
        <v>200257</v>
      </c>
      <c r="C48" s="12" t="s">
        <v>57</v>
      </c>
      <c r="D48" s="12" t="s">
        <v>691</v>
      </c>
      <c r="E48" s="5">
        <v>0</v>
      </c>
    </row>
    <row r="49" spans="1:5" s="12" customFormat="1">
      <c r="A49" s="12" t="s">
        <v>56</v>
      </c>
      <c r="B49" s="12">
        <v>200259</v>
      </c>
      <c r="C49" s="12" t="s">
        <v>58</v>
      </c>
      <c r="D49" s="12" t="s">
        <v>691</v>
      </c>
      <c r="E49" s="5">
        <v>0</v>
      </c>
    </row>
    <row r="50" spans="1:5" s="12" customFormat="1">
      <c r="A50" s="12" t="s">
        <v>59</v>
      </c>
      <c r="B50" s="12">
        <v>210331</v>
      </c>
      <c r="C50" s="12" t="s">
        <v>60</v>
      </c>
      <c r="D50" s="12" t="s">
        <v>691</v>
      </c>
      <c r="E50" s="5">
        <v>0</v>
      </c>
    </row>
    <row r="51" spans="1:5" s="12" customFormat="1">
      <c r="A51" s="12" t="s">
        <v>59</v>
      </c>
      <c r="B51" s="12">
        <v>210335</v>
      </c>
      <c r="C51" s="12" t="s">
        <v>61</v>
      </c>
      <c r="D51" s="12" t="s">
        <v>691</v>
      </c>
      <c r="E51" s="5">
        <v>0</v>
      </c>
    </row>
    <row r="52" spans="1:5" s="12" customFormat="1">
      <c r="A52" s="12" t="s">
        <v>62</v>
      </c>
      <c r="B52" s="12">
        <v>220324</v>
      </c>
      <c r="C52" s="12" t="s">
        <v>63</v>
      </c>
      <c r="D52" s="12" t="s">
        <v>691</v>
      </c>
      <c r="E52" s="5">
        <v>0</v>
      </c>
    </row>
    <row r="53" spans="1:5" s="12" customFormat="1">
      <c r="A53" s="12" t="s">
        <v>62</v>
      </c>
      <c r="B53" s="12">
        <v>220347</v>
      </c>
      <c r="C53" s="12" t="s">
        <v>64</v>
      </c>
      <c r="D53" s="12" t="s">
        <v>691</v>
      </c>
      <c r="E53" s="5">
        <v>0</v>
      </c>
    </row>
    <row r="54" spans="1:5" s="12" customFormat="1">
      <c r="A54" s="12" t="s">
        <v>62</v>
      </c>
      <c r="B54" s="12">
        <v>220348</v>
      </c>
      <c r="C54" s="12" t="s">
        <v>65</v>
      </c>
      <c r="D54" s="12" t="s">
        <v>691</v>
      </c>
      <c r="E54" s="5">
        <v>0</v>
      </c>
    </row>
    <row r="55" spans="1:5" s="12" customFormat="1">
      <c r="A55" s="12" t="s">
        <v>62</v>
      </c>
      <c r="B55" s="12">
        <v>220358</v>
      </c>
      <c r="C55" s="12" t="s">
        <v>66</v>
      </c>
      <c r="D55" s="12" t="s">
        <v>691</v>
      </c>
      <c r="E55" s="5">
        <v>0</v>
      </c>
    </row>
    <row r="56" spans="1:5" s="12" customFormat="1">
      <c r="A56" s="12" t="s">
        <v>62</v>
      </c>
      <c r="B56" s="12">
        <v>220360</v>
      </c>
      <c r="C56" s="12" t="s">
        <v>67</v>
      </c>
      <c r="D56" s="12" t="s">
        <v>691</v>
      </c>
      <c r="E56" s="5">
        <v>0</v>
      </c>
    </row>
    <row r="57" spans="1:5" s="12" customFormat="1">
      <c r="A57" s="12" t="s">
        <v>62</v>
      </c>
      <c r="B57" s="12">
        <v>220365</v>
      </c>
      <c r="C57" s="12" t="s">
        <v>68</v>
      </c>
      <c r="D57" s="12" t="s">
        <v>691</v>
      </c>
      <c r="E57" s="5">
        <v>0</v>
      </c>
    </row>
    <row r="58" spans="1:5" s="12" customFormat="1">
      <c r="A58" s="12" t="s">
        <v>62</v>
      </c>
      <c r="B58" s="12">
        <v>220368</v>
      </c>
      <c r="C58" s="12" t="s">
        <v>69</v>
      </c>
      <c r="D58" s="12" t="s">
        <v>691</v>
      </c>
      <c r="E58" s="5">
        <v>0</v>
      </c>
    </row>
    <row r="59" spans="1:5" s="12" customFormat="1">
      <c r="A59" s="12" t="s">
        <v>62</v>
      </c>
      <c r="B59" s="12">
        <v>220371</v>
      </c>
      <c r="C59" s="12" t="s">
        <v>70</v>
      </c>
      <c r="D59" s="12" t="s">
        <v>691</v>
      </c>
      <c r="E59" s="5">
        <v>0</v>
      </c>
    </row>
    <row r="60" spans="1:5" s="12" customFormat="1">
      <c r="A60" s="12" t="s">
        <v>62</v>
      </c>
      <c r="B60" s="12">
        <v>220376</v>
      </c>
      <c r="C60" s="12" t="s">
        <v>71</v>
      </c>
      <c r="D60" s="12" t="s">
        <v>691</v>
      </c>
      <c r="E60" s="5">
        <v>0</v>
      </c>
    </row>
    <row r="61" spans="1:5" s="12" customFormat="1">
      <c r="A61" s="12" t="s">
        <v>62</v>
      </c>
      <c r="B61" s="12">
        <v>220378</v>
      </c>
      <c r="C61" s="12" t="s">
        <v>72</v>
      </c>
      <c r="D61" s="12" t="s">
        <v>691</v>
      </c>
      <c r="E61" s="5">
        <v>0</v>
      </c>
    </row>
    <row r="62" spans="1:5" s="12" customFormat="1">
      <c r="A62" s="12" t="s">
        <v>62</v>
      </c>
      <c r="B62" s="12">
        <v>220380</v>
      </c>
      <c r="C62" s="12" t="s">
        <v>73</v>
      </c>
      <c r="D62" s="12" t="s">
        <v>691</v>
      </c>
      <c r="E62" s="5">
        <v>0</v>
      </c>
    </row>
    <row r="63" spans="1:5" s="12" customFormat="1">
      <c r="A63" s="12" t="s">
        <v>62</v>
      </c>
      <c r="B63" s="12">
        <v>220381</v>
      </c>
      <c r="C63" s="12" t="s">
        <v>74</v>
      </c>
      <c r="D63" s="12" t="s">
        <v>691</v>
      </c>
      <c r="E63" s="5">
        <v>0</v>
      </c>
    </row>
    <row r="64" spans="1:5" s="12" customFormat="1">
      <c r="A64" s="12" t="s">
        <v>62</v>
      </c>
      <c r="B64" s="12">
        <v>220382</v>
      </c>
      <c r="C64" s="12" t="s">
        <v>75</v>
      </c>
      <c r="D64" s="12" t="s">
        <v>691</v>
      </c>
      <c r="E64" s="5">
        <v>0</v>
      </c>
    </row>
    <row r="65" spans="1:5" s="12" customFormat="1">
      <c r="A65" s="12" t="s">
        <v>62</v>
      </c>
      <c r="B65" s="12">
        <v>220389</v>
      </c>
      <c r="C65" s="12" t="s">
        <v>76</v>
      </c>
      <c r="D65" s="12" t="s">
        <v>691</v>
      </c>
      <c r="E65" s="5">
        <v>0</v>
      </c>
    </row>
    <row r="66" spans="1:5" s="12" customFormat="1">
      <c r="A66" s="12" t="s">
        <v>62</v>
      </c>
      <c r="B66" s="12">
        <v>220392</v>
      </c>
      <c r="C66" s="12" t="s">
        <v>77</v>
      </c>
      <c r="D66" s="12" t="s">
        <v>691</v>
      </c>
      <c r="E66" s="5">
        <v>0</v>
      </c>
    </row>
    <row r="67" spans="1:5" s="12" customFormat="1">
      <c r="A67" s="12" t="s">
        <v>62</v>
      </c>
      <c r="B67" s="12">
        <v>220394</v>
      </c>
      <c r="C67" s="12" t="s">
        <v>78</v>
      </c>
      <c r="D67" s="12" t="s">
        <v>691</v>
      </c>
      <c r="E67" s="5">
        <v>0</v>
      </c>
    </row>
    <row r="68" spans="1:5" s="12" customFormat="1">
      <c r="A68" s="12" t="s">
        <v>79</v>
      </c>
      <c r="B68" s="12">
        <v>230468</v>
      </c>
      <c r="C68" s="12" t="s">
        <v>80</v>
      </c>
      <c r="D68" s="12" t="s">
        <v>691</v>
      </c>
      <c r="E68" s="5">
        <v>0</v>
      </c>
    </row>
    <row r="69" spans="1:5" s="12" customFormat="1">
      <c r="A69" s="12" t="s">
        <v>79</v>
      </c>
      <c r="B69" s="12">
        <v>230469</v>
      </c>
      <c r="C69" s="12" t="s">
        <v>81</v>
      </c>
      <c r="D69" s="12" t="s">
        <v>691</v>
      </c>
      <c r="E69" s="5">
        <v>0</v>
      </c>
    </row>
    <row r="70" spans="1:5" s="12" customFormat="1">
      <c r="A70" s="12" t="s">
        <v>79</v>
      </c>
      <c r="B70" s="12">
        <v>230473</v>
      </c>
      <c r="C70" s="12" t="s">
        <v>82</v>
      </c>
      <c r="D70" s="12" t="s">
        <v>691</v>
      </c>
      <c r="E70" s="5">
        <v>0</v>
      </c>
    </row>
    <row r="71" spans="1:5" s="12" customFormat="1">
      <c r="A71" s="12" t="s">
        <v>79</v>
      </c>
      <c r="B71" s="12">
        <v>230478</v>
      </c>
      <c r="C71" s="12" t="s">
        <v>83</v>
      </c>
      <c r="D71" s="12" t="s">
        <v>691</v>
      </c>
      <c r="E71" s="5">
        <v>0</v>
      </c>
    </row>
    <row r="72" spans="1:5" s="12" customFormat="1">
      <c r="A72" s="12" t="s">
        <v>79</v>
      </c>
      <c r="B72" s="12">
        <v>230491</v>
      </c>
      <c r="C72" s="12" t="s">
        <v>84</v>
      </c>
      <c r="D72" s="12" t="s">
        <v>691</v>
      </c>
      <c r="E72" s="5">
        <v>0</v>
      </c>
    </row>
    <row r="73" spans="1:5" s="12" customFormat="1">
      <c r="A73" s="12" t="s">
        <v>79</v>
      </c>
      <c r="B73" s="12">
        <v>230496</v>
      </c>
      <c r="C73" s="12" t="s">
        <v>85</v>
      </c>
      <c r="D73" s="12" t="s">
        <v>691</v>
      </c>
      <c r="E73" s="5">
        <v>0</v>
      </c>
    </row>
    <row r="74" spans="1:5" s="12" customFormat="1">
      <c r="A74" s="12" t="s">
        <v>79</v>
      </c>
      <c r="B74" s="12">
        <v>230497</v>
      </c>
      <c r="C74" s="12" t="s">
        <v>86</v>
      </c>
      <c r="D74" s="12" t="s">
        <v>691</v>
      </c>
      <c r="E74" s="5">
        <v>0</v>
      </c>
    </row>
    <row r="75" spans="1:5" s="12" customFormat="1">
      <c r="A75" s="12" t="s">
        <v>79</v>
      </c>
      <c r="B75" s="12">
        <v>230498</v>
      </c>
      <c r="C75" s="12" t="s">
        <v>87</v>
      </c>
      <c r="D75" s="12" t="s">
        <v>691</v>
      </c>
      <c r="E75" s="5">
        <v>0</v>
      </c>
    </row>
    <row r="76" spans="1:5" s="12" customFormat="1">
      <c r="A76" s="12" t="s">
        <v>79</v>
      </c>
      <c r="B76" s="12">
        <v>230500</v>
      </c>
      <c r="C76" s="12" t="s">
        <v>88</v>
      </c>
      <c r="D76" s="12" t="s">
        <v>691</v>
      </c>
      <c r="E76" s="5">
        <v>0</v>
      </c>
    </row>
    <row r="77" spans="1:5" s="12" customFormat="1">
      <c r="A77" s="12" t="s">
        <v>79</v>
      </c>
      <c r="B77" s="12">
        <v>230501</v>
      </c>
      <c r="C77" s="12" t="s">
        <v>89</v>
      </c>
      <c r="D77" s="12" t="s">
        <v>691</v>
      </c>
      <c r="E77" s="5">
        <v>0</v>
      </c>
    </row>
    <row r="78" spans="1:5" s="12" customFormat="1">
      <c r="A78" s="12" t="s">
        <v>79</v>
      </c>
      <c r="B78" s="12">
        <v>230502</v>
      </c>
      <c r="C78" s="12" t="s">
        <v>90</v>
      </c>
      <c r="D78" s="12" t="s">
        <v>691</v>
      </c>
      <c r="E78" s="5">
        <v>0</v>
      </c>
    </row>
    <row r="79" spans="1:5" s="12" customFormat="1">
      <c r="A79" s="12" t="s">
        <v>79</v>
      </c>
      <c r="B79" s="12">
        <v>230503</v>
      </c>
      <c r="C79" s="12" t="s">
        <v>91</v>
      </c>
      <c r="D79" s="12" t="s">
        <v>691</v>
      </c>
      <c r="E79" s="5">
        <v>0</v>
      </c>
    </row>
    <row r="80" spans="1:5" s="12" customFormat="1">
      <c r="A80" s="12" t="s">
        <v>79</v>
      </c>
      <c r="B80" s="12">
        <v>230505</v>
      </c>
      <c r="C80" s="12" t="s">
        <v>92</v>
      </c>
      <c r="D80" s="12" t="s">
        <v>691</v>
      </c>
      <c r="E80" s="5">
        <v>0</v>
      </c>
    </row>
    <row r="81" spans="1:5" s="12" customFormat="1">
      <c r="A81" s="12" t="s">
        <v>79</v>
      </c>
      <c r="B81" s="12">
        <v>230510</v>
      </c>
      <c r="C81" s="12" t="s">
        <v>93</v>
      </c>
      <c r="D81" s="12" t="s">
        <v>691</v>
      </c>
      <c r="E81" s="5">
        <v>0</v>
      </c>
    </row>
    <row r="82" spans="1:5" s="12" customFormat="1">
      <c r="A82" s="12" t="s">
        <v>79</v>
      </c>
      <c r="B82" s="12">
        <v>230511</v>
      </c>
      <c r="C82" s="12" t="s">
        <v>94</v>
      </c>
      <c r="D82" s="12" t="s">
        <v>691</v>
      </c>
      <c r="E82" s="5">
        <v>0</v>
      </c>
    </row>
    <row r="83" spans="1:5" s="12" customFormat="1">
      <c r="A83" s="12" t="s">
        <v>95</v>
      </c>
      <c r="B83" s="12">
        <v>240512</v>
      </c>
      <c r="C83" s="12" t="s">
        <v>96</v>
      </c>
      <c r="D83" s="12" t="s">
        <v>691</v>
      </c>
      <c r="E83" s="5">
        <v>0</v>
      </c>
    </row>
    <row r="84" spans="1:5" s="12" customFormat="1">
      <c r="A84" s="12" t="s">
        <v>95</v>
      </c>
      <c r="B84" s="12">
        <v>240515</v>
      </c>
      <c r="C84" s="12" t="s">
        <v>97</v>
      </c>
      <c r="D84" s="12" t="s">
        <v>691</v>
      </c>
      <c r="E84" s="5">
        <v>0</v>
      </c>
    </row>
    <row r="85" spans="1:5" s="12" customFormat="1">
      <c r="A85" s="12" t="s">
        <v>95</v>
      </c>
      <c r="B85" s="12">
        <v>240516</v>
      </c>
      <c r="C85" s="12" t="s">
        <v>98</v>
      </c>
      <c r="D85" s="12" t="s">
        <v>691</v>
      </c>
      <c r="E85" s="5">
        <v>0</v>
      </c>
    </row>
    <row r="86" spans="1:5" s="12" customFormat="1">
      <c r="A86" s="12" t="s">
        <v>95</v>
      </c>
      <c r="B86" s="12">
        <v>240520</v>
      </c>
      <c r="C86" s="12" t="s">
        <v>99</v>
      </c>
      <c r="D86" s="12" t="s">
        <v>691</v>
      </c>
      <c r="E86" s="5">
        <v>0</v>
      </c>
    </row>
    <row r="87" spans="1:5" s="12" customFormat="1">
      <c r="A87" s="12" t="s">
        <v>95</v>
      </c>
      <c r="B87" s="12">
        <v>240521</v>
      </c>
      <c r="C87" s="12" t="s">
        <v>100</v>
      </c>
      <c r="D87" s="12" t="s">
        <v>691</v>
      </c>
      <c r="E87" s="5">
        <v>0</v>
      </c>
    </row>
    <row r="88" spans="1:5" s="12" customFormat="1">
      <c r="A88" s="12" t="s">
        <v>95</v>
      </c>
      <c r="B88" s="12">
        <v>240523</v>
      </c>
      <c r="C88" s="12" t="s">
        <v>101</v>
      </c>
      <c r="D88" s="12" t="s">
        <v>691</v>
      </c>
      <c r="E88" s="5">
        <v>0</v>
      </c>
    </row>
    <row r="89" spans="1:5" s="12" customFormat="1">
      <c r="A89" s="12" t="s">
        <v>95</v>
      </c>
      <c r="B89" s="12">
        <v>240528</v>
      </c>
      <c r="C89" s="12" t="s">
        <v>103</v>
      </c>
      <c r="D89" s="12" t="s">
        <v>691</v>
      </c>
      <c r="E89" s="5">
        <v>0</v>
      </c>
    </row>
    <row r="90" spans="1:5" s="12" customFormat="1">
      <c r="A90" s="12" t="s">
        <v>95</v>
      </c>
      <c r="B90" s="12">
        <v>240531</v>
      </c>
      <c r="C90" s="12" t="s">
        <v>104</v>
      </c>
      <c r="D90" s="12" t="s">
        <v>691</v>
      </c>
      <c r="E90" s="5">
        <v>0</v>
      </c>
    </row>
    <row r="91" spans="1:5" s="12" customFormat="1">
      <c r="A91" s="12" t="s">
        <v>95</v>
      </c>
      <c r="B91" s="12">
        <v>240532</v>
      </c>
      <c r="C91" s="12" t="s">
        <v>105</v>
      </c>
      <c r="D91" s="12" t="s">
        <v>691</v>
      </c>
      <c r="E91" s="5">
        <v>0</v>
      </c>
    </row>
    <row r="92" spans="1:5" s="12" customFormat="1">
      <c r="A92" s="12" t="s">
        <v>95</v>
      </c>
      <c r="B92" s="12">
        <v>240536</v>
      </c>
      <c r="C92" s="12" t="s">
        <v>106</v>
      </c>
      <c r="D92" s="12" t="s">
        <v>691</v>
      </c>
      <c r="E92" s="5">
        <v>0</v>
      </c>
    </row>
    <row r="93" spans="1:5" s="12" customFormat="1">
      <c r="A93" s="12" t="s">
        <v>95</v>
      </c>
      <c r="B93" s="12">
        <v>240538</v>
      </c>
      <c r="C93" s="12" t="s">
        <v>107</v>
      </c>
      <c r="D93" s="12" t="s">
        <v>691</v>
      </c>
      <c r="E93" s="5">
        <v>0</v>
      </c>
    </row>
    <row r="94" spans="1:5" s="12" customFormat="1">
      <c r="A94" s="12" t="s">
        <v>95</v>
      </c>
      <c r="B94" s="12">
        <v>240539</v>
      </c>
      <c r="C94" s="12" t="s">
        <v>108</v>
      </c>
      <c r="D94" s="12" t="s">
        <v>691</v>
      </c>
      <c r="E94" s="5">
        <v>0</v>
      </c>
    </row>
    <row r="95" spans="1:5" s="12" customFormat="1">
      <c r="A95" s="12" t="s">
        <v>95</v>
      </c>
      <c r="B95" s="12">
        <v>240541</v>
      </c>
      <c r="C95" s="12" t="s">
        <v>109</v>
      </c>
      <c r="D95" s="12" t="s">
        <v>691</v>
      </c>
      <c r="E95" s="5">
        <v>0</v>
      </c>
    </row>
    <row r="96" spans="1:5" s="12" customFormat="1">
      <c r="A96" s="12" t="s">
        <v>95</v>
      </c>
      <c r="B96" s="12">
        <v>240542</v>
      </c>
      <c r="C96" s="12" t="s">
        <v>110</v>
      </c>
      <c r="D96" s="12" t="s">
        <v>691</v>
      </c>
      <c r="E96" s="5">
        <v>0</v>
      </c>
    </row>
    <row r="97" spans="1:5" s="12" customFormat="1">
      <c r="A97" s="12" t="s">
        <v>95</v>
      </c>
      <c r="B97" s="12">
        <v>240546</v>
      </c>
      <c r="C97" s="12" t="s">
        <v>111</v>
      </c>
      <c r="D97" s="12" t="s">
        <v>691</v>
      </c>
      <c r="E97" s="5">
        <v>0</v>
      </c>
    </row>
    <row r="98" spans="1:5" s="12" customFormat="1">
      <c r="A98" s="12" t="s">
        <v>112</v>
      </c>
      <c r="B98" s="12">
        <v>250285</v>
      </c>
      <c r="C98" s="12" t="s">
        <v>113</v>
      </c>
      <c r="D98" s="12" t="s">
        <v>691</v>
      </c>
      <c r="E98" s="5">
        <v>0</v>
      </c>
    </row>
    <row r="99" spans="1:5" s="12" customFormat="1">
      <c r="A99" s="12" t="s">
        <v>112</v>
      </c>
      <c r="B99" s="12">
        <v>250290</v>
      </c>
      <c r="C99" s="12" t="s">
        <v>114</v>
      </c>
      <c r="D99" s="12" t="s">
        <v>691</v>
      </c>
      <c r="E99" s="5">
        <v>0</v>
      </c>
    </row>
    <row r="100" spans="1:5" s="12" customFormat="1">
      <c r="A100" s="12" t="s">
        <v>112</v>
      </c>
      <c r="B100" s="12">
        <v>250295</v>
      </c>
      <c r="C100" s="12" t="s">
        <v>115</v>
      </c>
      <c r="D100" s="12" t="s">
        <v>691</v>
      </c>
      <c r="E100" s="5">
        <v>0</v>
      </c>
    </row>
    <row r="101" spans="1:5" s="12" customFormat="1">
      <c r="A101" s="12" t="s">
        <v>112</v>
      </c>
      <c r="B101" s="12">
        <v>250299</v>
      </c>
      <c r="C101" s="12" t="s">
        <v>116</v>
      </c>
      <c r="D101" s="12" t="s">
        <v>691</v>
      </c>
      <c r="E101" s="5">
        <v>0</v>
      </c>
    </row>
    <row r="102" spans="1:5" s="12" customFormat="1">
      <c r="A102" s="12" t="s">
        <v>112</v>
      </c>
      <c r="B102" s="12">
        <v>250305</v>
      </c>
      <c r="C102" s="12" t="s">
        <v>117</v>
      </c>
      <c r="D102" s="12" t="s">
        <v>691</v>
      </c>
      <c r="E102" s="5">
        <v>0</v>
      </c>
    </row>
    <row r="103" spans="1:5" s="12" customFormat="1">
      <c r="A103" s="12" t="s">
        <v>112</v>
      </c>
      <c r="B103" s="12">
        <v>250307</v>
      </c>
      <c r="C103" s="12" t="s">
        <v>118</v>
      </c>
      <c r="D103" s="12" t="s">
        <v>691</v>
      </c>
      <c r="E103" s="5">
        <v>0</v>
      </c>
    </row>
    <row r="104" spans="1:5" s="12" customFormat="1">
      <c r="A104" s="12" t="s">
        <v>112</v>
      </c>
      <c r="B104" s="12">
        <v>250308</v>
      </c>
      <c r="C104" s="12" t="s">
        <v>51</v>
      </c>
      <c r="D104" s="12" t="s">
        <v>691</v>
      </c>
      <c r="E104" s="5">
        <v>0</v>
      </c>
    </row>
    <row r="105" spans="1:5" s="12" customFormat="1">
      <c r="A105" s="12" t="s">
        <v>112</v>
      </c>
      <c r="B105" s="12">
        <v>250315</v>
      </c>
      <c r="C105" s="12" t="s">
        <v>119</v>
      </c>
      <c r="D105" s="12" t="s">
        <v>691</v>
      </c>
      <c r="E105" s="5">
        <v>0</v>
      </c>
    </row>
    <row r="106" spans="1:5" s="12" customFormat="1">
      <c r="A106" s="12" t="s">
        <v>112</v>
      </c>
      <c r="B106" s="12">
        <v>250316</v>
      </c>
      <c r="C106" s="12" t="s">
        <v>120</v>
      </c>
      <c r="D106" s="12" t="s">
        <v>691</v>
      </c>
      <c r="E106" s="5">
        <v>0</v>
      </c>
    </row>
    <row r="107" spans="1:5" s="12" customFormat="1">
      <c r="A107" s="12" t="s">
        <v>112</v>
      </c>
      <c r="B107" s="12">
        <v>250322</v>
      </c>
      <c r="C107" s="12" t="s">
        <v>121</v>
      </c>
      <c r="D107" s="12" t="s">
        <v>691</v>
      </c>
      <c r="E107" s="5">
        <v>0</v>
      </c>
    </row>
    <row r="108" spans="1:5" s="12" customFormat="1">
      <c r="A108" s="12" t="s">
        <v>122</v>
      </c>
      <c r="B108" s="12">
        <v>260396</v>
      </c>
      <c r="C108" s="12" t="s">
        <v>123</v>
      </c>
      <c r="D108" s="12" t="s">
        <v>691</v>
      </c>
      <c r="E108" s="5">
        <v>0</v>
      </c>
    </row>
    <row r="109" spans="1:5" s="12" customFormat="1">
      <c r="A109" s="12" t="s">
        <v>122</v>
      </c>
      <c r="B109" s="12">
        <v>260398</v>
      </c>
      <c r="C109" s="12" t="s">
        <v>124</v>
      </c>
      <c r="D109" s="12" t="s">
        <v>691</v>
      </c>
      <c r="E109" s="5">
        <v>0</v>
      </c>
    </row>
    <row r="110" spans="1:5" s="12" customFormat="1">
      <c r="A110" s="12" t="s">
        <v>122</v>
      </c>
      <c r="B110" s="12">
        <v>260401</v>
      </c>
      <c r="C110" s="12" t="s">
        <v>125</v>
      </c>
      <c r="D110" s="12" t="s">
        <v>691</v>
      </c>
      <c r="E110" s="5">
        <v>0</v>
      </c>
    </row>
    <row r="111" spans="1:5" s="12" customFormat="1">
      <c r="A111" s="12" t="s">
        <v>122</v>
      </c>
      <c r="B111" s="12">
        <v>260406</v>
      </c>
      <c r="C111" s="12" t="s">
        <v>126</v>
      </c>
      <c r="D111" s="12" t="s">
        <v>691</v>
      </c>
      <c r="E111" s="5">
        <v>0</v>
      </c>
    </row>
    <row r="112" spans="1:5" s="12" customFormat="1">
      <c r="A112" s="12" t="s">
        <v>122</v>
      </c>
      <c r="B112" s="12">
        <v>260408</v>
      </c>
      <c r="C112" s="12" t="s">
        <v>127</v>
      </c>
      <c r="D112" s="12" t="s">
        <v>691</v>
      </c>
      <c r="E112" s="5">
        <v>0</v>
      </c>
    </row>
    <row r="113" spans="1:5" s="12" customFormat="1">
      <c r="A113" s="12" t="s">
        <v>122</v>
      </c>
      <c r="B113" s="12">
        <v>260413</v>
      </c>
      <c r="C113" s="12" t="s">
        <v>128</v>
      </c>
      <c r="D113" s="12" t="s">
        <v>691</v>
      </c>
      <c r="E113" s="5">
        <v>0</v>
      </c>
    </row>
    <row r="114" spans="1:5" s="12" customFormat="1">
      <c r="A114" s="12" t="s">
        <v>122</v>
      </c>
      <c r="B114" s="12">
        <v>260414</v>
      </c>
      <c r="C114" s="12" t="s">
        <v>129</v>
      </c>
      <c r="D114" s="12" t="s">
        <v>691</v>
      </c>
      <c r="E114" s="5">
        <v>0</v>
      </c>
    </row>
    <row r="115" spans="1:5" s="12" customFormat="1">
      <c r="A115" s="12" t="s">
        <v>122</v>
      </c>
      <c r="B115" s="12">
        <v>260415</v>
      </c>
      <c r="C115" s="12" t="s">
        <v>130</v>
      </c>
      <c r="D115" s="12" t="s">
        <v>691</v>
      </c>
      <c r="E115" s="5">
        <v>0</v>
      </c>
    </row>
    <row r="116" spans="1:5" s="12" customFormat="1">
      <c r="A116" s="12" t="s">
        <v>122</v>
      </c>
      <c r="B116" s="12">
        <v>260418</v>
      </c>
      <c r="C116" s="12" t="s">
        <v>131</v>
      </c>
      <c r="D116" s="12" t="s">
        <v>691</v>
      </c>
      <c r="E116" s="5">
        <v>0</v>
      </c>
    </row>
    <row r="117" spans="1:5" s="12" customFormat="1">
      <c r="A117" s="12" t="s">
        <v>122</v>
      </c>
      <c r="B117" s="12">
        <v>260419</v>
      </c>
      <c r="C117" s="12" t="s">
        <v>132</v>
      </c>
      <c r="D117" s="12" t="s">
        <v>691</v>
      </c>
      <c r="E117" s="5">
        <v>0</v>
      </c>
    </row>
    <row r="118" spans="1:5" s="12" customFormat="1">
      <c r="A118" s="12" t="s">
        <v>122</v>
      </c>
      <c r="B118" s="12">
        <v>260421</v>
      </c>
      <c r="C118" s="12" t="s">
        <v>133</v>
      </c>
      <c r="D118" s="12" t="s">
        <v>691</v>
      </c>
      <c r="E118" s="5">
        <v>0</v>
      </c>
    </row>
    <row r="119" spans="1:5" s="12" customFormat="1">
      <c r="A119" s="12" t="s">
        <v>134</v>
      </c>
      <c r="B119" s="12">
        <v>270425</v>
      </c>
      <c r="C119" s="12" t="s">
        <v>135</v>
      </c>
      <c r="D119" s="12" t="s">
        <v>691</v>
      </c>
      <c r="E119" s="5">
        <v>0</v>
      </c>
    </row>
    <row r="120" spans="1:5" s="12" customFormat="1">
      <c r="A120" s="12" t="s">
        <v>134</v>
      </c>
      <c r="B120" s="12">
        <v>270428</v>
      </c>
      <c r="C120" s="12" t="s">
        <v>136</v>
      </c>
      <c r="D120" s="12" t="s">
        <v>691</v>
      </c>
      <c r="E120" s="5">
        <v>0</v>
      </c>
    </row>
    <row r="121" spans="1:5" s="12" customFormat="1">
      <c r="A121" s="12" t="s">
        <v>134</v>
      </c>
      <c r="B121" s="12">
        <v>270429</v>
      </c>
      <c r="C121" s="12" t="s">
        <v>137</v>
      </c>
      <c r="D121" s="12" t="s">
        <v>691</v>
      </c>
      <c r="E121" s="5">
        <v>0</v>
      </c>
    </row>
    <row r="122" spans="1:5" s="12" customFormat="1">
      <c r="A122" s="12" t="s">
        <v>134</v>
      </c>
      <c r="B122" s="12">
        <v>270430</v>
      </c>
      <c r="C122" s="12" t="s">
        <v>138</v>
      </c>
      <c r="D122" s="12" t="s">
        <v>691</v>
      </c>
      <c r="E122" s="5">
        <v>0</v>
      </c>
    </row>
    <row r="123" spans="1:5" s="12" customFormat="1">
      <c r="A123" s="12" t="s">
        <v>134</v>
      </c>
      <c r="B123" s="12">
        <v>270432</v>
      </c>
      <c r="C123" s="12" t="s">
        <v>139</v>
      </c>
      <c r="D123" s="12" t="s">
        <v>691</v>
      </c>
      <c r="E123" s="5">
        <v>0</v>
      </c>
    </row>
    <row r="124" spans="1:5" s="12" customFormat="1">
      <c r="A124" s="12" t="s">
        <v>134</v>
      </c>
      <c r="B124" s="12">
        <v>270433</v>
      </c>
      <c r="C124" s="12" t="s">
        <v>140</v>
      </c>
      <c r="D124" s="12" t="s">
        <v>691</v>
      </c>
      <c r="E124" s="5">
        <v>0</v>
      </c>
    </row>
    <row r="125" spans="1:5" s="12" customFormat="1">
      <c r="A125" s="12" t="s">
        <v>134</v>
      </c>
      <c r="B125" s="12">
        <v>270435</v>
      </c>
      <c r="C125" s="12" t="s">
        <v>141</v>
      </c>
      <c r="D125" s="12" t="s">
        <v>691</v>
      </c>
      <c r="E125" s="5">
        <v>0</v>
      </c>
    </row>
    <row r="126" spans="1:5" s="12" customFormat="1">
      <c r="A126" s="12" t="s">
        <v>134</v>
      </c>
      <c r="B126" s="12">
        <v>270438</v>
      </c>
      <c r="C126" s="12" t="s">
        <v>142</v>
      </c>
      <c r="D126" s="12" t="s">
        <v>691</v>
      </c>
      <c r="E126" s="5">
        <v>0</v>
      </c>
    </row>
    <row r="127" spans="1:5" s="12" customFormat="1">
      <c r="A127" s="12" t="s">
        <v>134</v>
      </c>
      <c r="B127" s="12">
        <v>270441</v>
      </c>
      <c r="C127" s="12" t="s">
        <v>143</v>
      </c>
      <c r="D127" s="12" t="s">
        <v>691</v>
      </c>
      <c r="E127" s="5">
        <v>0</v>
      </c>
    </row>
    <row r="128" spans="1:5" s="12" customFormat="1">
      <c r="A128" s="12" t="s">
        <v>144</v>
      </c>
      <c r="B128" s="12">
        <v>280451</v>
      </c>
      <c r="C128" s="12" t="s">
        <v>145</v>
      </c>
      <c r="D128" s="12" t="s">
        <v>691</v>
      </c>
      <c r="E128" s="5">
        <v>0</v>
      </c>
    </row>
    <row r="129" spans="1:5" s="12" customFormat="1">
      <c r="A129" s="12" t="s">
        <v>144</v>
      </c>
      <c r="B129" s="12">
        <v>280457</v>
      </c>
      <c r="C129" s="12" t="s">
        <v>146</v>
      </c>
      <c r="D129" s="12" t="s">
        <v>691</v>
      </c>
      <c r="E129" s="5">
        <v>0</v>
      </c>
    </row>
    <row r="130" spans="1:5" s="12" customFormat="1">
      <c r="A130" s="12" t="s">
        <v>144</v>
      </c>
      <c r="B130" s="12">
        <v>280461</v>
      </c>
      <c r="C130" s="12" t="s">
        <v>147</v>
      </c>
      <c r="D130" s="12" t="s">
        <v>691</v>
      </c>
      <c r="E130" s="5">
        <v>0</v>
      </c>
    </row>
    <row r="131" spans="1:5" s="12" customFormat="1">
      <c r="A131" s="12" t="s">
        <v>144</v>
      </c>
      <c r="B131" s="12">
        <v>280466</v>
      </c>
      <c r="C131" s="12" t="s">
        <v>148</v>
      </c>
      <c r="D131" s="12" t="s">
        <v>691</v>
      </c>
      <c r="E131" s="5">
        <v>0</v>
      </c>
    </row>
    <row r="132" spans="1:5" s="12" customFormat="1">
      <c r="A132" s="12" t="s">
        <v>150</v>
      </c>
      <c r="B132" s="12">
        <v>290280</v>
      </c>
      <c r="C132" s="12" t="s">
        <v>151</v>
      </c>
      <c r="D132" s="12" t="s">
        <v>691</v>
      </c>
      <c r="E132" s="5">
        <v>0</v>
      </c>
    </row>
    <row r="133" spans="1:5" s="12" customFormat="1">
      <c r="A133" s="12" t="s">
        <v>150</v>
      </c>
      <c r="B133" s="12">
        <v>290553</v>
      </c>
      <c r="C133" s="12" t="s">
        <v>152</v>
      </c>
      <c r="D133" s="12" t="s">
        <v>691</v>
      </c>
      <c r="E133" s="5">
        <v>0</v>
      </c>
    </row>
    <row r="134" spans="1:5" s="12" customFormat="1">
      <c r="A134" s="12" t="s">
        <v>150</v>
      </c>
      <c r="B134" s="12">
        <v>290554</v>
      </c>
      <c r="C134" s="12" t="s">
        <v>153</v>
      </c>
      <c r="D134" s="12" t="s">
        <v>691</v>
      </c>
      <c r="E134" s="5">
        <v>0</v>
      </c>
    </row>
    <row r="135" spans="1:5" s="12" customFormat="1">
      <c r="A135" s="12" t="s">
        <v>150</v>
      </c>
      <c r="B135" s="12">
        <v>290565</v>
      </c>
      <c r="C135" s="12" t="s">
        <v>154</v>
      </c>
      <c r="D135" s="12" t="s">
        <v>691</v>
      </c>
      <c r="E135" s="5">
        <v>0</v>
      </c>
    </row>
    <row r="136" spans="1:5" s="12" customFormat="1">
      <c r="A136" s="12" t="s">
        <v>150</v>
      </c>
      <c r="B136" s="12">
        <v>290570</v>
      </c>
      <c r="C136" s="12" t="s">
        <v>155</v>
      </c>
      <c r="D136" s="12" t="s">
        <v>691</v>
      </c>
      <c r="E136" s="5">
        <v>0</v>
      </c>
    </row>
    <row r="137" spans="1:5" s="12" customFormat="1">
      <c r="A137" s="12" t="s">
        <v>150</v>
      </c>
      <c r="B137" s="12">
        <v>290571</v>
      </c>
      <c r="C137" s="12" t="s">
        <v>156</v>
      </c>
      <c r="D137" s="12" t="s">
        <v>691</v>
      </c>
      <c r="E137" s="5">
        <v>0</v>
      </c>
    </row>
    <row r="138" spans="1:5" s="12" customFormat="1">
      <c r="A138" s="12" t="s">
        <v>150</v>
      </c>
      <c r="B138" s="12">
        <v>290573</v>
      </c>
      <c r="C138" s="12" t="s">
        <v>157</v>
      </c>
      <c r="D138" s="12" t="s">
        <v>691</v>
      </c>
      <c r="E138" s="5">
        <v>0</v>
      </c>
    </row>
    <row r="139" spans="1:5" s="12" customFormat="1">
      <c r="A139" s="12" t="s">
        <v>150</v>
      </c>
      <c r="B139" s="12">
        <v>290579</v>
      </c>
      <c r="C139" s="12" t="s">
        <v>158</v>
      </c>
      <c r="D139" s="12" t="s">
        <v>691</v>
      </c>
      <c r="E139" s="5">
        <v>0</v>
      </c>
    </row>
    <row r="140" spans="1:5" s="12" customFormat="1">
      <c r="A140" s="12" t="s">
        <v>150</v>
      </c>
      <c r="B140" s="12">
        <v>290581</v>
      </c>
      <c r="C140" s="12" t="s">
        <v>159</v>
      </c>
      <c r="D140" s="12" t="s">
        <v>691</v>
      </c>
      <c r="E140" s="5">
        <v>0</v>
      </c>
    </row>
    <row r="141" spans="1:5" s="12" customFormat="1">
      <c r="A141" s="12" t="s">
        <v>150</v>
      </c>
      <c r="B141" s="12">
        <v>290598</v>
      </c>
      <c r="C141" s="12" t="s">
        <v>160</v>
      </c>
      <c r="D141" s="12" t="s">
        <v>691</v>
      </c>
      <c r="E141" s="5">
        <v>0</v>
      </c>
    </row>
    <row r="142" spans="1:5" s="12" customFormat="1">
      <c r="A142" s="12" t="s">
        <v>161</v>
      </c>
      <c r="B142" s="12">
        <v>300586</v>
      </c>
      <c r="C142" s="12" t="s">
        <v>163</v>
      </c>
      <c r="D142" s="12" t="s">
        <v>691</v>
      </c>
      <c r="E142" s="5">
        <v>0</v>
      </c>
    </row>
    <row r="143" spans="1:5" s="12" customFormat="1">
      <c r="A143" s="12" t="s">
        <v>161</v>
      </c>
      <c r="B143" s="12">
        <v>300588</v>
      </c>
      <c r="C143" s="12" t="s">
        <v>164</v>
      </c>
      <c r="D143" s="12" t="s">
        <v>691</v>
      </c>
      <c r="E143" s="5">
        <v>0</v>
      </c>
    </row>
    <row r="144" spans="1:5" s="12" customFormat="1">
      <c r="A144" s="12" t="s">
        <v>161</v>
      </c>
      <c r="B144" s="12">
        <v>300589</v>
      </c>
      <c r="C144" s="12" t="s">
        <v>165</v>
      </c>
      <c r="D144" s="12" t="s">
        <v>691</v>
      </c>
      <c r="E144" s="5">
        <v>0</v>
      </c>
    </row>
    <row r="145" spans="1:5" s="12" customFormat="1">
      <c r="A145" s="12" t="s">
        <v>161</v>
      </c>
      <c r="B145" s="12">
        <v>300590</v>
      </c>
      <c r="C145" s="12" t="s">
        <v>166</v>
      </c>
      <c r="D145" s="12" t="s">
        <v>691</v>
      </c>
      <c r="E145" s="5">
        <v>0</v>
      </c>
    </row>
    <row r="146" spans="1:5" s="12" customFormat="1">
      <c r="A146" s="12" t="s">
        <v>161</v>
      </c>
      <c r="B146" s="12">
        <v>300591</v>
      </c>
      <c r="C146" s="12" t="s">
        <v>167</v>
      </c>
      <c r="D146" s="12" t="s">
        <v>691</v>
      </c>
      <c r="E146" s="5">
        <v>0</v>
      </c>
    </row>
    <row r="147" spans="1:5" s="12" customFormat="1">
      <c r="A147" s="12" t="s">
        <v>161</v>
      </c>
      <c r="B147" s="12">
        <v>300594</v>
      </c>
      <c r="C147" s="12" t="s">
        <v>168</v>
      </c>
      <c r="D147" s="12" t="s">
        <v>691</v>
      </c>
      <c r="E147" s="5">
        <v>0</v>
      </c>
    </row>
    <row r="148" spans="1:5" s="12" customFormat="1">
      <c r="A148" s="12" t="s">
        <v>161</v>
      </c>
      <c r="B148" s="12">
        <v>300598</v>
      </c>
      <c r="C148" s="12" t="s">
        <v>169</v>
      </c>
      <c r="D148" s="12" t="s">
        <v>691</v>
      </c>
      <c r="E148" s="5">
        <v>0</v>
      </c>
    </row>
    <row r="149" spans="1:5" s="12" customFormat="1">
      <c r="A149" s="12" t="s">
        <v>161</v>
      </c>
      <c r="B149" s="12">
        <v>300606</v>
      </c>
      <c r="C149" s="12" t="s">
        <v>170</v>
      </c>
      <c r="D149" s="12" t="s">
        <v>691</v>
      </c>
      <c r="E149" s="5">
        <v>0</v>
      </c>
    </row>
    <row r="150" spans="1:5" s="12" customFormat="1">
      <c r="A150" s="12" t="s">
        <v>161</v>
      </c>
      <c r="B150" s="12">
        <v>300609</v>
      </c>
      <c r="C150" s="12" t="s">
        <v>171</v>
      </c>
      <c r="D150" s="12" t="s">
        <v>691</v>
      </c>
      <c r="E150" s="5">
        <v>0</v>
      </c>
    </row>
    <row r="151" spans="1:5" s="12" customFormat="1">
      <c r="A151" s="12" t="s">
        <v>161</v>
      </c>
      <c r="B151" s="12">
        <v>300612</v>
      </c>
      <c r="C151" s="12" t="s">
        <v>172</v>
      </c>
      <c r="D151" s="12" t="s">
        <v>691</v>
      </c>
      <c r="E151" s="5">
        <v>0</v>
      </c>
    </row>
    <row r="152" spans="1:5" s="12" customFormat="1">
      <c r="A152" s="12" t="s">
        <v>161</v>
      </c>
      <c r="B152" s="12">
        <v>300614</v>
      </c>
      <c r="C152" s="12" t="s">
        <v>173</v>
      </c>
      <c r="D152" s="12" t="s">
        <v>691</v>
      </c>
      <c r="E152" s="5">
        <v>0</v>
      </c>
    </row>
    <row r="153" spans="1:5" s="12" customFormat="1">
      <c r="A153" s="12" t="s">
        <v>161</v>
      </c>
      <c r="B153" s="12">
        <v>300619</v>
      </c>
      <c r="C153" s="12" t="s">
        <v>174</v>
      </c>
      <c r="D153" s="12" t="s">
        <v>691</v>
      </c>
      <c r="E153" s="5">
        <v>0</v>
      </c>
    </row>
    <row r="154" spans="1:5" s="12" customFormat="1">
      <c r="A154" s="12" t="s">
        <v>161</v>
      </c>
      <c r="B154" s="12">
        <v>300625</v>
      </c>
      <c r="C154" s="12" t="s">
        <v>175</v>
      </c>
      <c r="D154" s="12" t="s">
        <v>691</v>
      </c>
      <c r="E154" s="5">
        <v>0</v>
      </c>
    </row>
    <row r="155" spans="1:5" s="12" customFormat="1">
      <c r="A155" s="12" t="s">
        <v>161</v>
      </c>
      <c r="B155" s="12">
        <v>300634</v>
      </c>
      <c r="C155" s="12" t="s">
        <v>176</v>
      </c>
      <c r="D155" s="12" t="s">
        <v>691</v>
      </c>
      <c r="E155" s="5">
        <v>0</v>
      </c>
    </row>
    <row r="156" spans="1:5" s="12" customFormat="1">
      <c r="A156" s="12" t="s">
        <v>161</v>
      </c>
      <c r="B156" s="12">
        <v>300639</v>
      </c>
      <c r="C156" s="12" t="s">
        <v>177</v>
      </c>
      <c r="D156" s="12" t="s">
        <v>691</v>
      </c>
      <c r="E156" s="5">
        <v>0</v>
      </c>
    </row>
    <row r="157" spans="1:5" s="12" customFormat="1">
      <c r="A157" s="12" t="s">
        <v>161</v>
      </c>
      <c r="B157" s="12">
        <v>300650</v>
      </c>
      <c r="C157" s="12" t="s">
        <v>178</v>
      </c>
      <c r="D157" s="12" t="s">
        <v>691</v>
      </c>
      <c r="E157" s="5">
        <v>0</v>
      </c>
    </row>
    <row r="158" spans="1:5" s="12" customFormat="1">
      <c r="A158" s="12" t="s">
        <v>161</v>
      </c>
      <c r="B158" s="12">
        <v>300656</v>
      </c>
      <c r="C158" s="12" t="s">
        <v>179</v>
      </c>
      <c r="D158" s="12" t="s">
        <v>691</v>
      </c>
      <c r="E158" s="5">
        <v>0</v>
      </c>
    </row>
    <row r="159" spans="1:5" s="12" customFormat="1">
      <c r="A159" s="12" t="s">
        <v>161</v>
      </c>
      <c r="B159" s="12">
        <v>300663</v>
      </c>
      <c r="C159" s="12" t="s">
        <v>180</v>
      </c>
      <c r="D159" s="12" t="s">
        <v>691</v>
      </c>
      <c r="E159" s="5">
        <v>0</v>
      </c>
    </row>
    <row r="160" spans="1:5" s="12" customFormat="1">
      <c r="A160" s="12" t="s">
        <v>161</v>
      </c>
      <c r="B160" s="12">
        <v>300664</v>
      </c>
      <c r="C160" s="12" t="s">
        <v>181</v>
      </c>
      <c r="D160" s="12" t="s">
        <v>691</v>
      </c>
      <c r="E160" s="5">
        <v>0</v>
      </c>
    </row>
    <row r="161" spans="1:5" s="12" customFormat="1">
      <c r="A161" s="12" t="s">
        <v>182</v>
      </c>
      <c r="B161" s="12">
        <v>310542</v>
      </c>
      <c r="C161" s="12" t="s">
        <v>183</v>
      </c>
      <c r="D161" s="12" t="s">
        <v>691</v>
      </c>
      <c r="E161" s="5">
        <v>0</v>
      </c>
    </row>
    <row r="162" spans="1:5" s="12" customFormat="1">
      <c r="A162" s="12" t="s">
        <v>182</v>
      </c>
      <c r="B162" s="12">
        <v>310669</v>
      </c>
      <c r="C162" s="12" t="s">
        <v>184</v>
      </c>
      <c r="D162" s="12" t="s">
        <v>691</v>
      </c>
      <c r="E162" s="5">
        <v>0</v>
      </c>
    </row>
    <row r="163" spans="1:5" s="12" customFormat="1">
      <c r="A163" s="12" t="s">
        <v>182</v>
      </c>
      <c r="B163" s="12">
        <v>310675</v>
      </c>
      <c r="C163" s="12" t="s">
        <v>185</v>
      </c>
      <c r="D163" s="12" t="s">
        <v>691</v>
      </c>
      <c r="E163" s="5">
        <v>0</v>
      </c>
    </row>
    <row r="164" spans="1:5" s="12" customFormat="1">
      <c r="A164" s="12" t="s">
        <v>182</v>
      </c>
      <c r="B164" s="12">
        <v>310676</v>
      </c>
      <c r="C164" s="12" t="s">
        <v>186</v>
      </c>
      <c r="D164" s="12" t="s">
        <v>691</v>
      </c>
      <c r="E164" s="5">
        <v>0</v>
      </c>
    </row>
    <row r="165" spans="1:5" s="12" customFormat="1">
      <c r="A165" s="12" t="s">
        <v>182</v>
      </c>
      <c r="B165" s="12">
        <v>310678</v>
      </c>
      <c r="C165" s="12" t="s">
        <v>187</v>
      </c>
      <c r="D165" s="12" t="s">
        <v>691</v>
      </c>
      <c r="E165" s="5">
        <v>0</v>
      </c>
    </row>
    <row r="166" spans="1:5" s="12" customFormat="1">
      <c r="A166" s="12" t="s">
        <v>182</v>
      </c>
      <c r="B166" s="12">
        <v>310679</v>
      </c>
      <c r="C166" s="12" t="s">
        <v>188</v>
      </c>
      <c r="D166" s="12" t="s">
        <v>691</v>
      </c>
      <c r="E166" s="5">
        <v>0</v>
      </c>
    </row>
    <row r="167" spans="1:5" s="12" customFormat="1">
      <c r="A167" s="12" t="s">
        <v>182</v>
      </c>
      <c r="B167" s="12">
        <v>310688</v>
      </c>
      <c r="C167" s="12" t="s">
        <v>189</v>
      </c>
      <c r="D167" s="12" t="s">
        <v>691</v>
      </c>
      <c r="E167" s="5">
        <v>0</v>
      </c>
    </row>
    <row r="168" spans="1:5" s="12" customFormat="1">
      <c r="A168" s="12" t="s">
        <v>182</v>
      </c>
      <c r="B168" s="12">
        <v>310691</v>
      </c>
      <c r="C168" s="12" t="s">
        <v>190</v>
      </c>
      <c r="D168" s="12" t="s">
        <v>691</v>
      </c>
      <c r="E168" s="5">
        <v>0</v>
      </c>
    </row>
    <row r="169" spans="1:5" s="12" customFormat="1">
      <c r="A169" s="12" t="s">
        <v>182</v>
      </c>
      <c r="B169" s="12">
        <v>310692</v>
      </c>
      <c r="C169" s="12" t="s">
        <v>191</v>
      </c>
      <c r="D169" s="12" t="s">
        <v>691</v>
      </c>
      <c r="E169" s="5">
        <v>0</v>
      </c>
    </row>
    <row r="170" spans="1:5" s="12" customFormat="1">
      <c r="A170" s="12" t="s">
        <v>182</v>
      </c>
      <c r="B170" s="12">
        <v>310694</v>
      </c>
      <c r="C170" s="12" t="s">
        <v>192</v>
      </c>
      <c r="D170" s="12" t="s">
        <v>691</v>
      </c>
      <c r="E170" s="5">
        <v>0</v>
      </c>
    </row>
    <row r="171" spans="1:5" s="12" customFormat="1">
      <c r="A171" s="12" t="s">
        <v>182</v>
      </c>
      <c r="B171" s="12">
        <v>310703</v>
      </c>
      <c r="C171" s="12" t="s">
        <v>193</v>
      </c>
      <c r="D171" s="12" t="s">
        <v>691</v>
      </c>
      <c r="E171" s="5">
        <v>0</v>
      </c>
    </row>
    <row r="172" spans="1:5" s="12" customFormat="1">
      <c r="A172" s="12" t="s">
        <v>182</v>
      </c>
      <c r="B172" s="12">
        <v>310704</v>
      </c>
      <c r="C172" s="12" t="s">
        <v>194</v>
      </c>
      <c r="D172" s="12" t="s">
        <v>691</v>
      </c>
      <c r="E172" s="5">
        <v>0</v>
      </c>
    </row>
    <row r="173" spans="1:5" s="12" customFormat="1">
      <c r="A173" s="12" t="s">
        <v>182</v>
      </c>
      <c r="B173" s="12">
        <v>310708</v>
      </c>
      <c r="C173" s="12" t="s">
        <v>195</v>
      </c>
      <c r="D173" s="12" t="s">
        <v>691</v>
      </c>
      <c r="E173" s="5">
        <v>0</v>
      </c>
    </row>
    <row r="174" spans="1:5" s="12" customFormat="1">
      <c r="A174" s="12" t="s">
        <v>182</v>
      </c>
      <c r="B174" s="12">
        <v>310714</v>
      </c>
      <c r="C174" s="12" t="s">
        <v>196</v>
      </c>
      <c r="D174" s="12" t="s">
        <v>691</v>
      </c>
      <c r="E174" s="5">
        <v>0</v>
      </c>
    </row>
    <row r="175" spans="1:5" s="12" customFormat="1">
      <c r="A175" s="12" t="s">
        <v>182</v>
      </c>
      <c r="B175" s="12">
        <v>310721</v>
      </c>
      <c r="C175" s="12" t="s">
        <v>197</v>
      </c>
      <c r="D175" s="12" t="s">
        <v>691</v>
      </c>
      <c r="E175" s="5">
        <v>0</v>
      </c>
    </row>
    <row r="176" spans="1:5" s="12" customFormat="1">
      <c r="A176" s="12" t="s">
        <v>182</v>
      </c>
      <c r="B176" s="12">
        <v>310728</v>
      </c>
      <c r="C176" s="12" t="s">
        <v>198</v>
      </c>
      <c r="D176" s="12" t="s">
        <v>691</v>
      </c>
      <c r="E176" s="5">
        <v>0</v>
      </c>
    </row>
    <row r="177" spans="1:5" s="12" customFormat="1">
      <c r="A177" s="12" t="s">
        <v>182</v>
      </c>
      <c r="B177" s="12">
        <v>310734</v>
      </c>
      <c r="C177" s="12" t="s">
        <v>199</v>
      </c>
      <c r="D177" s="12" t="s">
        <v>691</v>
      </c>
      <c r="E177" s="5">
        <v>0</v>
      </c>
    </row>
    <row r="178" spans="1:5" s="12" customFormat="1">
      <c r="A178" s="12" t="s">
        <v>182</v>
      </c>
      <c r="B178" s="12">
        <v>310737</v>
      </c>
      <c r="C178" s="12" t="s">
        <v>200</v>
      </c>
      <c r="D178" s="12" t="s">
        <v>691</v>
      </c>
      <c r="E178" s="5">
        <v>0</v>
      </c>
    </row>
    <row r="179" spans="1:5" s="12" customFormat="1">
      <c r="A179" s="12" t="s">
        <v>182</v>
      </c>
      <c r="B179" s="12">
        <v>310777</v>
      </c>
      <c r="C179" s="12" t="s">
        <v>201</v>
      </c>
      <c r="D179" s="12" t="s">
        <v>691</v>
      </c>
      <c r="E179" s="5">
        <v>0</v>
      </c>
    </row>
    <row r="180" spans="1:5" s="12" customFormat="1">
      <c r="A180" s="12" t="s">
        <v>202</v>
      </c>
      <c r="B180" s="12">
        <v>320751</v>
      </c>
      <c r="C180" s="12" t="s">
        <v>203</v>
      </c>
      <c r="D180" s="12" t="s">
        <v>691</v>
      </c>
      <c r="E180" s="5">
        <v>0</v>
      </c>
    </row>
    <row r="181" spans="1:5" s="12" customFormat="1">
      <c r="A181" s="12" t="s">
        <v>202</v>
      </c>
      <c r="B181" s="12">
        <v>320753</v>
      </c>
      <c r="C181" s="12" t="s">
        <v>204</v>
      </c>
      <c r="D181" s="12" t="s">
        <v>691</v>
      </c>
      <c r="E181" s="5">
        <v>0</v>
      </c>
    </row>
    <row r="182" spans="1:5" s="12" customFormat="1">
      <c r="A182" s="12" t="s">
        <v>202</v>
      </c>
      <c r="B182" s="12">
        <v>320756</v>
      </c>
      <c r="C182" s="12" t="s">
        <v>205</v>
      </c>
      <c r="D182" s="12" t="s">
        <v>691</v>
      </c>
      <c r="E182" s="5">
        <v>0</v>
      </c>
    </row>
    <row r="183" spans="1:5" s="12" customFormat="1">
      <c r="A183" s="12" t="s">
        <v>202</v>
      </c>
      <c r="B183" s="12">
        <v>320759</v>
      </c>
      <c r="C183" s="12" t="s">
        <v>206</v>
      </c>
      <c r="D183" s="12" t="s">
        <v>691</v>
      </c>
      <c r="E183" s="5">
        <v>0</v>
      </c>
    </row>
    <row r="184" spans="1:5" s="12" customFormat="1">
      <c r="A184" s="12" t="s">
        <v>202</v>
      </c>
      <c r="B184" s="12">
        <v>320771</v>
      </c>
      <c r="C184" s="12" t="s">
        <v>207</v>
      </c>
      <c r="D184" s="12" t="s">
        <v>691</v>
      </c>
      <c r="E184" s="5">
        <v>0</v>
      </c>
    </row>
    <row r="185" spans="1:5" s="12" customFormat="1">
      <c r="A185" s="12" t="s">
        <v>202</v>
      </c>
      <c r="B185" s="12">
        <v>320775</v>
      </c>
      <c r="C185" s="12" t="s">
        <v>208</v>
      </c>
      <c r="D185" s="12" t="s">
        <v>691</v>
      </c>
      <c r="E185" s="5">
        <v>0</v>
      </c>
    </row>
    <row r="186" spans="1:5" s="12" customFormat="1">
      <c r="A186" s="12" t="s">
        <v>202</v>
      </c>
      <c r="B186" s="12">
        <v>320783</v>
      </c>
      <c r="C186" s="12" t="s">
        <v>209</v>
      </c>
      <c r="D186" s="12" t="s">
        <v>691</v>
      </c>
      <c r="E186" s="5">
        <v>0</v>
      </c>
    </row>
    <row r="187" spans="1:5" s="12" customFormat="1">
      <c r="A187" s="12" t="s">
        <v>202</v>
      </c>
      <c r="B187" s="12">
        <v>320790</v>
      </c>
      <c r="C187" s="12" t="s">
        <v>210</v>
      </c>
      <c r="D187" s="12" t="s">
        <v>691</v>
      </c>
      <c r="E187" s="5">
        <v>0</v>
      </c>
    </row>
    <row r="188" spans="1:5" s="12" customFormat="1">
      <c r="A188" s="12" t="s">
        <v>202</v>
      </c>
      <c r="B188" s="12">
        <v>320792</v>
      </c>
      <c r="C188" s="12" t="s">
        <v>211</v>
      </c>
      <c r="D188" s="12" t="s">
        <v>691</v>
      </c>
      <c r="E188" s="5">
        <v>0</v>
      </c>
    </row>
    <row r="189" spans="1:5" s="12" customFormat="1">
      <c r="A189" s="12" t="s">
        <v>202</v>
      </c>
      <c r="B189" s="12">
        <v>320796</v>
      </c>
      <c r="C189" s="12" t="s">
        <v>212</v>
      </c>
      <c r="D189" s="12" t="s">
        <v>691</v>
      </c>
      <c r="E189" s="5">
        <v>0</v>
      </c>
    </row>
    <row r="190" spans="1:5" s="12" customFormat="1">
      <c r="A190" s="12" t="s">
        <v>202</v>
      </c>
      <c r="B190" s="12">
        <v>320797</v>
      </c>
      <c r="C190" s="12" t="s">
        <v>213</v>
      </c>
      <c r="D190" s="12" t="s">
        <v>691</v>
      </c>
      <c r="E190" s="5">
        <v>0</v>
      </c>
    </row>
    <row r="191" spans="1:5" s="12" customFormat="1">
      <c r="A191" s="12" t="s">
        <v>202</v>
      </c>
      <c r="B191" s="12">
        <v>320800</v>
      </c>
      <c r="C191" s="12" t="s">
        <v>214</v>
      </c>
      <c r="D191" s="12" t="s">
        <v>691</v>
      </c>
      <c r="E191" s="5">
        <v>0</v>
      </c>
    </row>
    <row r="192" spans="1:5" s="12" customFormat="1">
      <c r="A192" s="12" t="s">
        <v>202</v>
      </c>
      <c r="B192" s="12">
        <v>320807</v>
      </c>
      <c r="C192" s="12" t="s">
        <v>215</v>
      </c>
      <c r="D192" s="12" t="s">
        <v>691</v>
      </c>
      <c r="E192" s="5">
        <v>0</v>
      </c>
    </row>
    <row r="193" spans="1:5" s="12" customFormat="1">
      <c r="A193" s="12" t="s">
        <v>202</v>
      </c>
      <c r="B193" s="12">
        <v>320813</v>
      </c>
      <c r="C193" s="12" t="s">
        <v>216</v>
      </c>
      <c r="D193" s="12" t="s">
        <v>691</v>
      </c>
      <c r="E193" s="5">
        <v>0</v>
      </c>
    </row>
    <row r="194" spans="1:5" s="12" customFormat="1">
      <c r="A194" s="12" t="s">
        <v>202</v>
      </c>
      <c r="B194" s="12">
        <v>320815</v>
      </c>
      <c r="C194" s="12" t="s">
        <v>217</v>
      </c>
      <c r="D194" s="12" t="s">
        <v>691</v>
      </c>
      <c r="E194" s="5">
        <v>0</v>
      </c>
    </row>
    <row r="195" spans="1:5" s="12" customFormat="1">
      <c r="A195" s="12" t="s">
        <v>202</v>
      </c>
      <c r="B195" s="12">
        <v>320818</v>
      </c>
      <c r="C195" s="12" t="s">
        <v>149</v>
      </c>
      <c r="D195" s="12" t="s">
        <v>691</v>
      </c>
      <c r="E195" s="5">
        <v>0</v>
      </c>
    </row>
    <row r="196" spans="1:5" s="12" customFormat="1">
      <c r="A196" s="12" t="s">
        <v>202</v>
      </c>
      <c r="B196" s="12">
        <v>320819</v>
      </c>
      <c r="C196" s="12" t="s">
        <v>218</v>
      </c>
      <c r="D196" s="12" t="s">
        <v>691</v>
      </c>
      <c r="E196" s="5">
        <v>0</v>
      </c>
    </row>
    <row r="197" spans="1:5" s="12" customFormat="1">
      <c r="A197" s="12" t="s">
        <v>202</v>
      </c>
      <c r="B197" s="12">
        <v>320825</v>
      </c>
      <c r="C197" s="12" t="s">
        <v>219</v>
      </c>
      <c r="D197" s="12" t="s">
        <v>691</v>
      </c>
      <c r="E197" s="5">
        <v>0</v>
      </c>
    </row>
    <row r="198" spans="1:5" s="12" customFormat="1">
      <c r="A198" s="12" t="s">
        <v>202</v>
      </c>
      <c r="B198" s="12">
        <v>320826</v>
      </c>
      <c r="C198" s="12" t="s">
        <v>220</v>
      </c>
      <c r="D198" s="12" t="s">
        <v>691</v>
      </c>
      <c r="E198" s="5">
        <v>0</v>
      </c>
    </row>
    <row r="199" spans="1:5" s="12" customFormat="1">
      <c r="A199" s="12" t="s">
        <v>202</v>
      </c>
      <c r="B199" s="12">
        <v>320827</v>
      </c>
      <c r="C199" s="12" t="s">
        <v>221</v>
      </c>
      <c r="D199" s="12" t="s">
        <v>691</v>
      </c>
      <c r="E199" s="5">
        <v>0</v>
      </c>
    </row>
    <row r="200" spans="1:5" s="12" customFormat="1">
      <c r="A200" s="12" t="s">
        <v>202</v>
      </c>
      <c r="B200" s="12">
        <v>320834</v>
      </c>
      <c r="C200" s="12" t="s">
        <v>222</v>
      </c>
      <c r="D200" s="12" t="s">
        <v>691</v>
      </c>
      <c r="E200" s="5">
        <v>0</v>
      </c>
    </row>
    <row r="201" spans="1:5" s="12" customFormat="1">
      <c r="A201" s="12" t="s">
        <v>202</v>
      </c>
      <c r="B201" s="12">
        <v>320839</v>
      </c>
      <c r="C201" s="12" t="s">
        <v>223</v>
      </c>
      <c r="D201" s="12" t="s">
        <v>691</v>
      </c>
      <c r="E201" s="5">
        <v>0</v>
      </c>
    </row>
    <row r="202" spans="1:5" s="12" customFormat="1">
      <c r="A202" s="12" t="s">
        <v>224</v>
      </c>
      <c r="B202" s="12">
        <v>330843</v>
      </c>
      <c r="C202" s="12" t="s">
        <v>225</v>
      </c>
      <c r="D202" s="12" t="s">
        <v>691</v>
      </c>
      <c r="E202" s="5">
        <v>0</v>
      </c>
    </row>
    <row r="203" spans="1:5" s="12" customFormat="1">
      <c r="A203" s="12" t="s">
        <v>224</v>
      </c>
      <c r="B203" s="12">
        <v>330846</v>
      </c>
      <c r="C203" s="12" t="s">
        <v>226</v>
      </c>
      <c r="D203" s="12" t="s">
        <v>691</v>
      </c>
      <c r="E203" s="5">
        <v>0</v>
      </c>
    </row>
    <row r="204" spans="1:5" s="12" customFormat="1">
      <c r="A204" s="12" t="s">
        <v>224</v>
      </c>
      <c r="B204" s="12">
        <v>330847</v>
      </c>
      <c r="C204" s="12" t="s">
        <v>227</v>
      </c>
      <c r="D204" s="12" t="s">
        <v>691</v>
      </c>
      <c r="E204" s="5">
        <v>0</v>
      </c>
    </row>
    <row r="205" spans="1:5" s="12" customFormat="1">
      <c r="A205" s="12" t="s">
        <v>224</v>
      </c>
      <c r="B205" s="12">
        <v>330848</v>
      </c>
      <c r="C205" s="12" t="s">
        <v>228</v>
      </c>
      <c r="D205" s="12" t="s">
        <v>691</v>
      </c>
      <c r="E205" s="5">
        <v>0</v>
      </c>
    </row>
    <row r="206" spans="1:5" s="12" customFormat="1">
      <c r="A206" s="12" t="s">
        <v>224</v>
      </c>
      <c r="B206" s="12">
        <v>330850</v>
      </c>
      <c r="C206" s="12" t="s">
        <v>229</v>
      </c>
      <c r="D206" s="12" t="s">
        <v>691</v>
      </c>
      <c r="E206" s="5">
        <v>0</v>
      </c>
    </row>
    <row r="207" spans="1:5" s="12" customFormat="1">
      <c r="A207" s="12" t="s">
        <v>224</v>
      </c>
      <c r="B207" s="12">
        <v>330860</v>
      </c>
      <c r="C207" s="12" t="s">
        <v>230</v>
      </c>
      <c r="D207" s="12" t="s">
        <v>691</v>
      </c>
      <c r="E207" s="5">
        <v>0</v>
      </c>
    </row>
    <row r="208" spans="1:5" s="12" customFormat="1">
      <c r="A208" s="12" t="s">
        <v>224</v>
      </c>
      <c r="B208" s="12">
        <v>330861</v>
      </c>
      <c r="C208" s="12" t="s">
        <v>231</v>
      </c>
      <c r="D208" s="12" t="s">
        <v>691</v>
      </c>
      <c r="E208" s="5">
        <v>0</v>
      </c>
    </row>
    <row r="209" spans="1:5" s="12" customFormat="1">
      <c r="A209" s="12" t="s">
        <v>224</v>
      </c>
      <c r="B209" s="12">
        <v>330863</v>
      </c>
      <c r="C209" s="12" t="s">
        <v>232</v>
      </c>
      <c r="D209" s="12" t="s">
        <v>691</v>
      </c>
      <c r="E209" s="5">
        <v>0</v>
      </c>
    </row>
    <row r="210" spans="1:5" s="12" customFormat="1">
      <c r="A210" s="12" t="s">
        <v>224</v>
      </c>
      <c r="B210" s="12">
        <v>330866</v>
      </c>
      <c r="C210" s="12" t="s">
        <v>233</v>
      </c>
      <c r="D210" s="12" t="s">
        <v>691</v>
      </c>
      <c r="E210" s="5">
        <v>0</v>
      </c>
    </row>
    <row r="211" spans="1:5" s="12" customFormat="1">
      <c r="A211" s="12" t="s">
        <v>224</v>
      </c>
      <c r="B211" s="12">
        <v>330872</v>
      </c>
      <c r="C211" s="12" t="s">
        <v>234</v>
      </c>
      <c r="D211" s="12" t="s">
        <v>691</v>
      </c>
      <c r="E211" s="5">
        <v>0</v>
      </c>
    </row>
    <row r="212" spans="1:5" s="12" customFormat="1">
      <c r="A212" s="12" t="s">
        <v>224</v>
      </c>
      <c r="B212" s="12">
        <v>330889</v>
      </c>
      <c r="C212" s="12" t="s">
        <v>235</v>
      </c>
      <c r="D212" s="12" t="s">
        <v>691</v>
      </c>
      <c r="E212" s="5">
        <v>0</v>
      </c>
    </row>
    <row r="213" spans="1:5" s="12" customFormat="1">
      <c r="A213" s="12" t="s">
        <v>224</v>
      </c>
      <c r="B213" s="12">
        <v>330896</v>
      </c>
      <c r="C213" s="12" t="s">
        <v>236</v>
      </c>
      <c r="D213" s="12" t="s">
        <v>691</v>
      </c>
      <c r="E213" s="5">
        <v>0</v>
      </c>
    </row>
    <row r="214" spans="1:5" s="12" customFormat="1">
      <c r="A214" s="12" t="s">
        <v>224</v>
      </c>
      <c r="B214" s="12">
        <v>330899</v>
      </c>
      <c r="C214" s="12" t="s">
        <v>237</v>
      </c>
      <c r="D214" s="12" t="s">
        <v>691</v>
      </c>
      <c r="E214" s="5">
        <v>0</v>
      </c>
    </row>
    <row r="215" spans="1:5" s="12" customFormat="1">
      <c r="A215" s="12" t="s">
        <v>224</v>
      </c>
      <c r="B215" s="12">
        <v>330900</v>
      </c>
      <c r="C215" s="12" t="s">
        <v>238</v>
      </c>
      <c r="D215" s="12" t="s">
        <v>691</v>
      </c>
      <c r="E215" s="5">
        <v>0</v>
      </c>
    </row>
    <row r="216" spans="1:5" s="12" customFormat="1">
      <c r="A216" s="12" t="s">
        <v>224</v>
      </c>
      <c r="B216" s="12">
        <v>330902</v>
      </c>
      <c r="C216" s="12" t="s">
        <v>239</v>
      </c>
      <c r="D216" s="12" t="s">
        <v>691</v>
      </c>
      <c r="E216" s="5">
        <v>0</v>
      </c>
    </row>
    <row r="217" spans="1:5" s="12" customFormat="1">
      <c r="A217" s="12" t="s">
        <v>224</v>
      </c>
      <c r="B217" s="12">
        <v>330908</v>
      </c>
      <c r="C217" s="12" t="s">
        <v>240</v>
      </c>
      <c r="D217" s="12" t="s">
        <v>691</v>
      </c>
      <c r="E217" s="5">
        <v>0</v>
      </c>
    </row>
    <row r="218" spans="1:5" s="12" customFormat="1">
      <c r="A218" s="12" t="s">
        <v>224</v>
      </c>
      <c r="B218" s="12">
        <v>330910</v>
      </c>
      <c r="C218" s="12" t="s">
        <v>241</v>
      </c>
      <c r="D218" s="12" t="s">
        <v>691</v>
      </c>
      <c r="E218" s="5">
        <v>0</v>
      </c>
    </row>
    <row r="219" spans="1:5" s="12" customFormat="1">
      <c r="A219" s="12" t="s">
        <v>224</v>
      </c>
      <c r="B219" s="12">
        <v>330918</v>
      </c>
      <c r="C219" s="12" t="s">
        <v>242</v>
      </c>
      <c r="D219" s="12" t="s">
        <v>691</v>
      </c>
      <c r="E219" s="5">
        <v>0</v>
      </c>
    </row>
    <row r="220" spans="1:5" s="12" customFormat="1">
      <c r="A220" s="12" t="s">
        <v>224</v>
      </c>
      <c r="B220" s="12">
        <v>330920</v>
      </c>
      <c r="C220" s="12" t="s">
        <v>243</v>
      </c>
      <c r="D220" s="12" t="s">
        <v>691</v>
      </c>
      <c r="E220" s="5">
        <v>0</v>
      </c>
    </row>
    <row r="221" spans="1:5" s="12" customFormat="1">
      <c r="A221" s="12" t="s">
        <v>224</v>
      </c>
      <c r="B221" s="12">
        <v>330925</v>
      </c>
      <c r="C221" s="12" t="s">
        <v>244</v>
      </c>
      <c r="D221" s="12" t="s">
        <v>691</v>
      </c>
      <c r="E221" s="5">
        <v>0</v>
      </c>
    </row>
    <row r="222" spans="1:5" s="12" customFormat="1">
      <c r="A222" s="12" t="s">
        <v>224</v>
      </c>
      <c r="B222" s="12">
        <v>330936</v>
      </c>
      <c r="C222" s="12" t="s">
        <v>245</v>
      </c>
      <c r="D222" s="12" t="s">
        <v>691</v>
      </c>
      <c r="E222" s="5">
        <v>0</v>
      </c>
    </row>
    <row r="223" spans="1:5" s="12" customFormat="1">
      <c r="A223" s="12" t="s">
        <v>224</v>
      </c>
      <c r="B223" s="12">
        <v>330937</v>
      </c>
      <c r="C223" s="12" t="s">
        <v>246</v>
      </c>
      <c r="D223" s="12" t="s">
        <v>691</v>
      </c>
      <c r="E223" s="5">
        <v>0</v>
      </c>
    </row>
    <row r="224" spans="1:5" s="12" customFormat="1">
      <c r="A224" s="12" t="s">
        <v>224</v>
      </c>
      <c r="B224" s="12">
        <v>330938</v>
      </c>
      <c r="C224" s="12" t="s">
        <v>247</v>
      </c>
      <c r="D224" s="12" t="s">
        <v>691</v>
      </c>
      <c r="E224" s="5">
        <v>0</v>
      </c>
    </row>
    <row r="225" spans="1:5" s="12" customFormat="1">
      <c r="A225" s="12" t="s">
        <v>224</v>
      </c>
      <c r="B225" s="12">
        <v>330942</v>
      </c>
      <c r="C225" s="12" t="s">
        <v>248</v>
      </c>
      <c r="D225" s="12" t="s">
        <v>691</v>
      </c>
      <c r="E225" s="5">
        <v>0</v>
      </c>
    </row>
    <row r="226" spans="1:5" s="12" customFormat="1">
      <c r="A226" s="12" t="s">
        <v>224</v>
      </c>
      <c r="B226" s="12">
        <v>330946</v>
      </c>
      <c r="C226" s="12" t="s">
        <v>249</v>
      </c>
      <c r="D226" s="12" t="s">
        <v>691</v>
      </c>
      <c r="E226" s="5">
        <v>0</v>
      </c>
    </row>
    <row r="227" spans="1:5" s="12" customFormat="1">
      <c r="A227" s="12" t="s">
        <v>224</v>
      </c>
      <c r="B227" s="12">
        <v>330949</v>
      </c>
      <c r="C227" s="12" t="s">
        <v>250</v>
      </c>
      <c r="D227" s="12" t="s">
        <v>691</v>
      </c>
      <c r="E227" s="5">
        <v>0</v>
      </c>
    </row>
    <row r="228" spans="1:5" s="12" customFormat="1">
      <c r="A228" s="12" t="s">
        <v>224</v>
      </c>
      <c r="B228" s="12">
        <v>330953</v>
      </c>
      <c r="C228" s="12" t="s">
        <v>251</v>
      </c>
      <c r="D228" s="12" t="s">
        <v>691</v>
      </c>
      <c r="E228" s="5">
        <v>0</v>
      </c>
    </row>
    <row r="229" spans="1:5" s="12" customFormat="1">
      <c r="A229" s="12" t="s">
        <v>224</v>
      </c>
      <c r="B229" s="12">
        <v>330960</v>
      </c>
      <c r="C229" s="12" t="s">
        <v>252</v>
      </c>
      <c r="D229" s="12" t="s">
        <v>691</v>
      </c>
      <c r="E229" s="5">
        <v>0</v>
      </c>
    </row>
    <row r="230" spans="1:5" s="12" customFormat="1">
      <c r="A230" s="12" t="s">
        <v>224</v>
      </c>
      <c r="B230" s="12">
        <v>330966</v>
      </c>
      <c r="C230" s="12" t="s">
        <v>253</v>
      </c>
      <c r="D230" s="12" t="s">
        <v>691</v>
      </c>
      <c r="E230" s="5">
        <v>0</v>
      </c>
    </row>
    <row r="231" spans="1:5" s="12" customFormat="1">
      <c r="A231" s="12" t="s">
        <v>224</v>
      </c>
      <c r="B231" s="12">
        <v>330971</v>
      </c>
      <c r="C231" s="12" t="s">
        <v>254</v>
      </c>
      <c r="D231" s="12" t="s">
        <v>691</v>
      </c>
      <c r="E231" s="5">
        <v>0</v>
      </c>
    </row>
    <row r="232" spans="1:5" s="12" customFormat="1">
      <c r="A232" s="12" t="s">
        <v>224</v>
      </c>
      <c r="B232" s="12">
        <v>330974</v>
      </c>
      <c r="C232" s="12" t="s">
        <v>255</v>
      </c>
      <c r="D232" s="12" t="s">
        <v>691</v>
      </c>
      <c r="E232" s="5">
        <v>0</v>
      </c>
    </row>
    <row r="233" spans="1:5" s="12" customFormat="1">
      <c r="A233" s="12" t="s">
        <v>256</v>
      </c>
      <c r="B233" s="12">
        <v>340978</v>
      </c>
      <c r="C233" s="12" t="s">
        <v>257</v>
      </c>
      <c r="D233" s="12" t="s">
        <v>691</v>
      </c>
      <c r="E233" s="5">
        <v>0</v>
      </c>
    </row>
    <row r="234" spans="1:5" s="12" customFormat="1">
      <c r="A234" s="12" t="s">
        <v>256</v>
      </c>
      <c r="B234" s="12">
        <v>340983</v>
      </c>
      <c r="C234" s="12" t="s">
        <v>258</v>
      </c>
      <c r="D234" s="12" t="s">
        <v>691</v>
      </c>
      <c r="E234" s="5">
        <v>0</v>
      </c>
    </row>
    <row r="235" spans="1:5" s="12" customFormat="1">
      <c r="A235" s="12" t="s">
        <v>256</v>
      </c>
      <c r="B235" s="12">
        <v>340990</v>
      </c>
      <c r="C235" s="12" t="s">
        <v>259</v>
      </c>
      <c r="D235" s="12" t="s">
        <v>691</v>
      </c>
      <c r="E235" s="5">
        <v>0</v>
      </c>
    </row>
    <row r="236" spans="1:5" s="12" customFormat="1">
      <c r="A236" s="12" t="s">
        <v>256</v>
      </c>
      <c r="B236" s="12">
        <v>341003</v>
      </c>
      <c r="C236" s="12" t="s">
        <v>260</v>
      </c>
      <c r="D236" s="12" t="s">
        <v>691</v>
      </c>
      <c r="E236" s="5">
        <v>0</v>
      </c>
    </row>
    <row r="237" spans="1:5" s="12" customFormat="1">
      <c r="A237" s="12" t="s">
        <v>256</v>
      </c>
      <c r="B237" s="12">
        <v>341020</v>
      </c>
      <c r="C237" s="12" t="s">
        <v>261</v>
      </c>
      <c r="D237" s="12" t="s">
        <v>691</v>
      </c>
      <c r="E237" s="5">
        <v>0</v>
      </c>
    </row>
    <row r="238" spans="1:5" s="12" customFormat="1">
      <c r="A238" s="12" t="s">
        <v>256</v>
      </c>
      <c r="B238" s="12">
        <v>341021</v>
      </c>
      <c r="C238" s="12" t="s">
        <v>262</v>
      </c>
      <c r="D238" s="12" t="s">
        <v>691</v>
      </c>
      <c r="E238" s="5">
        <v>0</v>
      </c>
    </row>
    <row r="239" spans="1:5" s="12" customFormat="1">
      <c r="A239" s="12" t="s">
        <v>256</v>
      </c>
      <c r="B239" s="12">
        <v>341023</v>
      </c>
      <c r="C239" s="12" t="s">
        <v>263</v>
      </c>
      <c r="D239" s="12" t="s">
        <v>691</v>
      </c>
      <c r="E239" s="5">
        <v>0</v>
      </c>
    </row>
    <row r="240" spans="1:5" s="12" customFormat="1">
      <c r="A240" s="12" t="s">
        <v>256</v>
      </c>
      <c r="B240" s="12">
        <v>341025</v>
      </c>
      <c r="C240" s="12" t="s">
        <v>264</v>
      </c>
      <c r="D240" s="12" t="s">
        <v>691</v>
      </c>
      <c r="E240" s="5">
        <v>0</v>
      </c>
    </row>
    <row r="241" spans="1:5" s="12" customFormat="1">
      <c r="A241" s="12" t="s">
        <v>256</v>
      </c>
      <c r="B241" s="12">
        <v>341026</v>
      </c>
      <c r="C241" s="12" t="s">
        <v>265</v>
      </c>
      <c r="D241" s="12" t="s">
        <v>691</v>
      </c>
      <c r="E241" s="5">
        <v>0</v>
      </c>
    </row>
    <row r="242" spans="1:5" s="12" customFormat="1">
      <c r="A242" s="12" t="s">
        <v>256</v>
      </c>
      <c r="B242" s="12">
        <v>341032</v>
      </c>
      <c r="C242" s="12" t="s">
        <v>266</v>
      </c>
      <c r="D242" s="12" t="s">
        <v>691</v>
      </c>
      <c r="E242" s="5">
        <v>0</v>
      </c>
    </row>
    <row r="243" spans="1:5" s="12" customFormat="1">
      <c r="A243" s="12" t="s">
        <v>256</v>
      </c>
      <c r="B243" s="12">
        <v>341041</v>
      </c>
      <c r="C243" s="12" t="s">
        <v>267</v>
      </c>
      <c r="D243" s="12" t="s">
        <v>691</v>
      </c>
      <c r="E243" s="5">
        <v>0</v>
      </c>
    </row>
    <row r="244" spans="1:5" s="12" customFormat="1">
      <c r="A244" s="12" t="s">
        <v>256</v>
      </c>
      <c r="B244" s="12">
        <v>341043</v>
      </c>
      <c r="C244" s="12" t="s">
        <v>268</v>
      </c>
      <c r="D244" s="12" t="s">
        <v>691</v>
      </c>
      <c r="E244" s="5">
        <v>0</v>
      </c>
    </row>
    <row r="245" spans="1:5" s="12" customFormat="1">
      <c r="A245" s="12" t="s">
        <v>256</v>
      </c>
      <c r="B245" s="12">
        <v>341045</v>
      </c>
      <c r="C245" s="12" t="s">
        <v>269</v>
      </c>
      <c r="D245" s="12" t="s">
        <v>691</v>
      </c>
      <c r="E245" s="5">
        <v>0</v>
      </c>
    </row>
    <row r="246" spans="1:5" s="12" customFormat="1">
      <c r="A246" s="12" t="s">
        <v>256</v>
      </c>
      <c r="B246" s="12">
        <v>341046</v>
      </c>
      <c r="C246" s="12" t="s">
        <v>270</v>
      </c>
      <c r="D246" s="12" t="s">
        <v>691</v>
      </c>
      <c r="E246" s="5">
        <v>0</v>
      </c>
    </row>
    <row r="247" spans="1:5" s="12" customFormat="1">
      <c r="A247" s="12" t="s">
        <v>256</v>
      </c>
      <c r="B247" s="12">
        <v>341047</v>
      </c>
      <c r="C247" s="12" t="s">
        <v>271</v>
      </c>
      <c r="D247" s="12" t="s">
        <v>691</v>
      </c>
      <c r="E247" s="5">
        <v>0</v>
      </c>
    </row>
    <row r="248" spans="1:5" s="12" customFormat="1">
      <c r="A248" s="12" t="s">
        <v>256</v>
      </c>
      <c r="B248" s="12">
        <v>341049</v>
      </c>
      <c r="C248" s="12" t="s">
        <v>272</v>
      </c>
      <c r="D248" s="25" t="s">
        <v>691</v>
      </c>
      <c r="E248" s="3">
        <v>0</v>
      </c>
    </row>
    <row r="249" spans="1:5" s="12" customFormat="1">
      <c r="A249" s="12" t="s">
        <v>256</v>
      </c>
      <c r="B249" s="12">
        <v>341049</v>
      </c>
      <c r="C249" s="12" t="s">
        <v>272</v>
      </c>
      <c r="D249" s="12" t="s">
        <v>691</v>
      </c>
      <c r="E249" s="5">
        <v>0</v>
      </c>
    </row>
    <row r="250" spans="1:5" s="12" customFormat="1">
      <c r="A250" s="12" t="s">
        <v>256</v>
      </c>
      <c r="B250" s="12">
        <v>341050</v>
      </c>
      <c r="C250" s="12" t="s">
        <v>273</v>
      </c>
      <c r="D250" s="12" t="s">
        <v>691</v>
      </c>
      <c r="E250" s="5">
        <v>0</v>
      </c>
    </row>
    <row r="251" spans="1:5" s="12" customFormat="1">
      <c r="A251" s="12" t="s">
        <v>256</v>
      </c>
      <c r="B251" s="12">
        <v>341053</v>
      </c>
      <c r="C251" s="12" t="s">
        <v>274</v>
      </c>
      <c r="D251" s="12" t="s">
        <v>691</v>
      </c>
      <c r="E251" s="5">
        <v>0</v>
      </c>
    </row>
    <row r="252" spans="1:5" s="12" customFormat="1">
      <c r="A252" s="12" t="s">
        <v>256</v>
      </c>
      <c r="B252" s="12">
        <v>341058</v>
      </c>
      <c r="C252" s="12" t="s">
        <v>275</v>
      </c>
      <c r="D252" s="12" t="s">
        <v>691</v>
      </c>
      <c r="E252" s="5">
        <v>0</v>
      </c>
    </row>
    <row r="253" spans="1:5" s="12" customFormat="1">
      <c r="A253" s="12" t="s">
        <v>256</v>
      </c>
      <c r="B253" s="12">
        <v>341060</v>
      </c>
      <c r="C253" s="12" t="s">
        <v>276</v>
      </c>
      <c r="D253" s="12" t="s">
        <v>691</v>
      </c>
      <c r="E253" s="5">
        <v>0</v>
      </c>
    </row>
    <row r="254" spans="1:5" s="12" customFormat="1">
      <c r="A254" s="12" t="s">
        <v>256</v>
      </c>
      <c r="B254" s="12">
        <v>341062</v>
      </c>
      <c r="C254" s="12" t="s">
        <v>277</v>
      </c>
      <c r="D254" s="12" t="s">
        <v>691</v>
      </c>
      <c r="E254" s="5">
        <v>0</v>
      </c>
    </row>
    <row r="255" spans="1:5" s="12" customFormat="1">
      <c r="A255" s="12" t="s">
        <v>256</v>
      </c>
      <c r="B255" s="12">
        <v>341066</v>
      </c>
      <c r="C255" s="12" t="s">
        <v>278</v>
      </c>
      <c r="D255" s="12" t="s">
        <v>691</v>
      </c>
      <c r="E255" s="5">
        <v>0</v>
      </c>
    </row>
    <row r="256" spans="1:5" s="12" customFormat="1">
      <c r="A256" s="12" t="s">
        <v>256</v>
      </c>
      <c r="B256" s="12">
        <v>341087</v>
      </c>
      <c r="C256" s="12" t="s">
        <v>279</v>
      </c>
      <c r="D256" s="12" t="s">
        <v>691</v>
      </c>
      <c r="E256" s="5">
        <v>0</v>
      </c>
    </row>
    <row r="257" spans="1:5" s="12" customFormat="1">
      <c r="A257" s="12" t="s">
        <v>256</v>
      </c>
      <c r="B257" s="12">
        <v>341088</v>
      </c>
      <c r="C257" s="12" t="s">
        <v>280</v>
      </c>
      <c r="D257" s="12" t="s">
        <v>691</v>
      </c>
      <c r="E257" s="5">
        <v>0</v>
      </c>
    </row>
    <row r="258" spans="1:5" s="12" customFormat="1">
      <c r="A258" s="12" t="s">
        <v>256</v>
      </c>
      <c r="B258" s="12">
        <v>341091</v>
      </c>
      <c r="C258" s="12" t="s">
        <v>281</v>
      </c>
      <c r="D258" s="12" t="s">
        <v>691</v>
      </c>
      <c r="E258" s="5">
        <v>0</v>
      </c>
    </row>
    <row r="259" spans="1:5" s="12" customFormat="1">
      <c r="A259" s="12" t="s">
        <v>282</v>
      </c>
      <c r="B259" s="12">
        <v>350739</v>
      </c>
      <c r="C259" s="12" t="s">
        <v>283</v>
      </c>
      <c r="D259" s="12" t="s">
        <v>691</v>
      </c>
      <c r="E259" s="5">
        <v>0</v>
      </c>
    </row>
    <row r="260" spans="1:5" s="12" customFormat="1">
      <c r="A260" s="12" t="s">
        <v>282</v>
      </c>
      <c r="B260" s="12">
        <v>351098</v>
      </c>
      <c r="C260" s="12" t="s">
        <v>162</v>
      </c>
      <c r="D260" s="12" t="s">
        <v>691</v>
      </c>
      <c r="E260" s="5">
        <v>0</v>
      </c>
    </row>
    <row r="261" spans="1:5" s="12" customFormat="1">
      <c r="A261" s="12" t="s">
        <v>282</v>
      </c>
      <c r="B261" s="12">
        <v>351101</v>
      </c>
      <c r="C261" s="12" t="s">
        <v>284</v>
      </c>
      <c r="D261" s="12" t="s">
        <v>691</v>
      </c>
      <c r="E261" s="5">
        <v>0</v>
      </c>
    </row>
    <row r="262" spans="1:5" s="12" customFormat="1">
      <c r="A262" s="12" t="s">
        <v>282</v>
      </c>
      <c r="B262" s="12">
        <v>351106</v>
      </c>
      <c r="C262" s="12" t="s">
        <v>285</v>
      </c>
      <c r="D262" s="12" t="s">
        <v>691</v>
      </c>
      <c r="E262" s="5">
        <v>0</v>
      </c>
    </row>
    <row r="263" spans="1:5" s="12" customFormat="1">
      <c r="A263" s="12" t="s">
        <v>282</v>
      </c>
      <c r="B263" s="12">
        <v>351107</v>
      </c>
      <c r="C263" s="12" t="s">
        <v>286</v>
      </c>
      <c r="D263" s="12" t="s">
        <v>691</v>
      </c>
      <c r="E263" s="5">
        <v>0</v>
      </c>
    </row>
    <row r="264" spans="1:5" s="12" customFormat="1">
      <c r="A264" s="12" t="s">
        <v>282</v>
      </c>
      <c r="B264" s="12">
        <v>351110</v>
      </c>
      <c r="C264" s="12" t="s">
        <v>287</v>
      </c>
      <c r="D264" s="12" t="s">
        <v>691</v>
      </c>
      <c r="E264" s="5">
        <v>0</v>
      </c>
    </row>
    <row r="265" spans="1:5" s="12" customFormat="1">
      <c r="A265" s="12" t="s">
        <v>282</v>
      </c>
      <c r="B265" s="12">
        <v>351113</v>
      </c>
      <c r="C265" s="12" t="s">
        <v>288</v>
      </c>
      <c r="D265" s="12" t="s">
        <v>691</v>
      </c>
      <c r="E265" s="5">
        <v>0</v>
      </c>
    </row>
    <row r="266" spans="1:5" s="12" customFormat="1">
      <c r="A266" s="12" t="s">
        <v>282</v>
      </c>
      <c r="B266" s="12">
        <v>351118</v>
      </c>
      <c r="C266" s="12" t="s">
        <v>289</v>
      </c>
      <c r="D266" s="12" t="s">
        <v>691</v>
      </c>
      <c r="E266" s="5">
        <v>0</v>
      </c>
    </row>
    <row r="267" spans="1:5" s="12" customFormat="1">
      <c r="A267" s="12" t="s">
        <v>282</v>
      </c>
      <c r="B267" s="12">
        <v>351129</v>
      </c>
      <c r="C267" s="12" t="s">
        <v>290</v>
      </c>
      <c r="D267" s="12" t="s">
        <v>691</v>
      </c>
      <c r="E267" s="5">
        <v>0</v>
      </c>
    </row>
    <row r="268" spans="1:5" s="12" customFormat="1">
      <c r="A268" s="12" t="s">
        <v>282</v>
      </c>
      <c r="B268" s="12">
        <v>351130</v>
      </c>
      <c r="C268" s="12" t="s">
        <v>291</v>
      </c>
      <c r="D268" s="12" t="s">
        <v>691</v>
      </c>
      <c r="E268" s="5">
        <v>0</v>
      </c>
    </row>
    <row r="269" spans="1:5" s="12" customFormat="1">
      <c r="A269" s="12" t="s">
        <v>282</v>
      </c>
      <c r="B269" s="12">
        <v>351132</v>
      </c>
      <c r="C269" s="12" t="s">
        <v>292</v>
      </c>
      <c r="D269" s="12" t="s">
        <v>691</v>
      </c>
      <c r="E269" s="5">
        <v>0</v>
      </c>
    </row>
    <row r="270" spans="1:5" s="12" customFormat="1">
      <c r="A270" s="12" t="s">
        <v>282</v>
      </c>
      <c r="B270" s="12">
        <v>351133</v>
      </c>
      <c r="C270" s="12" t="s">
        <v>293</v>
      </c>
      <c r="D270" s="12" t="s">
        <v>691</v>
      </c>
      <c r="E270" s="5">
        <v>0</v>
      </c>
    </row>
    <row r="271" spans="1:5" s="12" customFormat="1">
      <c r="A271" s="12" t="s">
        <v>282</v>
      </c>
      <c r="B271" s="12">
        <v>351134</v>
      </c>
      <c r="C271" s="12" t="s">
        <v>294</v>
      </c>
      <c r="D271" s="12" t="s">
        <v>691</v>
      </c>
      <c r="E271" s="5">
        <v>0</v>
      </c>
    </row>
    <row r="272" spans="1:5" s="12" customFormat="1">
      <c r="A272" s="12" t="s">
        <v>282</v>
      </c>
      <c r="B272" s="12">
        <v>351141</v>
      </c>
      <c r="C272" s="12" t="s">
        <v>295</v>
      </c>
      <c r="D272" s="12" t="s">
        <v>691</v>
      </c>
      <c r="E272" s="5">
        <v>0</v>
      </c>
    </row>
    <row r="273" spans="1:5" s="12" customFormat="1">
      <c r="A273" s="12" t="s">
        <v>282</v>
      </c>
      <c r="B273" s="12">
        <v>351152</v>
      </c>
      <c r="C273" s="12" t="s">
        <v>296</v>
      </c>
      <c r="D273" s="12" t="s">
        <v>691</v>
      </c>
      <c r="E273" s="5">
        <v>0</v>
      </c>
    </row>
    <row r="274" spans="1:5" s="12" customFormat="1">
      <c r="A274" s="12" t="s">
        <v>282</v>
      </c>
      <c r="B274" s="12">
        <v>351153</v>
      </c>
      <c r="C274" s="12" t="s">
        <v>297</v>
      </c>
      <c r="D274" s="12" t="s">
        <v>691</v>
      </c>
      <c r="E274" s="5">
        <v>0</v>
      </c>
    </row>
    <row r="275" spans="1:5" s="12" customFormat="1">
      <c r="A275" s="12" t="s">
        <v>282</v>
      </c>
      <c r="B275" s="12">
        <v>351157</v>
      </c>
      <c r="C275" s="12" t="s">
        <v>298</v>
      </c>
      <c r="D275" s="12" t="s">
        <v>691</v>
      </c>
      <c r="E275" s="5">
        <v>0</v>
      </c>
    </row>
    <row r="276" spans="1:5" s="12" customFormat="1">
      <c r="A276" s="12" t="s">
        <v>282</v>
      </c>
      <c r="B276" s="12">
        <v>351158</v>
      </c>
      <c r="C276" s="12" t="s">
        <v>299</v>
      </c>
      <c r="D276" s="12" t="s">
        <v>691</v>
      </c>
      <c r="E276" s="5">
        <v>0</v>
      </c>
    </row>
    <row r="277" spans="1:5" s="12" customFormat="1">
      <c r="A277" s="12" t="s">
        <v>282</v>
      </c>
      <c r="B277" s="12">
        <v>351160</v>
      </c>
      <c r="C277" s="12" t="s">
        <v>300</v>
      </c>
      <c r="D277" s="12" t="s">
        <v>691</v>
      </c>
      <c r="E277" s="5">
        <v>0</v>
      </c>
    </row>
    <row r="278" spans="1:5" s="12" customFormat="1">
      <c r="A278" s="12" t="s">
        <v>282</v>
      </c>
      <c r="B278" s="12">
        <v>351162</v>
      </c>
      <c r="C278" s="12" t="s">
        <v>301</v>
      </c>
      <c r="D278" s="12" t="s">
        <v>691</v>
      </c>
      <c r="E278" s="5">
        <v>0</v>
      </c>
    </row>
    <row r="279" spans="1:5" s="12" customFormat="1">
      <c r="A279" s="12" t="s">
        <v>282</v>
      </c>
      <c r="B279" s="12">
        <v>351166</v>
      </c>
      <c r="C279" s="12" t="s">
        <v>302</v>
      </c>
      <c r="D279" s="12" t="s">
        <v>691</v>
      </c>
      <c r="E279" s="5">
        <v>0</v>
      </c>
    </row>
    <row r="280" spans="1:5" s="12" customFormat="1">
      <c r="A280" s="12" t="s">
        <v>282</v>
      </c>
      <c r="B280" s="12">
        <v>351169</v>
      </c>
      <c r="C280" s="12" t="s">
        <v>303</v>
      </c>
      <c r="D280" s="12" t="s">
        <v>691</v>
      </c>
      <c r="E280" s="5">
        <v>0</v>
      </c>
    </row>
    <row r="281" spans="1:5" s="12" customFormat="1">
      <c r="A281" s="12" t="s">
        <v>282</v>
      </c>
      <c r="B281" s="12">
        <v>351172</v>
      </c>
      <c r="C281" s="12" t="s">
        <v>172</v>
      </c>
      <c r="D281" s="12" t="s">
        <v>691</v>
      </c>
      <c r="E281" s="5">
        <v>0</v>
      </c>
    </row>
    <row r="282" spans="1:5" s="12" customFormat="1">
      <c r="A282" s="12" t="s">
        <v>282</v>
      </c>
      <c r="B282" s="12">
        <v>351173</v>
      </c>
      <c r="C282" s="12" t="s">
        <v>303</v>
      </c>
      <c r="D282" s="12" t="s">
        <v>691</v>
      </c>
      <c r="E282" s="5">
        <v>0</v>
      </c>
    </row>
    <row r="283" spans="1:5" s="12" customFormat="1">
      <c r="A283" s="12" t="s">
        <v>282</v>
      </c>
      <c r="B283" s="12">
        <v>351174</v>
      </c>
      <c r="C283" s="12" t="s">
        <v>172</v>
      </c>
      <c r="D283" s="12" t="s">
        <v>691</v>
      </c>
      <c r="E283" s="5">
        <v>0</v>
      </c>
    </row>
    <row r="284" spans="1:5" s="12" customFormat="1">
      <c r="A284" s="12" t="s">
        <v>282</v>
      </c>
      <c r="B284" s="12">
        <v>351175</v>
      </c>
      <c r="C284" s="12" t="s">
        <v>304</v>
      </c>
      <c r="D284" s="12" t="s">
        <v>691</v>
      </c>
      <c r="E284" s="5">
        <v>0</v>
      </c>
    </row>
    <row r="285" spans="1:5" s="12" customFormat="1">
      <c r="A285" s="12" t="s">
        <v>282</v>
      </c>
      <c r="B285" s="12">
        <v>351177</v>
      </c>
      <c r="C285" s="12" t="s">
        <v>305</v>
      </c>
      <c r="D285" s="12" t="s">
        <v>691</v>
      </c>
      <c r="E285" s="5">
        <v>0</v>
      </c>
    </row>
    <row r="286" spans="1:5" s="12" customFormat="1">
      <c r="A286" s="12" t="s">
        <v>282</v>
      </c>
      <c r="B286" s="12">
        <v>351188</v>
      </c>
      <c r="C286" s="12" t="s">
        <v>306</v>
      </c>
      <c r="D286" s="12" t="s">
        <v>691</v>
      </c>
      <c r="E286" s="5">
        <v>0</v>
      </c>
    </row>
    <row r="287" spans="1:5" s="12" customFormat="1">
      <c r="A287" s="12" t="s">
        <v>282</v>
      </c>
      <c r="B287" s="12">
        <v>351189</v>
      </c>
      <c r="C287" s="12" t="s">
        <v>307</v>
      </c>
      <c r="D287" s="12" t="s">
        <v>691</v>
      </c>
      <c r="E287" s="5">
        <v>0</v>
      </c>
    </row>
    <row r="288" spans="1:5" s="12" customFormat="1">
      <c r="A288" s="12" t="s">
        <v>282</v>
      </c>
      <c r="B288" s="12">
        <v>351191</v>
      </c>
      <c r="C288" s="12" t="s">
        <v>308</v>
      </c>
      <c r="D288" s="12" t="s">
        <v>691</v>
      </c>
      <c r="E288" s="5">
        <v>0</v>
      </c>
    </row>
    <row r="289" spans="1:5" s="12" customFormat="1">
      <c r="A289" s="12" t="s">
        <v>282</v>
      </c>
      <c r="B289" s="12">
        <v>351195</v>
      </c>
      <c r="C289" s="12" t="s">
        <v>309</v>
      </c>
      <c r="D289" s="12" t="s">
        <v>691</v>
      </c>
      <c r="E289" s="5">
        <v>0</v>
      </c>
    </row>
    <row r="290" spans="1:5" s="12" customFormat="1">
      <c r="A290" s="12" t="s">
        <v>282</v>
      </c>
      <c r="B290" s="12">
        <v>351199</v>
      </c>
      <c r="C290" s="12" t="s">
        <v>310</v>
      </c>
      <c r="D290" s="12" t="s">
        <v>691</v>
      </c>
      <c r="E290" s="5">
        <v>0</v>
      </c>
    </row>
    <row r="291" spans="1:5" s="12" customFormat="1">
      <c r="A291" s="12" t="s">
        <v>282</v>
      </c>
      <c r="B291" s="12">
        <v>351202</v>
      </c>
      <c r="C291" s="12" t="s">
        <v>311</v>
      </c>
      <c r="D291" s="12" t="s">
        <v>691</v>
      </c>
      <c r="E291" s="5">
        <v>0</v>
      </c>
    </row>
    <row r="292" spans="1:5" s="12" customFormat="1">
      <c r="A292" s="12" t="s">
        <v>282</v>
      </c>
      <c r="B292" s="12">
        <v>351203</v>
      </c>
      <c r="C292" s="12" t="s">
        <v>312</v>
      </c>
      <c r="D292" s="12" t="s">
        <v>691</v>
      </c>
      <c r="E292" s="5">
        <v>0</v>
      </c>
    </row>
    <row r="293" spans="1:5" s="12" customFormat="1">
      <c r="A293" s="12" t="s">
        <v>282</v>
      </c>
      <c r="B293" s="12">
        <v>351205</v>
      </c>
      <c r="C293" s="12" t="s">
        <v>313</v>
      </c>
      <c r="D293" s="12" t="s">
        <v>691</v>
      </c>
      <c r="E293" s="5">
        <v>0</v>
      </c>
    </row>
    <row r="294" spans="1:5" s="12" customFormat="1">
      <c r="A294" s="12" t="s">
        <v>282</v>
      </c>
      <c r="B294" s="12">
        <v>351206</v>
      </c>
      <c r="C294" s="12" t="s">
        <v>314</v>
      </c>
      <c r="D294" s="12" t="s">
        <v>691</v>
      </c>
      <c r="E294" s="5">
        <v>0</v>
      </c>
    </row>
    <row r="295" spans="1:5" s="12" customFormat="1">
      <c r="A295" s="12" t="s">
        <v>282</v>
      </c>
      <c r="B295" s="12">
        <v>351209</v>
      </c>
      <c r="C295" s="12" t="s">
        <v>714</v>
      </c>
      <c r="D295" s="12" t="s">
        <v>691</v>
      </c>
      <c r="E295" s="5">
        <v>0</v>
      </c>
    </row>
    <row r="296" spans="1:5" s="12" customFormat="1">
      <c r="A296" s="12" t="s">
        <v>282</v>
      </c>
      <c r="B296" s="12">
        <v>351214</v>
      </c>
      <c r="C296" s="12" t="s">
        <v>315</v>
      </c>
      <c r="D296" s="12" t="s">
        <v>691</v>
      </c>
      <c r="E296" s="5">
        <v>0</v>
      </c>
    </row>
    <row r="297" spans="1:5" s="12" customFormat="1">
      <c r="A297" s="12" t="s">
        <v>282</v>
      </c>
      <c r="B297" s="12">
        <v>351217</v>
      </c>
      <c r="C297" s="12" t="s">
        <v>316</v>
      </c>
      <c r="D297" s="12" t="s">
        <v>691</v>
      </c>
      <c r="E297" s="5">
        <v>0</v>
      </c>
    </row>
    <row r="298" spans="1:5" s="12" customFormat="1">
      <c r="A298" s="12" t="s">
        <v>282</v>
      </c>
      <c r="B298" s="12">
        <v>351220</v>
      </c>
      <c r="C298" s="12" t="s">
        <v>317</v>
      </c>
      <c r="D298" s="12" t="s">
        <v>691</v>
      </c>
      <c r="E298" s="5">
        <v>0</v>
      </c>
    </row>
    <row r="299" spans="1:5" s="12" customFormat="1">
      <c r="A299" s="12" t="s">
        <v>282</v>
      </c>
      <c r="B299" s="12">
        <v>351225</v>
      </c>
      <c r="C299" s="12" t="s">
        <v>318</v>
      </c>
      <c r="D299" s="12" t="s">
        <v>691</v>
      </c>
      <c r="E299" s="5">
        <v>0</v>
      </c>
    </row>
    <row r="300" spans="1:5" s="12" customFormat="1">
      <c r="A300" s="12" t="s">
        <v>282</v>
      </c>
      <c r="B300" s="12">
        <v>351229</v>
      </c>
      <c r="C300" s="12" t="s">
        <v>319</v>
      </c>
      <c r="D300" s="12" t="s">
        <v>691</v>
      </c>
      <c r="E300" s="5">
        <v>0</v>
      </c>
    </row>
    <row r="301" spans="1:5" s="12" customFormat="1">
      <c r="A301" s="12" t="s">
        <v>282</v>
      </c>
      <c r="B301" s="12">
        <v>351232</v>
      </c>
      <c r="C301" s="12" t="s">
        <v>320</v>
      </c>
      <c r="D301" s="12" t="s">
        <v>691</v>
      </c>
      <c r="E301" s="5">
        <v>0</v>
      </c>
    </row>
    <row r="302" spans="1:5" s="12" customFormat="1">
      <c r="A302" s="12" t="s">
        <v>282</v>
      </c>
      <c r="B302" s="12">
        <v>351237</v>
      </c>
      <c r="C302" s="12" t="s">
        <v>321</v>
      </c>
      <c r="D302" s="12" t="s">
        <v>691</v>
      </c>
      <c r="E302" s="5">
        <v>0</v>
      </c>
    </row>
    <row r="303" spans="1:5" s="12" customFormat="1">
      <c r="A303" s="12" t="s">
        <v>282</v>
      </c>
      <c r="B303" s="12">
        <v>351242</v>
      </c>
      <c r="C303" s="12" t="s">
        <v>322</v>
      </c>
      <c r="D303" s="12" t="s">
        <v>691</v>
      </c>
      <c r="E303" s="5">
        <v>0</v>
      </c>
    </row>
    <row r="304" spans="1:5" s="12" customFormat="1">
      <c r="A304" s="12" t="s">
        <v>282</v>
      </c>
      <c r="B304" s="12">
        <v>351245</v>
      </c>
      <c r="C304" s="12" t="s">
        <v>323</v>
      </c>
      <c r="D304" s="12" t="s">
        <v>691</v>
      </c>
      <c r="E304" s="5">
        <v>0</v>
      </c>
    </row>
    <row r="305" spans="1:5" s="12" customFormat="1">
      <c r="A305" s="12" t="s">
        <v>282</v>
      </c>
      <c r="B305" s="12">
        <v>351246</v>
      </c>
      <c r="C305" s="12" t="s">
        <v>324</v>
      </c>
      <c r="D305" s="12" t="s">
        <v>691</v>
      </c>
      <c r="E305" s="5">
        <v>0</v>
      </c>
    </row>
    <row r="306" spans="1:5" s="12" customFormat="1">
      <c r="A306" s="12" t="s">
        <v>282</v>
      </c>
      <c r="B306" s="12">
        <v>351251</v>
      </c>
      <c r="C306" s="12" t="s">
        <v>326</v>
      </c>
      <c r="D306" s="12" t="s">
        <v>691</v>
      </c>
      <c r="E306" s="5">
        <v>0</v>
      </c>
    </row>
    <row r="307" spans="1:5" s="12" customFormat="1">
      <c r="A307" s="12" t="s">
        <v>282</v>
      </c>
      <c r="B307" s="12">
        <v>351252</v>
      </c>
      <c r="C307" s="12" t="s">
        <v>325</v>
      </c>
      <c r="D307" s="12" t="s">
        <v>691</v>
      </c>
      <c r="E307" s="5">
        <v>0</v>
      </c>
    </row>
    <row r="308" spans="1:5" s="12" customFormat="1">
      <c r="A308" s="12" t="s">
        <v>282</v>
      </c>
      <c r="B308" s="12">
        <v>351259</v>
      </c>
      <c r="C308" s="12" t="s">
        <v>327</v>
      </c>
      <c r="D308" s="12" t="s">
        <v>691</v>
      </c>
      <c r="E308" s="5">
        <v>0</v>
      </c>
    </row>
    <row r="309" spans="1:5" s="12" customFormat="1">
      <c r="A309" s="12" t="s">
        <v>282</v>
      </c>
      <c r="B309" s="12">
        <v>351262</v>
      </c>
      <c r="C309" s="12" t="s">
        <v>328</v>
      </c>
      <c r="D309" s="12" t="s">
        <v>691</v>
      </c>
      <c r="E309" s="5">
        <v>0</v>
      </c>
    </row>
    <row r="310" spans="1:5" s="12" customFormat="1">
      <c r="A310" s="12" t="s">
        <v>282</v>
      </c>
      <c r="B310" s="12">
        <v>351263</v>
      </c>
      <c r="C310" s="12" t="s">
        <v>329</v>
      </c>
      <c r="D310" s="12" t="s">
        <v>691</v>
      </c>
      <c r="E310" s="5">
        <v>0</v>
      </c>
    </row>
    <row r="311" spans="1:5" s="12" customFormat="1">
      <c r="A311" s="12" t="s">
        <v>282</v>
      </c>
      <c r="B311" s="12">
        <v>351269</v>
      </c>
      <c r="C311" s="12" t="s">
        <v>330</v>
      </c>
      <c r="D311" s="12" t="s">
        <v>691</v>
      </c>
      <c r="E311" s="5">
        <v>0</v>
      </c>
    </row>
    <row r="312" spans="1:5" s="12" customFormat="1">
      <c r="A312" s="12" t="s">
        <v>282</v>
      </c>
      <c r="B312" s="12">
        <v>351270</v>
      </c>
      <c r="C312" s="12" t="s">
        <v>331</v>
      </c>
      <c r="D312" s="12" t="s">
        <v>691</v>
      </c>
      <c r="E312" s="5">
        <v>0</v>
      </c>
    </row>
    <row r="313" spans="1:5" s="12" customFormat="1">
      <c r="A313" s="12" t="s">
        <v>282</v>
      </c>
      <c r="B313" s="12">
        <v>351271</v>
      </c>
      <c r="C313" s="12" t="s">
        <v>332</v>
      </c>
      <c r="D313" s="23" t="s">
        <v>691</v>
      </c>
      <c r="E313" s="3">
        <v>45420</v>
      </c>
    </row>
    <row r="314" spans="1:5" s="12" customFormat="1">
      <c r="A314" s="12" t="s">
        <v>282</v>
      </c>
      <c r="B314" s="12">
        <v>351271</v>
      </c>
      <c r="C314" s="12" t="s">
        <v>332</v>
      </c>
      <c r="D314" s="12" t="s">
        <v>691</v>
      </c>
      <c r="E314" s="5">
        <v>0</v>
      </c>
    </row>
    <row r="315" spans="1:5" s="12" customFormat="1">
      <c r="A315" s="12" t="s">
        <v>282</v>
      </c>
      <c r="B315" s="12">
        <v>351275</v>
      </c>
      <c r="C315" s="12" t="s">
        <v>333</v>
      </c>
      <c r="D315" s="12" t="s">
        <v>691</v>
      </c>
      <c r="E315" s="5">
        <v>0</v>
      </c>
    </row>
    <row r="316" spans="1:5" s="12" customFormat="1">
      <c r="A316" s="12" t="s">
        <v>282</v>
      </c>
      <c r="B316" s="12">
        <v>351276</v>
      </c>
      <c r="C316" s="12" t="s">
        <v>334</v>
      </c>
      <c r="D316" s="12" t="s">
        <v>691</v>
      </c>
      <c r="E316" s="5">
        <v>0</v>
      </c>
    </row>
    <row r="317" spans="1:5" s="12" customFormat="1">
      <c r="A317" s="12" t="s">
        <v>282</v>
      </c>
      <c r="B317" s="12">
        <v>351277</v>
      </c>
      <c r="C317" s="12" t="s">
        <v>335</v>
      </c>
      <c r="D317" s="12" t="s">
        <v>691</v>
      </c>
      <c r="E317" s="5">
        <v>0</v>
      </c>
    </row>
    <row r="318" spans="1:5" s="12" customFormat="1">
      <c r="A318" s="12" t="s">
        <v>282</v>
      </c>
      <c r="B318" s="12">
        <v>351278</v>
      </c>
      <c r="C318" s="12" t="s">
        <v>336</v>
      </c>
      <c r="D318" s="12" t="s">
        <v>691</v>
      </c>
      <c r="E318" s="5">
        <v>0</v>
      </c>
    </row>
    <row r="319" spans="1:5" s="12" customFormat="1">
      <c r="A319" s="12" t="s">
        <v>282</v>
      </c>
      <c r="B319" s="12">
        <v>351280</v>
      </c>
      <c r="C319" s="12" t="s">
        <v>337</v>
      </c>
      <c r="D319" s="12" t="s">
        <v>691</v>
      </c>
      <c r="E319" s="5">
        <v>0</v>
      </c>
    </row>
    <row r="320" spans="1:5" s="12" customFormat="1">
      <c r="A320" s="12" t="s">
        <v>282</v>
      </c>
      <c r="B320" s="12">
        <v>351283</v>
      </c>
      <c r="C320" s="12" t="s">
        <v>338</v>
      </c>
      <c r="D320" s="12" t="s">
        <v>691</v>
      </c>
      <c r="E320" s="5">
        <v>0</v>
      </c>
    </row>
    <row r="321" spans="1:5" s="12" customFormat="1">
      <c r="A321" s="12" t="s">
        <v>282</v>
      </c>
      <c r="B321" s="12">
        <v>351284</v>
      </c>
      <c r="C321" s="12" t="s">
        <v>339</v>
      </c>
      <c r="D321" s="12" t="s">
        <v>691</v>
      </c>
      <c r="E321" s="5">
        <v>0</v>
      </c>
    </row>
    <row r="322" spans="1:5" s="12" customFormat="1">
      <c r="A322" s="12" t="s">
        <v>282</v>
      </c>
      <c r="B322" s="12">
        <v>351292</v>
      </c>
      <c r="C322" s="12" t="s">
        <v>340</v>
      </c>
      <c r="D322" s="12" t="s">
        <v>691</v>
      </c>
      <c r="E322" s="5">
        <v>0</v>
      </c>
    </row>
    <row r="323" spans="1:5" s="12" customFormat="1">
      <c r="A323" s="12" t="s">
        <v>282</v>
      </c>
      <c r="B323" s="12">
        <v>351293</v>
      </c>
      <c r="C323" s="12" t="s">
        <v>249</v>
      </c>
      <c r="D323" s="12" t="s">
        <v>691</v>
      </c>
      <c r="E323" s="5">
        <v>0</v>
      </c>
    </row>
    <row r="324" spans="1:5" s="12" customFormat="1">
      <c r="A324" s="12" t="s">
        <v>282</v>
      </c>
      <c r="B324" s="12">
        <v>351297</v>
      </c>
      <c r="C324" s="12" t="s">
        <v>341</v>
      </c>
      <c r="D324" s="23" t="s">
        <v>691</v>
      </c>
      <c r="E324" s="3">
        <v>311268</v>
      </c>
    </row>
    <row r="325" spans="1:5" s="12" customFormat="1">
      <c r="A325" s="12" t="s">
        <v>282</v>
      </c>
      <c r="B325" s="12">
        <v>351297</v>
      </c>
      <c r="C325" s="12" t="s">
        <v>341</v>
      </c>
      <c r="D325" s="12" t="s">
        <v>691</v>
      </c>
      <c r="E325" s="5">
        <v>0</v>
      </c>
    </row>
    <row r="326" spans="1:5" s="12" customFormat="1">
      <c r="A326" s="12" t="s">
        <v>282</v>
      </c>
      <c r="B326" s="12">
        <v>351298</v>
      </c>
      <c r="C326" s="12" t="s">
        <v>342</v>
      </c>
      <c r="D326" s="23" t="s">
        <v>691</v>
      </c>
      <c r="E326" s="3">
        <v>46836</v>
      </c>
    </row>
    <row r="327" spans="1:5" s="12" customFormat="1">
      <c r="A327" s="12" t="s">
        <v>282</v>
      </c>
      <c r="B327" s="12">
        <v>351298</v>
      </c>
      <c r="C327" s="12" t="s">
        <v>342</v>
      </c>
      <c r="D327" s="12" t="s">
        <v>691</v>
      </c>
      <c r="E327" s="5">
        <v>0</v>
      </c>
    </row>
    <row r="328" spans="1:5" s="12" customFormat="1">
      <c r="A328" s="12" t="s">
        <v>282</v>
      </c>
      <c r="B328" s="12">
        <v>351301</v>
      </c>
      <c r="C328" s="12" t="s">
        <v>714</v>
      </c>
      <c r="D328" s="12" t="s">
        <v>691</v>
      </c>
      <c r="E328" s="5">
        <v>0</v>
      </c>
    </row>
    <row r="329" spans="1:5" s="12" customFormat="1">
      <c r="A329" s="12" t="s">
        <v>282</v>
      </c>
      <c r="B329" s="12">
        <v>351302</v>
      </c>
      <c r="C329" s="12" t="s">
        <v>343</v>
      </c>
      <c r="D329" s="12" t="s">
        <v>691</v>
      </c>
      <c r="E329" s="5">
        <v>0</v>
      </c>
    </row>
    <row r="330" spans="1:5" s="12" customFormat="1">
      <c r="A330" s="12" t="s">
        <v>282</v>
      </c>
      <c r="B330" s="12">
        <v>351303</v>
      </c>
      <c r="C330" s="12" t="s">
        <v>344</v>
      </c>
      <c r="D330" s="12" t="s">
        <v>691</v>
      </c>
      <c r="E330" s="5">
        <v>0</v>
      </c>
    </row>
    <row r="331" spans="1:5" s="12" customFormat="1">
      <c r="A331" s="12" t="s">
        <v>282</v>
      </c>
      <c r="B331" s="12">
        <v>351304</v>
      </c>
      <c r="C331" s="12" t="s">
        <v>345</v>
      </c>
      <c r="D331" s="12" t="s">
        <v>691</v>
      </c>
      <c r="E331" s="5">
        <v>0</v>
      </c>
    </row>
    <row r="332" spans="1:5" s="12" customFormat="1">
      <c r="A332" s="12" t="s">
        <v>282</v>
      </c>
      <c r="B332" s="12">
        <v>351305</v>
      </c>
      <c r="C332" s="12" t="s">
        <v>346</v>
      </c>
      <c r="D332" s="12" t="s">
        <v>691</v>
      </c>
      <c r="E332" s="5">
        <v>0</v>
      </c>
    </row>
    <row r="333" spans="1:5" s="12" customFormat="1">
      <c r="A333" s="12" t="s">
        <v>282</v>
      </c>
      <c r="B333" s="12">
        <v>351306</v>
      </c>
      <c r="C333" s="12" t="s">
        <v>347</v>
      </c>
      <c r="D333" s="12" t="s">
        <v>691</v>
      </c>
      <c r="E333" s="5">
        <v>0</v>
      </c>
    </row>
    <row r="334" spans="1:5" s="12" customFormat="1">
      <c r="A334" s="12" t="s">
        <v>282</v>
      </c>
      <c r="B334" s="12">
        <v>351316</v>
      </c>
      <c r="C334" s="12" t="s">
        <v>348</v>
      </c>
      <c r="D334" s="12" t="s">
        <v>691</v>
      </c>
      <c r="E334" s="5">
        <v>0</v>
      </c>
    </row>
    <row r="335" spans="1:5" s="12" customFormat="1">
      <c r="A335" s="12" t="s">
        <v>282</v>
      </c>
      <c r="B335" s="12">
        <v>351320</v>
      </c>
      <c r="C335" s="12" t="s">
        <v>349</v>
      </c>
      <c r="D335" s="12" t="s">
        <v>691</v>
      </c>
      <c r="E335" s="5">
        <v>0</v>
      </c>
    </row>
    <row r="336" spans="1:5" s="12" customFormat="1">
      <c r="A336" s="12" t="s">
        <v>282</v>
      </c>
      <c r="B336" s="12">
        <v>351322</v>
      </c>
      <c r="C336" s="12" t="s">
        <v>350</v>
      </c>
      <c r="D336" s="12" t="s">
        <v>691</v>
      </c>
      <c r="E336" s="5">
        <v>0</v>
      </c>
    </row>
    <row r="337" spans="1:5" s="12" customFormat="1">
      <c r="A337" s="12" t="s">
        <v>282</v>
      </c>
      <c r="B337" s="12">
        <v>351324</v>
      </c>
      <c r="C337" s="12" t="s">
        <v>351</v>
      </c>
      <c r="D337" s="12" t="s">
        <v>691</v>
      </c>
      <c r="E337" s="5">
        <v>0</v>
      </c>
    </row>
    <row r="338" spans="1:5" s="12" customFormat="1">
      <c r="A338" s="12" t="s">
        <v>282</v>
      </c>
      <c r="B338" s="12">
        <v>351326</v>
      </c>
      <c r="C338" s="12" t="s">
        <v>352</v>
      </c>
      <c r="D338" s="12" t="s">
        <v>691</v>
      </c>
      <c r="E338" s="5">
        <v>0</v>
      </c>
    </row>
    <row r="339" spans="1:5" s="12" customFormat="1">
      <c r="A339" s="12" t="s">
        <v>282</v>
      </c>
      <c r="B339" s="12">
        <v>351327</v>
      </c>
      <c r="C339" s="12" t="s">
        <v>353</v>
      </c>
      <c r="D339" s="12" t="s">
        <v>691</v>
      </c>
      <c r="E339" s="5">
        <v>0</v>
      </c>
    </row>
    <row r="340" spans="1:5" s="12" customFormat="1">
      <c r="A340" s="12" t="s">
        <v>282</v>
      </c>
      <c r="B340" s="12">
        <v>351328</v>
      </c>
      <c r="C340" s="12" t="s">
        <v>354</v>
      </c>
      <c r="D340" s="12" t="s">
        <v>691</v>
      </c>
      <c r="E340" s="5">
        <v>0</v>
      </c>
    </row>
    <row r="341" spans="1:5" s="12" customFormat="1">
      <c r="A341" s="12" t="s">
        <v>282</v>
      </c>
      <c r="B341" s="12">
        <v>351329</v>
      </c>
      <c r="C341" s="12" t="s">
        <v>355</v>
      </c>
      <c r="D341" s="12" t="s">
        <v>691</v>
      </c>
      <c r="E341" s="5">
        <v>0</v>
      </c>
    </row>
    <row r="342" spans="1:5" s="12" customFormat="1">
      <c r="A342" s="12" t="s">
        <v>282</v>
      </c>
      <c r="B342" s="12">
        <v>351331</v>
      </c>
      <c r="C342" s="12" t="s">
        <v>356</v>
      </c>
      <c r="D342" s="12" t="s">
        <v>691</v>
      </c>
      <c r="E342" s="5">
        <v>0</v>
      </c>
    </row>
    <row r="343" spans="1:5" s="12" customFormat="1">
      <c r="A343" s="12" t="s">
        <v>282</v>
      </c>
      <c r="B343" s="12">
        <v>351332</v>
      </c>
      <c r="C343" s="12" t="s">
        <v>357</v>
      </c>
      <c r="D343" s="12" t="s">
        <v>691</v>
      </c>
      <c r="E343" s="5">
        <v>0</v>
      </c>
    </row>
    <row r="344" spans="1:5" s="12" customFormat="1">
      <c r="A344" s="12" t="s">
        <v>282</v>
      </c>
      <c r="B344" s="12">
        <v>351336</v>
      </c>
      <c r="C344" s="12" t="s">
        <v>358</v>
      </c>
      <c r="D344" s="12" t="s">
        <v>691</v>
      </c>
      <c r="E344" s="5">
        <v>0</v>
      </c>
    </row>
    <row r="345" spans="1:5" s="12" customFormat="1">
      <c r="A345" s="12" t="s">
        <v>282</v>
      </c>
      <c r="B345" s="12">
        <v>351337</v>
      </c>
      <c r="C345" s="12" t="s">
        <v>359</v>
      </c>
      <c r="D345" s="12" t="s">
        <v>691</v>
      </c>
      <c r="E345" s="5">
        <v>0</v>
      </c>
    </row>
    <row r="346" spans="1:5" s="12" customFormat="1">
      <c r="A346" s="12" t="s">
        <v>282</v>
      </c>
      <c r="B346" s="12">
        <v>351346</v>
      </c>
      <c r="C346" s="12" t="s">
        <v>360</v>
      </c>
      <c r="D346" s="12" t="s">
        <v>691</v>
      </c>
      <c r="E346" s="5">
        <v>0</v>
      </c>
    </row>
    <row r="347" spans="1:5" s="12" customFormat="1">
      <c r="A347" s="12" t="s">
        <v>282</v>
      </c>
      <c r="B347" s="12">
        <v>351405</v>
      </c>
      <c r="C347" s="12" t="s">
        <v>361</v>
      </c>
      <c r="D347" s="12" t="s">
        <v>691</v>
      </c>
      <c r="E347" s="5">
        <v>0</v>
      </c>
    </row>
    <row r="348" spans="1:5" s="12" customFormat="1">
      <c r="A348" s="12" t="s">
        <v>282</v>
      </c>
      <c r="B348" s="12">
        <v>351407</v>
      </c>
      <c r="C348" s="12" t="s">
        <v>362</v>
      </c>
      <c r="D348" s="12" t="s">
        <v>691</v>
      </c>
      <c r="E348" s="5">
        <v>0</v>
      </c>
    </row>
    <row r="349" spans="1:5" s="12" customFormat="1">
      <c r="A349" s="12" t="s">
        <v>282</v>
      </c>
      <c r="B349" s="12">
        <v>351888</v>
      </c>
      <c r="C349" s="12" t="s">
        <v>363</v>
      </c>
      <c r="D349" s="12" t="s">
        <v>691</v>
      </c>
      <c r="E349" s="5">
        <v>0</v>
      </c>
    </row>
    <row r="350" spans="1:5" s="12" customFormat="1">
      <c r="A350" s="12" t="s">
        <v>364</v>
      </c>
      <c r="B350" s="12">
        <v>361337</v>
      </c>
      <c r="C350" s="12" t="s">
        <v>359</v>
      </c>
      <c r="D350" s="12" t="s">
        <v>691</v>
      </c>
      <c r="E350" s="5">
        <v>0</v>
      </c>
    </row>
    <row r="351" spans="1:5" s="12" customFormat="1">
      <c r="A351" s="12" t="s">
        <v>364</v>
      </c>
      <c r="B351" s="12">
        <v>361346</v>
      </c>
      <c r="C351" s="12" t="s">
        <v>365</v>
      </c>
      <c r="D351" s="12" t="s">
        <v>691</v>
      </c>
      <c r="E351" s="5">
        <v>0</v>
      </c>
    </row>
    <row r="352" spans="1:5" s="12" customFormat="1">
      <c r="A352" s="12" t="s">
        <v>364</v>
      </c>
      <c r="B352" s="12">
        <v>361347</v>
      </c>
      <c r="C352" s="12" t="s">
        <v>366</v>
      </c>
      <c r="D352" s="12" t="s">
        <v>691</v>
      </c>
      <c r="E352" s="5">
        <v>0</v>
      </c>
    </row>
    <row r="353" spans="1:5" s="12" customFormat="1">
      <c r="A353" s="12" t="s">
        <v>364</v>
      </c>
      <c r="B353" s="12">
        <v>361353</v>
      </c>
      <c r="C353" s="12" t="s">
        <v>367</v>
      </c>
      <c r="D353" s="12" t="s">
        <v>691</v>
      </c>
      <c r="E353" s="5">
        <v>0</v>
      </c>
    </row>
    <row r="354" spans="1:5" s="12" customFormat="1">
      <c r="A354" s="12" t="s">
        <v>364</v>
      </c>
      <c r="B354" s="12">
        <v>361356</v>
      </c>
      <c r="C354" s="12" t="s">
        <v>368</v>
      </c>
      <c r="D354" s="12" t="s">
        <v>691</v>
      </c>
      <c r="E354" s="5">
        <v>0</v>
      </c>
    </row>
    <row r="355" spans="1:5" s="12" customFormat="1">
      <c r="A355" s="12" t="s">
        <v>364</v>
      </c>
      <c r="B355" s="12">
        <v>361357</v>
      </c>
      <c r="C355" s="12" t="s">
        <v>803</v>
      </c>
      <c r="D355" s="23" t="s">
        <v>691</v>
      </c>
      <c r="E355" s="3">
        <v>0</v>
      </c>
    </row>
    <row r="356" spans="1:5" s="12" customFormat="1">
      <c r="A356" s="12" t="s">
        <v>364</v>
      </c>
      <c r="B356" s="12">
        <v>361373</v>
      </c>
      <c r="C356" s="12" t="s">
        <v>369</v>
      </c>
      <c r="D356" s="12" t="s">
        <v>691</v>
      </c>
      <c r="E356" s="5">
        <v>0</v>
      </c>
    </row>
    <row r="357" spans="1:5" s="12" customFormat="1">
      <c r="A357" s="12" t="s">
        <v>364</v>
      </c>
      <c r="B357" s="12">
        <v>361387</v>
      </c>
      <c r="C357" s="12" t="s">
        <v>370</v>
      </c>
      <c r="D357" s="12" t="s">
        <v>691</v>
      </c>
      <c r="E357" s="5">
        <v>0</v>
      </c>
    </row>
    <row r="358" spans="1:5" s="12" customFormat="1">
      <c r="A358" s="12" t="s">
        <v>364</v>
      </c>
      <c r="B358" s="12">
        <v>361389</v>
      </c>
      <c r="C358" s="12" t="s">
        <v>172</v>
      </c>
      <c r="D358" s="12" t="s">
        <v>691</v>
      </c>
      <c r="E358" s="5">
        <v>0</v>
      </c>
    </row>
    <row r="359" spans="1:5" s="12" customFormat="1">
      <c r="A359" s="12" t="s">
        <v>364</v>
      </c>
      <c r="B359" s="12">
        <v>361390</v>
      </c>
      <c r="C359" s="12" t="s">
        <v>371</v>
      </c>
      <c r="D359" s="12" t="s">
        <v>691</v>
      </c>
      <c r="E359" s="5">
        <v>0</v>
      </c>
    </row>
    <row r="360" spans="1:5" s="12" customFormat="1">
      <c r="A360" s="12" t="s">
        <v>364</v>
      </c>
      <c r="B360" s="12">
        <v>361395</v>
      </c>
      <c r="C360" s="12" t="s">
        <v>372</v>
      </c>
      <c r="D360" s="12" t="s">
        <v>691</v>
      </c>
      <c r="E360" s="5">
        <v>0</v>
      </c>
    </row>
    <row r="361" spans="1:5" s="12" customFormat="1">
      <c r="A361" s="12" t="s">
        <v>364</v>
      </c>
      <c r="B361" s="12">
        <v>361396</v>
      </c>
      <c r="C361" s="12" t="s">
        <v>373</v>
      </c>
      <c r="D361" s="12" t="s">
        <v>691</v>
      </c>
      <c r="E361" s="5">
        <v>0</v>
      </c>
    </row>
    <row r="362" spans="1:5" s="12" customFormat="1">
      <c r="A362" s="12" t="s">
        <v>364</v>
      </c>
      <c r="B362" s="12">
        <v>361401</v>
      </c>
      <c r="C362" s="12" t="s">
        <v>374</v>
      </c>
      <c r="D362" s="12" t="s">
        <v>691</v>
      </c>
      <c r="E362" s="5">
        <v>0</v>
      </c>
    </row>
    <row r="363" spans="1:5" s="12" customFormat="1">
      <c r="A363" s="12" t="s">
        <v>364</v>
      </c>
      <c r="B363" s="12">
        <v>361403</v>
      </c>
      <c r="C363" s="12" t="s">
        <v>375</v>
      </c>
      <c r="D363" s="12" t="s">
        <v>691</v>
      </c>
      <c r="E363" s="5">
        <v>0</v>
      </c>
    </row>
    <row r="364" spans="1:5" s="12" customFormat="1">
      <c r="A364" s="12" t="s">
        <v>364</v>
      </c>
      <c r="B364" s="12">
        <v>361404</v>
      </c>
      <c r="C364" s="12" t="s">
        <v>376</v>
      </c>
      <c r="D364" s="12" t="s">
        <v>691</v>
      </c>
      <c r="E364" s="5">
        <v>0</v>
      </c>
    </row>
    <row r="365" spans="1:5" s="12" customFormat="1">
      <c r="A365" s="12" t="s">
        <v>364</v>
      </c>
      <c r="B365" s="12">
        <v>361405</v>
      </c>
      <c r="C365" s="12" t="s">
        <v>377</v>
      </c>
      <c r="D365" s="12" t="s">
        <v>691</v>
      </c>
      <c r="E365" s="5">
        <v>0</v>
      </c>
    </row>
    <row r="366" spans="1:5" s="12" customFormat="1">
      <c r="A366" s="12" t="s">
        <v>364</v>
      </c>
      <c r="B366" s="12">
        <v>361410</v>
      </c>
      <c r="C366" s="12" t="s">
        <v>378</v>
      </c>
      <c r="D366" s="12" t="s">
        <v>691</v>
      </c>
      <c r="E366" s="5">
        <v>0</v>
      </c>
    </row>
    <row r="367" spans="1:5" s="12" customFormat="1">
      <c r="A367" s="12" t="s">
        <v>364</v>
      </c>
      <c r="B367" s="12">
        <v>361412</v>
      </c>
      <c r="C367" s="12" t="s">
        <v>379</v>
      </c>
      <c r="D367" s="12" t="s">
        <v>691</v>
      </c>
      <c r="E367" s="5">
        <v>0</v>
      </c>
    </row>
    <row r="368" spans="1:5" s="12" customFormat="1">
      <c r="A368" s="12" t="s">
        <v>364</v>
      </c>
      <c r="B368" s="12">
        <v>361419</v>
      </c>
      <c r="C368" s="12" t="s">
        <v>380</v>
      </c>
      <c r="D368" s="12" t="s">
        <v>691</v>
      </c>
      <c r="E368" s="5">
        <v>0</v>
      </c>
    </row>
    <row r="369" spans="1:5" s="12" customFormat="1">
      <c r="A369" s="12" t="s">
        <v>364</v>
      </c>
      <c r="B369" s="12">
        <v>361422</v>
      </c>
      <c r="C369" s="12" t="s">
        <v>381</v>
      </c>
      <c r="D369" s="12" t="s">
        <v>691</v>
      </c>
      <c r="E369" s="5">
        <v>0</v>
      </c>
    </row>
    <row r="370" spans="1:5" s="12" customFormat="1">
      <c r="A370" s="12" t="s">
        <v>364</v>
      </c>
      <c r="B370" s="12">
        <v>361423</v>
      </c>
      <c r="C370" s="12" t="s">
        <v>382</v>
      </c>
      <c r="D370" s="12" t="s">
        <v>691</v>
      </c>
      <c r="E370" s="5">
        <v>0</v>
      </c>
    </row>
    <row r="371" spans="1:5" s="12" customFormat="1">
      <c r="A371" s="12" t="s">
        <v>364</v>
      </c>
      <c r="B371" s="12">
        <v>361426</v>
      </c>
      <c r="C371" s="12" t="s">
        <v>383</v>
      </c>
      <c r="D371" s="12" t="s">
        <v>691</v>
      </c>
      <c r="E371" s="5">
        <v>0</v>
      </c>
    </row>
    <row r="372" spans="1:5" s="12" customFormat="1">
      <c r="A372" s="12" t="s">
        <v>364</v>
      </c>
      <c r="B372" s="12">
        <v>361451</v>
      </c>
      <c r="C372" s="12" t="s">
        <v>384</v>
      </c>
      <c r="D372" s="12" t="s">
        <v>691</v>
      </c>
      <c r="E372" s="5">
        <v>0</v>
      </c>
    </row>
    <row r="373" spans="1:5" s="12" customFormat="1">
      <c r="A373" s="12" t="s">
        <v>364</v>
      </c>
      <c r="B373" s="12">
        <v>361475</v>
      </c>
      <c r="C373" s="12" t="s">
        <v>385</v>
      </c>
      <c r="D373" s="12" t="s">
        <v>691</v>
      </c>
      <c r="E373" s="5">
        <v>0</v>
      </c>
    </row>
    <row r="374" spans="1:5" s="12" customFormat="1">
      <c r="A374" s="12" t="s">
        <v>364</v>
      </c>
      <c r="B374" s="12">
        <v>361479</v>
      </c>
      <c r="C374" s="12" t="s">
        <v>386</v>
      </c>
      <c r="D374" s="12" t="s">
        <v>691</v>
      </c>
      <c r="E374" s="5">
        <v>0</v>
      </c>
    </row>
    <row r="375" spans="1:5" s="12" customFormat="1">
      <c r="A375" s="12" t="s">
        <v>364</v>
      </c>
      <c r="B375" s="12">
        <v>361485</v>
      </c>
      <c r="C375" s="12" t="s">
        <v>387</v>
      </c>
      <c r="D375" s="12" t="s">
        <v>691</v>
      </c>
      <c r="E375" s="5">
        <v>0</v>
      </c>
    </row>
    <row r="376" spans="1:5" s="12" customFormat="1">
      <c r="A376" s="12" t="s">
        <v>364</v>
      </c>
      <c r="B376" s="12">
        <v>361494</v>
      </c>
      <c r="C376" s="12" t="s">
        <v>388</v>
      </c>
      <c r="D376" s="12" t="s">
        <v>691</v>
      </c>
      <c r="E376" s="5">
        <v>0</v>
      </c>
    </row>
    <row r="377" spans="1:5" s="12" customFormat="1">
      <c r="A377" s="12" t="s">
        <v>364</v>
      </c>
      <c r="B377" s="12">
        <v>361499</v>
      </c>
      <c r="C377" s="12" t="s">
        <v>389</v>
      </c>
      <c r="D377" s="12" t="s">
        <v>691</v>
      </c>
      <c r="E377" s="5">
        <v>0</v>
      </c>
    </row>
    <row r="378" spans="1:5" s="12" customFormat="1">
      <c r="A378" s="12" t="s">
        <v>364</v>
      </c>
      <c r="B378" s="12">
        <v>361501</v>
      </c>
      <c r="C378" s="12" t="s">
        <v>390</v>
      </c>
      <c r="D378" s="12" t="s">
        <v>691</v>
      </c>
      <c r="E378" s="5">
        <v>0</v>
      </c>
    </row>
    <row r="379" spans="1:5" s="12" customFormat="1">
      <c r="A379" s="12" t="s">
        <v>364</v>
      </c>
      <c r="B379" s="12">
        <v>361510</v>
      </c>
      <c r="C379" s="12" t="s">
        <v>391</v>
      </c>
      <c r="D379" s="12" t="s">
        <v>691</v>
      </c>
      <c r="E379" s="5">
        <v>0</v>
      </c>
    </row>
    <row r="380" spans="1:5" s="12" customFormat="1">
      <c r="A380" s="12" t="s">
        <v>364</v>
      </c>
      <c r="B380" s="12">
        <v>361512</v>
      </c>
      <c r="C380" s="12" t="s">
        <v>392</v>
      </c>
      <c r="D380" s="12" t="s">
        <v>691</v>
      </c>
      <c r="E380" s="5">
        <v>0</v>
      </c>
    </row>
    <row r="381" spans="1:5" s="12" customFormat="1">
      <c r="A381" s="12" t="s">
        <v>394</v>
      </c>
      <c r="B381" s="12">
        <v>371516</v>
      </c>
      <c r="C381" s="12" t="s">
        <v>395</v>
      </c>
      <c r="D381" s="12" t="s">
        <v>691</v>
      </c>
      <c r="E381" s="5">
        <v>0</v>
      </c>
    </row>
    <row r="382" spans="1:5" s="12" customFormat="1">
      <c r="A382" s="12" t="s">
        <v>394</v>
      </c>
      <c r="B382" s="12">
        <v>371525</v>
      </c>
      <c r="C382" s="12" t="s">
        <v>396</v>
      </c>
      <c r="D382" s="12" t="s">
        <v>691</v>
      </c>
      <c r="E382" s="5">
        <v>0</v>
      </c>
    </row>
    <row r="383" spans="1:5" s="12" customFormat="1">
      <c r="A383" s="12" t="s">
        <v>394</v>
      </c>
      <c r="B383" s="12">
        <v>371526</v>
      </c>
      <c r="C383" s="12" t="s">
        <v>397</v>
      </c>
      <c r="D383" s="12" t="s">
        <v>691</v>
      </c>
      <c r="E383" s="5">
        <v>0</v>
      </c>
    </row>
    <row r="384" spans="1:5" s="12" customFormat="1">
      <c r="A384" s="12" t="s">
        <v>394</v>
      </c>
      <c r="B384" s="12">
        <v>371531</v>
      </c>
      <c r="C384" s="12" t="s">
        <v>398</v>
      </c>
      <c r="D384" s="12" t="s">
        <v>691</v>
      </c>
      <c r="E384" s="5">
        <v>0</v>
      </c>
    </row>
    <row r="385" spans="1:5" s="12" customFormat="1">
      <c r="A385" s="12" t="s">
        <v>394</v>
      </c>
      <c r="B385" s="12">
        <v>371534</v>
      </c>
      <c r="C385" s="12" t="s">
        <v>399</v>
      </c>
      <c r="D385" s="12" t="s">
        <v>691</v>
      </c>
      <c r="E385" s="5">
        <v>0</v>
      </c>
    </row>
    <row r="386" spans="1:5" s="12" customFormat="1">
      <c r="A386" s="12" t="s">
        <v>394</v>
      </c>
      <c r="B386" s="12">
        <v>371540</v>
      </c>
      <c r="C386" s="12" t="s">
        <v>400</v>
      </c>
      <c r="D386" s="12" t="s">
        <v>691</v>
      </c>
      <c r="E386" s="5">
        <v>0</v>
      </c>
    </row>
    <row r="387" spans="1:5" s="12" customFormat="1">
      <c r="A387" s="12" t="s">
        <v>394</v>
      </c>
      <c r="B387" s="12">
        <v>371553</v>
      </c>
      <c r="C387" s="12" t="s">
        <v>401</v>
      </c>
      <c r="D387" s="12" t="s">
        <v>691</v>
      </c>
      <c r="E387" s="5">
        <v>0</v>
      </c>
    </row>
    <row r="388" spans="1:5" s="12" customFormat="1">
      <c r="A388" s="12" t="s">
        <v>394</v>
      </c>
      <c r="B388" s="12">
        <v>371555</v>
      </c>
      <c r="C388" s="12" t="s">
        <v>402</v>
      </c>
      <c r="D388" s="12" t="s">
        <v>691</v>
      </c>
      <c r="E388" s="5">
        <v>0</v>
      </c>
    </row>
    <row r="389" spans="1:5" s="12" customFormat="1">
      <c r="A389" s="12" t="s">
        <v>394</v>
      </c>
      <c r="B389" s="12">
        <v>371556</v>
      </c>
      <c r="C389" s="12" t="s">
        <v>403</v>
      </c>
      <c r="D389" s="12" t="s">
        <v>691</v>
      </c>
      <c r="E389" s="5">
        <v>0</v>
      </c>
    </row>
    <row r="390" spans="1:5" s="12" customFormat="1">
      <c r="A390" s="12" t="s">
        <v>394</v>
      </c>
      <c r="B390" s="12">
        <v>371557</v>
      </c>
      <c r="C390" s="12" t="s">
        <v>404</v>
      </c>
      <c r="D390" s="12" t="s">
        <v>691</v>
      </c>
      <c r="E390" s="5">
        <v>0</v>
      </c>
    </row>
    <row r="391" spans="1:5" s="12" customFormat="1">
      <c r="A391" s="12" t="s">
        <v>394</v>
      </c>
      <c r="B391" s="12">
        <v>371558</v>
      </c>
      <c r="C391" s="12" t="s">
        <v>405</v>
      </c>
      <c r="D391" s="12" t="s">
        <v>691</v>
      </c>
      <c r="E391" s="5">
        <v>0</v>
      </c>
    </row>
    <row r="392" spans="1:5" s="12" customFormat="1">
      <c r="A392" s="12" t="s">
        <v>394</v>
      </c>
      <c r="B392" s="12">
        <v>371559</v>
      </c>
      <c r="C392" s="12" t="s">
        <v>406</v>
      </c>
      <c r="D392" s="12" t="s">
        <v>691</v>
      </c>
      <c r="E392" s="5">
        <v>0</v>
      </c>
    </row>
    <row r="393" spans="1:5" s="12" customFormat="1">
      <c r="A393" s="12" t="s">
        <v>394</v>
      </c>
      <c r="B393" s="12">
        <v>371561</v>
      </c>
      <c r="C393" s="12" t="s">
        <v>407</v>
      </c>
      <c r="D393" s="12" t="s">
        <v>691</v>
      </c>
      <c r="E393" s="5">
        <v>0</v>
      </c>
    </row>
    <row r="394" spans="1:5" s="12" customFormat="1">
      <c r="A394" s="12" t="s">
        <v>394</v>
      </c>
      <c r="B394" s="12">
        <v>371567</v>
      </c>
      <c r="C394" s="12" t="s">
        <v>408</v>
      </c>
      <c r="D394" s="12" t="s">
        <v>691</v>
      </c>
      <c r="E394" s="5">
        <v>0</v>
      </c>
    </row>
    <row r="395" spans="1:5" s="12" customFormat="1">
      <c r="A395" s="12" t="s">
        <v>394</v>
      </c>
      <c r="B395" s="12">
        <v>371576</v>
      </c>
      <c r="C395" s="12" t="s">
        <v>409</v>
      </c>
      <c r="D395" s="12" t="s">
        <v>691</v>
      </c>
      <c r="E395" s="5">
        <v>0</v>
      </c>
    </row>
    <row r="396" spans="1:5" s="12" customFormat="1">
      <c r="A396" s="12" t="s">
        <v>394</v>
      </c>
      <c r="B396" s="12">
        <v>371582</v>
      </c>
      <c r="C396" s="12" t="s">
        <v>410</v>
      </c>
      <c r="D396" s="12" t="s">
        <v>691</v>
      </c>
      <c r="E396" s="5">
        <v>0</v>
      </c>
    </row>
    <row r="397" spans="1:5" s="12" customFormat="1">
      <c r="A397" s="12" t="s">
        <v>394</v>
      </c>
      <c r="B397" s="12">
        <v>371590</v>
      </c>
      <c r="C397" s="12" t="s">
        <v>411</v>
      </c>
      <c r="D397" s="12" t="s">
        <v>691</v>
      </c>
      <c r="E397" s="5">
        <v>0</v>
      </c>
    </row>
    <row r="398" spans="1:5" s="12" customFormat="1">
      <c r="A398" s="12" t="s">
        <v>394</v>
      </c>
      <c r="B398" s="12">
        <v>371591</v>
      </c>
      <c r="C398" s="12" t="s">
        <v>412</v>
      </c>
      <c r="D398" s="12" t="s">
        <v>691</v>
      </c>
      <c r="E398" s="5">
        <v>0</v>
      </c>
    </row>
    <row r="399" spans="1:5" s="12" customFormat="1">
      <c r="A399" s="12" t="s">
        <v>394</v>
      </c>
      <c r="B399" s="12">
        <v>371592</v>
      </c>
      <c r="C399" s="12" t="s">
        <v>413</v>
      </c>
      <c r="D399" s="12" t="s">
        <v>691</v>
      </c>
      <c r="E399" s="5">
        <v>0</v>
      </c>
    </row>
    <row r="400" spans="1:5" s="12" customFormat="1">
      <c r="A400" s="12" t="s">
        <v>394</v>
      </c>
      <c r="B400" s="12">
        <v>371597</v>
      </c>
      <c r="C400" s="12" t="s">
        <v>414</v>
      </c>
      <c r="D400" s="12" t="s">
        <v>691</v>
      </c>
      <c r="E400" s="5">
        <v>0</v>
      </c>
    </row>
    <row r="401" spans="1:5" s="12" customFormat="1">
      <c r="A401" s="12" t="s">
        <v>394</v>
      </c>
      <c r="B401" s="12">
        <v>372455</v>
      </c>
      <c r="C401" s="12" t="s">
        <v>415</v>
      </c>
      <c r="D401" s="12" t="s">
        <v>691</v>
      </c>
      <c r="E401" s="5">
        <v>0</v>
      </c>
    </row>
    <row r="402" spans="1:5" s="12" customFormat="1">
      <c r="A402" s="12" t="s">
        <v>416</v>
      </c>
      <c r="B402" s="12">
        <v>381447</v>
      </c>
      <c r="C402" s="12" t="s">
        <v>417</v>
      </c>
      <c r="D402" s="12" t="s">
        <v>691</v>
      </c>
      <c r="E402" s="5">
        <v>0</v>
      </c>
    </row>
    <row r="403" spans="1:5" s="12" customFormat="1">
      <c r="A403" s="12" t="s">
        <v>416</v>
      </c>
      <c r="B403" s="12">
        <v>381509</v>
      </c>
      <c r="C403" s="12" t="s">
        <v>392</v>
      </c>
      <c r="D403" s="12" t="s">
        <v>691</v>
      </c>
      <c r="E403" s="5">
        <v>0</v>
      </c>
    </row>
    <row r="404" spans="1:5" s="12" customFormat="1">
      <c r="A404" s="12" t="s">
        <v>416</v>
      </c>
      <c r="B404" s="12">
        <v>381604</v>
      </c>
      <c r="C404" s="12" t="s">
        <v>418</v>
      </c>
      <c r="D404" s="12" t="s">
        <v>691</v>
      </c>
      <c r="E404" s="5">
        <v>0</v>
      </c>
    </row>
    <row r="405" spans="1:5" s="12" customFormat="1">
      <c r="A405" s="12" t="s">
        <v>416</v>
      </c>
      <c r="B405" s="12">
        <v>381607</v>
      </c>
      <c r="C405" s="12" t="s">
        <v>419</v>
      </c>
      <c r="D405" s="12" t="s">
        <v>691</v>
      </c>
      <c r="E405" s="5">
        <v>0</v>
      </c>
    </row>
    <row r="406" spans="1:5" s="12" customFormat="1">
      <c r="A406" s="12" t="s">
        <v>416</v>
      </c>
      <c r="B406" s="12">
        <v>381610</v>
      </c>
      <c r="C406" s="12" t="s">
        <v>420</v>
      </c>
      <c r="D406" s="12" t="s">
        <v>691</v>
      </c>
      <c r="E406" s="5">
        <v>0</v>
      </c>
    </row>
    <row r="407" spans="1:5" s="12" customFormat="1">
      <c r="A407" s="12" t="s">
        <v>416</v>
      </c>
      <c r="B407" s="12">
        <v>381611</v>
      </c>
      <c r="C407" s="12" t="s">
        <v>421</v>
      </c>
      <c r="D407" s="23" t="s">
        <v>691</v>
      </c>
      <c r="E407" s="3">
        <v>0</v>
      </c>
    </row>
    <row r="408" spans="1:5" s="12" customFormat="1">
      <c r="A408" s="12" t="s">
        <v>416</v>
      </c>
      <c r="B408" s="12">
        <v>381611</v>
      </c>
      <c r="C408" s="12" t="s">
        <v>421</v>
      </c>
      <c r="D408" s="12" t="s">
        <v>691</v>
      </c>
      <c r="E408" s="5">
        <v>0</v>
      </c>
    </row>
    <row r="409" spans="1:5" s="12" customFormat="1">
      <c r="A409" s="12" t="s">
        <v>416</v>
      </c>
      <c r="B409" s="12">
        <v>381614</v>
      </c>
      <c r="C409" s="12" t="s">
        <v>422</v>
      </c>
      <c r="D409" s="12" t="s">
        <v>691</v>
      </c>
      <c r="E409" s="5">
        <v>0</v>
      </c>
    </row>
    <row r="410" spans="1:5" s="12" customFormat="1">
      <c r="A410" s="12" t="s">
        <v>416</v>
      </c>
      <c r="B410" s="12">
        <v>381615</v>
      </c>
      <c r="C410" s="12" t="s">
        <v>423</v>
      </c>
      <c r="D410" s="12" t="s">
        <v>691</v>
      </c>
      <c r="E410" s="5">
        <v>0</v>
      </c>
    </row>
    <row r="411" spans="1:5" s="12" customFormat="1">
      <c r="A411" s="12" t="s">
        <v>416</v>
      </c>
      <c r="B411" s="12">
        <v>381617</v>
      </c>
      <c r="C411" s="12" t="s">
        <v>424</v>
      </c>
      <c r="D411" s="12" t="s">
        <v>691</v>
      </c>
      <c r="E411" s="5">
        <v>0</v>
      </c>
    </row>
    <row r="412" spans="1:5" s="12" customFormat="1">
      <c r="A412" s="12" t="s">
        <v>416</v>
      </c>
      <c r="B412" s="12">
        <v>381622</v>
      </c>
      <c r="C412" s="12" t="s">
        <v>425</v>
      </c>
      <c r="D412" s="12" t="s">
        <v>691</v>
      </c>
      <c r="E412" s="5">
        <v>0</v>
      </c>
    </row>
    <row r="413" spans="1:5" s="12" customFormat="1">
      <c r="A413" s="12" t="s">
        <v>416</v>
      </c>
      <c r="B413" s="12">
        <v>381625</v>
      </c>
      <c r="C413" s="12" t="s">
        <v>426</v>
      </c>
      <c r="D413" s="23" t="s">
        <v>691</v>
      </c>
      <c r="E413" s="3">
        <v>0</v>
      </c>
    </row>
    <row r="414" spans="1:5" s="12" customFormat="1">
      <c r="A414" s="12" t="s">
        <v>416</v>
      </c>
      <c r="B414" s="12">
        <v>381625</v>
      </c>
      <c r="C414" s="12" t="s">
        <v>426</v>
      </c>
      <c r="D414" s="12" t="s">
        <v>691</v>
      </c>
      <c r="E414" s="5">
        <v>0</v>
      </c>
    </row>
    <row r="415" spans="1:5" s="12" customFormat="1">
      <c r="A415" s="12" t="s">
        <v>416</v>
      </c>
      <c r="B415" s="12">
        <v>381630</v>
      </c>
      <c r="C415" s="12" t="s">
        <v>427</v>
      </c>
      <c r="D415" s="12" t="s">
        <v>691</v>
      </c>
      <c r="E415" s="5">
        <v>0</v>
      </c>
    </row>
    <row r="416" spans="1:5" s="12" customFormat="1">
      <c r="A416" s="12" t="s">
        <v>416</v>
      </c>
      <c r="B416" s="12">
        <v>381631</v>
      </c>
      <c r="C416" s="12" t="s">
        <v>428</v>
      </c>
      <c r="D416" s="12" t="s">
        <v>691</v>
      </c>
      <c r="E416" s="5">
        <v>0</v>
      </c>
    </row>
    <row r="417" spans="1:5" s="12" customFormat="1">
      <c r="A417" s="12" t="s">
        <v>416</v>
      </c>
      <c r="B417" s="12">
        <v>381632</v>
      </c>
      <c r="C417" s="12" t="s">
        <v>429</v>
      </c>
      <c r="D417" s="23" t="s">
        <v>691</v>
      </c>
      <c r="E417" s="3">
        <v>1116756</v>
      </c>
    </row>
    <row r="418" spans="1:5" s="12" customFormat="1">
      <c r="A418" s="12" t="s">
        <v>416</v>
      </c>
      <c r="B418" s="12">
        <v>381632</v>
      </c>
      <c r="C418" s="12" t="s">
        <v>429</v>
      </c>
      <c r="D418" s="12" t="s">
        <v>691</v>
      </c>
      <c r="E418" s="5">
        <v>0</v>
      </c>
    </row>
    <row r="419" spans="1:5" s="12" customFormat="1">
      <c r="A419" s="12" t="s">
        <v>416</v>
      </c>
      <c r="B419" s="12">
        <v>381636</v>
      </c>
      <c r="C419" s="12" t="s">
        <v>430</v>
      </c>
      <c r="D419" s="12" t="s">
        <v>691</v>
      </c>
      <c r="E419" s="5">
        <v>0</v>
      </c>
    </row>
    <row r="420" spans="1:5" s="12" customFormat="1">
      <c r="A420" s="12" t="s">
        <v>416</v>
      </c>
      <c r="B420" s="12">
        <v>381637</v>
      </c>
      <c r="C420" s="12" t="s">
        <v>431</v>
      </c>
      <c r="D420" s="12" t="s">
        <v>691</v>
      </c>
      <c r="E420" s="5">
        <v>0</v>
      </c>
    </row>
    <row r="421" spans="1:5" s="12" customFormat="1">
      <c r="A421" s="12" t="s">
        <v>416</v>
      </c>
      <c r="B421" s="12">
        <v>381638</v>
      </c>
      <c r="C421" s="12" t="s">
        <v>432</v>
      </c>
      <c r="D421" s="12" t="s">
        <v>691</v>
      </c>
      <c r="E421" s="5">
        <v>0</v>
      </c>
    </row>
    <row r="422" spans="1:5" s="12" customFormat="1">
      <c r="A422" s="12" t="s">
        <v>416</v>
      </c>
      <c r="B422" s="12">
        <v>382247</v>
      </c>
      <c r="C422" s="12" t="s">
        <v>433</v>
      </c>
      <c r="D422" s="12" t="s">
        <v>691</v>
      </c>
      <c r="E422" s="5">
        <v>0</v>
      </c>
    </row>
    <row r="423" spans="1:5" s="12" customFormat="1">
      <c r="A423" s="12" t="s">
        <v>416</v>
      </c>
      <c r="B423" s="12">
        <v>383303</v>
      </c>
      <c r="C423" s="12" t="s">
        <v>434</v>
      </c>
      <c r="D423" s="23" t="s">
        <v>691</v>
      </c>
      <c r="E423" s="3">
        <v>29760</v>
      </c>
    </row>
    <row r="424" spans="1:5" s="12" customFormat="1">
      <c r="A424" s="12" t="s">
        <v>416</v>
      </c>
      <c r="B424" s="12">
        <v>383303</v>
      </c>
      <c r="C424" s="12" t="s">
        <v>434</v>
      </c>
      <c r="D424" s="12" t="s">
        <v>691</v>
      </c>
      <c r="E424" s="5">
        <v>0</v>
      </c>
    </row>
    <row r="425" spans="1:5" s="12" customFormat="1">
      <c r="A425" s="12" t="s">
        <v>435</v>
      </c>
      <c r="B425" s="12">
        <v>391405</v>
      </c>
      <c r="C425" s="12" t="s">
        <v>436</v>
      </c>
      <c r="D425" s="23" t="s">
        <v>691</v>
      </c>
      <c r="E425" s="3">
        <v>0</v>
      </c>
    </row>
    <row r="426" spans="1:5" s="12" customFormat="1">
      <c r="A426" s="12" t="s">
        <v>435</v>
      </c>
      <c r="B426" s="12">
        <v>391405</v>
      </c>
      <c r="C426" s="12" t="s">
        <v>436</v>
      </c>
      <c r="D426" s="12" t="s">
        <v>691</v>
      </c>
      <c r="E426" s="5">
        <v>0</v>
      </c>
    </row>
    <row r="427" spans="1:5" s="12" customFormat="1">
      <c r="A427" s="12" t="s">
        <v>435</v>
      </c>
      <c r="B427" s="12">
        <v>391640</v>
      </c>
      <c r="C427" s="12" t="s">
        <v>437</v>
      </c>
      <c r="D427" s="12" t="s">
        <v>691</v>
      </c>
      <c r="E427" s="5">
        <v>0</v>
      </c>
    </row>
    <row r="428" spans="1:5" s="12" customFormat="1">
      <c r="A428" s="12" t="s">
        <v>435</v>
      </c>
      <c r="B428" s="12">
        <v>391642</v>
      </c>
      <c r="C428" s="12" t="s">
        <v>438</v>
      </c>
      <c r="D428" s="12" t="s">
        <v>691</v>
      </c>
      <c r="E428" s="5">
        <v>0</v>
      </c>
    </row>
    <row r="429" spans="1:5" s="12" customFormat="1">
      <c r="A429" s="12" t="s">
        <v>435</v>
      </c>
      <c r="B429" s="12">
        <v>391647</v>
      </c>
      <c r="C429" s="12" t="s">
        <v>439</v>
      </c>
      <c r="D429" s="12" t="s">
        <v>691</v>
      </c>
      <c r="E429" s="5">
        <v>0</v>
      </c>
    </row>
    <row r="430" spans="1:5" s="12" customFormat="1">
      <c r="A430" s="12" t="s">
        <v>435</v>
      </c>
      <c r="B430" s="12">
        <v>391649</v>
      </c>
      <c r="C430" s="12" t="s">
        <v>440</v>
      </c>
      <c r="D430" s="12" t="s">
        <v>691</v>
      </c>
      <c r="E430" s="5">
        <v>0</v>
      </c>
    </row>
    <row r="431" spans="1:5" s="12" customFormat="1">
      <c r="A431" s="12" t="s">
        <v>435</v>
      </c>
      <c r="B431" s="12">
        <v>391650</v>
      </c>
      <c r="C431" s="12" t="s">
        <v>441</v>
      </c>
      <c r="D431" s="12" t="s">
        <v>691</v>
      </c>
      <c r="E431" s="5">
        <v>0</v>
      </c>
    </row>
    <row r="432" spans="1:5" s="12" customFormat="1">
      <c r="A432" s="12" t="s">
        <v>435</v>
      </c>
      <c r="B432" s="12">
        <v>391653</v>
      </c>
      <c r="C432" s="12" t="s">
        <v>442</v>
      </c>
      <c r="D432" s="12" t="s">
        <v>691</v>
      </c>
      <c r="E432" s="5">
        <v>0</v>
      </c>
    </row>
    <row r="433" spans="1:5" s="12" customFormat="1">
      <c r="A433" s="12" t="s">
        <v>435</v>
      </c>
      <c r="B433" s="12">
        <v>391654</v>
      </c>
      <c r="C433" s="12" t="s">
        <v>393</v>
      </c>
      <c r="D433" s="12" t="s">
        <v>691</v>
      </c>
      <c r="E433" s="5">
        <v>0</v>
      </c>
    </row>
    <row r="434" spans="1:5" s="12" customFormat="1">
      <c r="A434" s="12" t="s">
        <v>435</v>
      </c>
      <c r="B434" s="12">
        <v>391657</v>
      </c>
      <c r="C434" s="12" t="s">
        <v>443</v>
      </c>
      <c r="D434" s="12" t="s">
        <v>691</v>
      </c>
      <c r="E434" s="5">
        <v>0</v>
      </c>
    </row>
    <row r="435" spans="1:5" s="12" customFormat="1">
      <c r="A435" s="12" t="s">
        <v>435</v>
      </c>
      <c r="B435" s="12">
        <v>391659</v>
      </c>
      <c r="C435" s="12" t="s">
        <v>444</v>
      </c>
      <c r="D435" s="12" t="s">
        <v>691</v>
      </c>
      <c r="E435" s="5">
        <v>0</v>
      </c>
    </row>
    <row r="436" spans="1:5" s="12" customFormat="1">
      <c r="A436" s="12" t="s">
        <v>435</v>
      </c>
      <c r="B436" s="12">
        <v>391666</v>
      </c>
      <c r="C436" s="12" t="s">
        <v>445</v>
      </c>
      <c r="D436" s="12" t="s">
        <v>691</v>
      </c>
      <c r="E436" s="5">
        <v>0</v>
      </c>
    </row>
    <row r="437" spans="1:5" s="12" customFormat="1">
      <c r="A437" s="12" t="s">
        <v>435</v>
      </c>
      <c r="B437" s="12">
        <v>391667</v>
      </c>
      <c r="C437" s="12" t="s">
        <v>446</v>
      </c>
      <c r="D437" s="12" t="s">
        <v>691</v>
      </c>
      <c r="E437" s="5">
        <v>0</v>
      </c>
    </row>
    <row r="438" spans="1:5" s="12" customFormat="1">
      <c r="A438" s="12" t="s">
        <v>435</v>
      </c>
      <c r="B438" s="12">
        <v>391668</v>
      </c>
      <c r="C438" s="12" t="s">
        <v>447</v>
      </c>
      <c r="D438" s="12" t="s">
        <v>691</v>
      </c>
      <c r="E438" s="5">
        <v>0</v>
      </c>
    </row>
    <row r="439" spans="1:5" s="12" customFormat="1">
      <c r="A439" s="12" t="s">
        <v>435</v>
      </c>
      <c r="B439" s="12">
        <v>391669</v>
      </c>
      <c r="C439" s="12" t="s">
        <v>448</v>
      </c>
      <c r="D439" s="12" t="s">
        <v>691</v>
      </c>
      <c r="E439" s="5">
        <v>0</v>
      </c>
    </row>
    <row r="440" spans="1:5" s="12" customFormat="1">
      <c r="A440" s="12" t="s">
        <v>435</v>
      </c>
      <c r="B440" s="12">
        <v>391670</v>
      </c>
      <c r="C440" s="12" t="s">
        <v>449</v>
      </c>
      <c r="D440" s="12" t="s">
        <v>691</v>
      </c>
      <c r="E440" s="5">
        <v>0</v>
      </c>
    </row>
    <row r="441" spans="1:5" s="12" customFormat="1">
      <c r="A441" s="12" t="s">
        <v>435</v>
      </c>
      <c r="B441" s="12">
        <v>391671</v>
      </c>
      <c r="C441" s="12" t="s">
        <v>450</v>
      </c>
      <c r="D441" s="12" t="s">
        <v>691</v>
      </c>
      <c r="E441" s="5">
        <v>0</v>
      </c>
    </row>
    <row r="442" spans="1:5" s="12" customFormat="1">
      <c r="A442" s="12" t="s">
        <v>435</v>
      </c>
      <c r="B442" s="12">
        <v>391674</v>
      </c>
      <c r="C442" s="12" t="s">
        <v>451</v>
      </c>
      <c r="D442" s="12" t="s">
        <v>691</v>
      </c>
      <c r="E442" s="5">
        <v>0</v>
      </c>
    </row>
    <row r="443" spans="1:5" s="12" customFormat="1">
      <c r="A443" s="12" t="s">
        <v>435</v>
      </c>
      <c r="B443" s="12">
        <v>391676</v>
      </c>
      <c r="C443" s="12" t="s">
        <v>452</v>
      </c>
      <c r="D443" s="12" t="s">
        <v>691</v>
      </c>
      <c r="E443" s="5">
        <v>0</v>
      </c>
    </row>
    <row r="444" spans="1:5" s="12" customFormat="1">
      <c r="A444" s="12" t="s">
        <v>435</v>
      </c>
      <c r="B444" s="12">
        <v>391677</v>
      </c>
      <c r="C444" s="12" t="s">
        <v>453</v>
      </c>
      <c r="D444" s="12" t="s">
        <v>691</v>
      </c>
      <c r="E444" s="5">
        <v>0</v>
      </c>
    </row>
    <row r="445" spans="1:5" s="12" customFormat="1">
      <c r="A445" s="12" t="s">
        <v>435</v>
      </c>
      <c r="B445" s="12">
        <v>391679</v>
      </c>
      <c r="C445" s="12" t="s">
        <v>454</v>
      </c>
      <c r="D445" s="12" t="s">
        <v>691</v>
      </c>
      <c r="E445" s="5">
        <v>0</v>
      </c>
    </row>
    <row r="446" spans="1:5" s="12" customFormat="1">
      <c r="A446" s="12" t="s">
        <v>435</v>
      </c>
      <c r="B446" s="12">
        <v>391680</v>
      </c>
      <c r="C446" s="12" t="s">
        <v>455</v>
      </c>
      <c r="D446" s="23" t="s">
        <v>691</v>
      </c>
      <c r="E446" s="3">
        <v>190968</v>
      </c>
    </row>
    <row r="447" spans="1:5" s="12" customFormat="1">
      <c r="A447" s="12" t="s">
        <v>435</v>
      </c>
      <c r="B447" s="12">
        <v>391680</v>
      </c>
      <c r="C447" s="12" t="s">
        <v>455</v>
      </c>
      <c r="D447" s="12" t="s">
        <v>691</v>
      </c>
      <c r="E447" s="5">
        <v>0</v>
      </c>
    </row>
    <row r="448" spans="1:5" s="12" customFormat="1">
      <c r="A448" s="12" t="s">
        <v>435</v>
      </c>
      <c r="B448" s="12">
        <v>391682</v>
      </c>
      <c r="C448" s="12" t="s">
        <v>456</v>
      </c>
      <c r="D448" s="12" t="s">
        <v>691</v>
      </c>
      <c r="E448" s="5">
        <v>0</v>
      </c>
    </row>
    <row r="449" spans="1:5" s="12" customFormat="1">
      <c r="A449" s="12" t="s">
        <v>435</v>
      </c>
      <c r="B449" s="12">
        <v>391684</v>
      </c>
      <c r="C449" s="12" t="s">
        <v>457</v>
      </c>
      <c r="D449" s="12" t="s">
        <v>691</v>
      </c>
      <c r="E449" s="5">
        <v>0</v>
      </c>
    </row>
    <row r="450" spans="1:5" s="12" customFormat="1">
      <c r="A450" s="12" t="s">
        <v>435</v>
      </c>
      <c r="B450" s="12">
        <v>391685</v>
      </c>
      <c r="C450" s="12" t="s">
        <v>458</v>
      </c>
      <c r="D450" s="12" t="s">
        <v>691</v>
      </c>
      <c r="E450" s="5">
        <v>0</v>
      </c>
    </row>
    <row r="451" spans="1:5" s="12" customFormat="1">
      <c r="A451" s="12" t="s">
        <v>435</v>
      </c>
      <c r="B451" s="12">
        <v>391686</v>
      </c>
      <c r="C451" s="12" t="s">
        <v>459</v>
      </c>
      <c r="D451" s="12" t="s">
        <v>691</v>
      </c>
      <c r="E451" s="5">
        <v>0</v>
      </c>
    </row>
    <row r="452" spans="1:5" s="12" customFormat="1">
      <c r="A452" s="12" t="s">
        <v>435</v>
      </c>
      <c r="B452" s="12">
        <v>391688</v>
      </c>
      <c r="C452" s="12" t="s">
        <v>460</v>
      </c>
      <c r="D452" s="12" t="s">
        <v>691</v>
      </c>
      <c r="E452" s="5">
        <v>0</v>
      </c>
    </row>
    <row r="453" spans="1:5" s="12" customFormat="1">
      <c r="A453" s="12" t="s">
        <v>435</v>
      </c>
      <c r="B453" s="12">
        <v>391689</v>
      </c>
      <c r="C453" s="12" t="s">
        <v>461</v>
      </c>
      <c r="D453" s="12" t="s">
        <v>691</v>
      </c>
      <c r="E453" s="5">
        <v>0</v>
      </c>
    </row>
    <row r="454" spans="1:5" s="12" customFormat="1">
      <c r="A454" s="12" t="s">
        <v>462</v>
      </c>
      <c r="B454" s="12">
        <v>401697</v>
      </c>
      <c r="C454" s="12" t="s">
        <v>463</v>
      </c>
      <c r="D454" s="12" t="s">
        <v>691</v>
      </c>
      <c r="E454" s="5">
        <v>0</v>
      </c>
    </row>
    <row r="455" spans="1:5" s="12" customFormat="1">
      <c r="A455" s="12" t="s">
        <v>462</v>
      </c>
      <c r="B455" s="12">
        <v>401698</v>
      </c>
      <c r="C455" s="12" t="s">
        <v>464</v>
      </c>
      <c r="D455" s="12" t="s">
        <v>691</v>
      </c>
      <c r="E455" s="5">
        <v>0</v>
      </c>
    </row>
    <row r="456" spans="1:5" s="12" customFormat="1">
      <c r="A456" s="12" t="s">
        <v>462</v>
      </c>
      <c r="B456" s="12">
        <v>401699</v>
      </c>
      <c r="C456" s="12" t="s">
        <v>465</v>
      </c>
      <c r="D456" s="12" t="s">
        <v>691</v>
      </c>
      <c r="E456" s="5">
        <v>0</v>
      </c>
    </row>
    <row r="457" spans="1:5" s="12" customFormat="1">
      <c r="A457" s="12" t="s">
        <v>462</v>
      </c>
      <c r="B457" s="12">
        <v>401702</v>
      </c>
      <c r="C457" s="12" t="s">
        <v>466</v>
      </c>
      <c r="D457" s="12" t="s">
        <v>691</v>
      </c>
      <c r="E457" s="5">
        <v>0</v>
      </c>
    </row>
    <row r="458" spans="1:5" s="12" customFormat="1">
      <c r="A458" s="12" t="s">
        <v>462</v>
      </c>
      <c r="B458" s="12">
        <v>401704</v>
      </c>
      <c r="C458" s="12" t="s">
        <v>467</v>
      </c>
      <c r="D458" s="12" t="s">
        <v>691</v>
      </c>
      <c r="E458" s="5">
        <v>0</v>
      </c>
    </row>
    <row r="459" spans="1:5" s="12" customFormat="1">
      <c r="A459" s="12" t="s">
        <v>462</v>
      </c>
      <c r="B459" s="12">
        <v>401709</v>
      </c>
      <c r="C459" s="12" t="s">
        <v>468</v>
      </c>
      <c r="D459" s="12" t="s">
        <v>691</v>
      </c>
      <c r="E459" s="5">
        <v>0</v>
      </c>
    </row>
    <row r="460" spans="1:5" s="12" customFormat="1">
      <c r="A460" s="12" t="s">
        <v>462</v>
      </c>
      <c r="B460" s="12">
        <v>401710</v>
      </c>
      <c r="C460" s="12" t="s">
        <v>469</v>
      </c>
      <c r="D460" s="12" t="s">
        <v>691</v>
      </c>
      <c r="E460" s="5">
        <v>0</v>
      </c>
    </row>
    <row r="461" spans="1:5" s="12" customFormat="1">
      <c r="A461" s="12" t="s">
        <v>462</v>
      </c>
      <c r="B461" s="12">
        <v>401713</v>
      </c>
      <c r="C461" s="12" t="s">
        <v>470</v>
      </c>
      <c r="D461" s="12" t="s">
        <v>691</v>
      </c>
      <c r="E461" s="5">
        <v>0</v>
      </c>
    </row>
    <row r="462" spans="1:5" s="12" customFormat="1">
      <c r="A462" s="12" t="s">
        <v>462</v>
      </c>
      <c r="B462" s="12">
        <v>401718</v>
      </c>
      <c r="C462" s="12" t="s">
        <v>471</v>
      </c>
      <c r="D462" s="12" t="s">
        <v>691</v>
      </c>
      <c r="E462" s="5">
        <v>0</v>
      </c>
    </row>
    <row r="463" spans="1:5" s="12" customFormat="1">
      <c r="A463" s="12" t="s">
        <v>462</v>
      </c>
      <c r="B463" s="12">
        <v>401721</v>
      </c>
      <c r="C463" s="12" t="s">
        <v>472</v>
      </c>
      <c r="D463" s="12" t="s">
        <v>691</v>
      </c>
      <c r="E463" s="5">
        <v>0</v>
      </c>
    </row>
    <row r="464" spans="1:5" s="12" customFormat="1">
      <c r="A464" s="12" t="s">
        <v>462</v>
      </c>
      <c r="B464" s="12">
        <v>401724</v>
      </c>
      <c r="C464" s="12" t="s">
        <v>473</v>
      </c>
      <c r="D464" s="12" t="s">
        <v>691</v>
      </c>
      <c r="E464" s="5">
        <v>0</v>
      </c>
    </row>
    <row r="465" spans="1:5" s="12" customFormat="1">
      <c r="A465" s="12" t="s">
        <v>462</v>
      </c>
      <c r="B465" s="12">
        <v>401734</v>
      </c>
      <c r="C465" s="12" t="s">
        <v>474</v>
      </c>
      <c r="D465" s="12" t="s">
        <v>691</v>
      </c>
      <c r="E465" s="5">
        <v>0</v>
      </c>
    </row>
    <row r="466" spans="1:5" s="12" customFormat="1">
      <c r="A466" s="12" t="s">
        <v>475</v>
      </c>
      <c r="B466" s="12">
        <v>411746</v>
      </c>
      <c r="C466" s="12" t="s">
        <v>476</v>
      </c>
      <c r="D466" s="23" t="s">
        <v>691</v>
      </c>
      <c r="E466" s="3">
        <v>391536</v>
      </c>
    </row>
    <row r="467" spans="1:5" s="12" customFormat="1">
      <c r="A467" s="12" t="s">
        <v>475</v>
      </c>
      <c r="B467" s="12">
        <v>411746</v>
      </c>
      <c r="C467" s="12" t="s">
        <v>476</v>
      </c>
      <c r="D467" s="12" t="s">
        <v>691</v>
      </c>
      <c r="E467" s="5">
        <v>0</v>
      </c>
    </row>
    <row r="468" spans="1:5" s="12" customFormat="1">
      <c r="A468" s="12" t="s">
        <v>475</v>
      </c>
      <c r="B468" s="12">
        <v>411756</v>
      </c>
      <c r="C468" s="12" t="s">
        <v>477</v>
      </c>
      <c r="D468" s="12" t="s">
        <v>691</v>
      </c>
      <c r="E468" s="5">
        <v>0</v>
      </c>
    </row>
    <row r="469" spans="1:5" s="12" customFormat="1">
      <c r="A469" s="12" t="s">
        <v>475</v>
      </c>
      <c r="B469" s="12">
        <v>411758</v>
      </c>
      <c r="C469" s="12" t="s">
        <v>478</v>
      </c>
      <c r="D469" s="12" t="s">
        <v>691</v>
      </c>
      <c r="E469" s="5">
        <v>0</v>
      </c>
    </row>
    <row r="470" spans="1:5" s="12" customFormat="1">
      <c r="A470" s="12" t="s">
        <v>475</v>
      </c>
      <c r="B470" s="12">
        <v>411761</v>
      </c>
      <c r="C470" s="12" t="s">
        <v>479</v>
      </c>
      <c r="D470" s="12" t="s">
        <v>691</v>
      </c>
      <c r="E470" s="5">
        <v>0</v>
      </c>
    </row>
    <row r="471" spans="1:5" s="12" customFormat="1">
      <c r="A471" s="12" t="s">
        <v>475</v>
      </c>
      <c r="B471" s="12">
        <v>411764</v>
      </c>
      <c r="C471" s="12" t="s">
        <v>480</v>
      </c>
      <c r="D471" s="12" t="s">
        <v>691</v>
      </c>
      <c r="E471" s="5">
        <v>0</v>
      </c>
    </row>
    <row r="472" spans="1:5" s="12" customFormat="1">
      <c r="A472" s="12" t="s">
        <v>475</v>
      </c>
      <c r="B472" s="12">
        <v>411777</v>
      </c>
      <c r="C472" s="12" t="s">
        <v>481</v>
      </c>
      <c r="D472" s="12" t="s">
        <v>691</v>
      </c>
      <c r="E472" s="5">
        <v>0</v>
      </c>
    </row>
    <row r="473" spans="1:5" s="12" customFormat="1">
      <c r="A473" s="12" t="s">
        <v>475</v>
      </c>
      <c r="B473" s="12">
        <v>411778</v>
      </c>
      <c r="C473" s="12" t="s">
        <v>482</v>
      </c>
      <c r="D473" s="23" t="s">
        <v>691</v>
      </c>
      <c r="E473" s="3">
        <v>0</v>
      </c>
    </row>
    <row r="474" spans="1:5" s="12" customFormat="1">
      <c r="A474" s="12" t="s">
        <v>475</v>
      </c>
      <c r="B474" s="12">
        <v>411778</v>
      </c>
      <c r="C474" s="12" t="s">
        <v>482</v>
      </c>
      <c r="D474" s="12" t="s">
        <v>691</v>
      </c>
      <c r="E474" s="5">
        <v>0</v>
      </c>
    </row>
    <row r="475" spans="1:5" s="12" customFormat="1">
      <c r="A475" s="12" t="s">
        <v>475</v>
      </c>
      <c r="B475" s="12">
        <v>411781</v>
      </c>
      <c r="C475" s="12" t="s">
        <v>483</v>
      </c>
      <c r="D475" s="12" t="s">
        <v>691</v>
      </c>
      <c r="E475" s="5">
        <v>0</v>
      </c>
    </row>
    <row r="476" spans="1:5" s="12" customFormat="1">
      <c r="A476" s="12" t="s">
        <v>475</v>
      </c>
      <c r="B476" s="12">
        <v>411782</v>
      </c>
      <c r="C476" s="12" t="s">
        <v>102</v>
      </c>
      <c r="D476" s="12" t="s">
        <v>691</v>
      </c>
      <c r="E476" s="5">
        <v>0</v>
      </c>
    </row>
    <row r="477" spans="1:5" s="12" customFormat="1">
      <c r="A477" s="12" t="s">
        <v>475</v>
      </c>
      <c r="B477" s="12">
        <v>411788</v>
      </c>
      <c r="C477" s="12" t="s">
        <v>484</v>
      </c>
      <c r="D477" s="12" t="s">
        <v>691</v>
      </c>
      <c r="E477" s="5">
        <v>0</v>
      </c>
    </row>
    <row r="478" spans="1:5" s="12" customFormat="1">
      <c r="A478" s="12" t="s">
        <v>475</v>
      </c>
      <c r="B478" s="12">
        <v>411791</v>
      </c>
      <c r="C478" s="12" t="s">
        <v>485</v>
      </c>
      <c r="D478" s="12" t="s">
        <v>691</v>
      </c>
      <c r="E478" s="5">
        <v>0</v>
      </c>
    </row>
    <row r="479" spans="1:5" s="12" customFormat="1">
      <c r="A479" s="12" t="s">
        <v>475</v>
      </c>
      <c r="B479" s="12">
        <v>411801</v>
      </c>
      <c r="C479" s="12" t="s">
        <v>486</v>
      </c>
      <c r="D479" s="12" t="s">
        <v>691</v>
      </c>
      <c r="E479" s="5">
        <v>0</v>
      </c>
    </row>
    <row r="480" spans="1:5" s="12" customFormat="1">
      <c r="A480" s="12" t="s">
        <v>475</v>
      </c>
      <c r="B480" s="12">
        <v>411807</v>
      </c>
      <c r="C480" s="12" t="s">
        <v>487</v>
      </c>
      <c r="D480" s="12" t="s">
        <v>691</v>
      </c>
      <c r="E480" s="5">
        <v>0</v>
      </c>
    </row>
    <row r="481" spans="1:5" s="12" customFormat="1">
      <c r="A481" s="12" t="s">
        <v>475</v>
      </c>
      <c r="B481" s="12">
        <v>411809</v>
      </c>
      <c r="C481" s="12" t="s">
        <v>325</v>
      </c>
      <c r="D481" s="12" t="s">
        <v>691</v>
      </c>
      <c r="E481" s="5">
        <v>0</v>
      </c>
    </row>
    <row r="482" spans="1:5" s="12" customFormat="1">
      <c r="A482" s="12" t="s">
        <v>475</v>
      </c>
      <c r="B482" s="12">
        <v>411814</v>
      </c>
      <c r="C482" s="12" t="s">
        <v>488</v>
      </c>
      <c r="D482" s="12" t="s">
        <v>691</v>
      </c>
      <c r="E482" s="5">
        <v>0</v>
      </c>
    </row>
    <row r="483" spans="1:5" s="12" customFormat="1">
      <c r="A483" s="12" t="s">
        <v>475</v>
      </c>
      <c r="B483" s="12">
        <v>411817</v>
      </c>
      <c r="C483" s="12" t="s">
        <v>489</v>
      </c>
      <c r="D483" s="12" t="s">
        <v>691</v>
      </c>
      <c r="E483" s="5">
        <v>0</v>
      </c>
    </row>
    <row r="484" spans="1:5" s="12" customFormat="1">
      <c r="A484" s="12" t="s">
        <v>475</v>
      </c>
      <c r="B484" s="12">
        <v>411818</v>
      </c>
      <c r="C484" s="12" t="s">
        <v>490</v>
      </c>
      <c r="D484" s="12" t="s">
        <v>691</v>
      </c>
      <c r="E484" s="5">
        <v>0</v>
      </c>
    </row>
    <row r="485" spans="1:5" s="12" customFormat="1">
      <c r="A485" s="12" t="s">
        <v>475</v>
      </c>
      <c r="B485" s="12">
        <v>411820</v>
      </c>
      <c r="C485" s="12" t="s">
        <v>491</v>
      </c>
      <c r="D485" s="12" t="s">
        <v>691</v>
      </c>
      <c r="E485" s="5">
        <v>0</v>
      </c>
    </row>
    <row r="486" spans="1:5" s="12" customFormat="1">
      <c r="A486" s="12" t="s">
        <v>475</v>
      </c>
      <c r="B486" s="12">
        <v>411826</v>
      </c>
      <c r="C486" s="12" t="s">
        <v>492</v>
      </c>
      <c r="D486" s="23" t="s">
        <v>691</v>
      </c>
      <c r="E486" s="3">
        <v>990972</v>
      </c>
    </row>
    <row r="487" spans="1:5" s="12" customFormat="1">
      <c r="A487" s="12" t="s">
        <v>475</v>
      </c>
      <c r="B487" s="12">
        <v>411826</v>
      </c>
      <c r="C487" s="12" t="s">
        <v>492</v>
      </c>
      <c r="D487" s="12" t="s">
        <v>691</v>
      </c>
      <c r="E487" s="5">
        <v>0</v>
      </c>
    </row>
    <row r="488" spans="1:5" s="12" customFormat="1">
      <c r="A488" s="12" t="s">
        <v>475</v>
      </c>
      <c r="B488" s="12">
        <v>411827</v>
      </c>
      <c r="C488" s="12" t="s">
        <v>493</v>
      </c>
      <c r="D488" s="12" t="s">
        <v>691</v>
      </c>
      <c r="E488" s="5">
        <v>0</v>
      </c>
    </row>
    <row r="489" spans="1:5" s="12" customFormat="1">
      <c r="A489" s="12" t="s">
        <v>475</v>
      </c>
      <c r="B489" s="12">
        <v>411831</v>
      </c>
      <c r="C489" s="12" t="s">
        <v>494</v>
      </c>
      <c r="D489" s="12" t="s">
        <v>691</v>
      </c>
      <c r="E489" s="5">
        <v>0</v>
      </c>
    </row>
    <row r="490" spans="1:5" s="12" customFormat="1">
      <c r="A490" s="12" t="s">
        <v>475</v>
      </c>
      <c r="B490" s="12">
        <v>411833</v>
      </c>
      <c r="C490" s="12" t="s">
        <v>495</v>
      </c>
      <c r="D490" s="12" t="s">
        <v>691</v>
      </c>
      <c r="E490" s="5">
        <v>0</v>
      </c>
    </row>
    <row r="491" spans="1:5" s="12" customFormat="1">
      <c r="A491" s="12" t="s">
        <v>475</v>
      </c>
      <c r="B491" s="12">
        <v>411839</v>
      </c>
      <c r="C491" s="12" t="s">
        <v>496</v>
      </c>
      <c r="D491" s="12" t="s">
        <v>691</v>
      </c>
      <c r="E491" s="5">
        <v>0</v>
      </c>
    </row>
    <row r="492" spans="1:5" s="12" customFormat="1">
      <c r="A492" s="12" t="s">
        <v>475</v>
      </c>
      <c r="B492" s="12">
        <v>411840</v>
      </c>
      <c r="C492" s="12" t="s">
        <v>497</v>
      </c>
      <c r="D492" s="23" t="s">
        <v>691</v>
      </c>
      <c r="E492" s="3">
        <v>1203372</v>
      </c>
    </row>
    <row r="493" spans="1:5" s="12" customFormat="1">
      <c r="A493" s="12" t="s">
        <v>475</v>
      </c>
      <c r="B493" s="12">
        <v>411840</v>
      </c>
      <c r="C493" s="12" t="s">
        <v>497</v>
      </c>
      <c r="D493" s="12" t="s">
        <v>691</v>
      </c>
      <c r="E493" s="5">
        <v>0</v>
      </c>
    </row>
    <row r="494" spans="1:5" s="12" customFormat="1">
      <c r="A494" s="12" t="s">
        <v>475</v>
      </c>
      <c r="B494" s="12">
        <v>411841</v>
      </c>
      <c r="C494" s="12" t="s">
        <v>498</v>
      </c>
      <c r="D494" s="12" t="s">
        <v>691</v>
      </c>
      <c r="E494" s="5">
        <v>0</v>
      </c>
    </row>
    <row r="495" spans="1:5" s="12" customFormat="1">
      <c r="A495" s="12" t="s">
        <v>475</v>
      </c>
      <c r="B495" s="12">
        <v>411845</v>
      </c>
      <c r="C495" s="12" t="s">
        <v>499</v>
      </c>
      <c r="D495" s="12" t="s">
        <v>691</v>
      </c>
      <c r="E495" s="5">
        <v>0</v>
      </c>
    </row>
    <row r="496" spans="1:5" s="12" customFormat="1">
      <c r="A496" s="12" t="s">
        <v>475</v>
      </c>
      <c r="B496" s="12">
        <v>411847</v>
      </c>
      <c r="C496" s="12" t="s">
        <v>500</v>
      </c>
      <c r="D496" s="12" t="s">
        <v>691</v>
      </c>
      <c r="E496" s="5">
        <v>0</v>
      </c>
    </row>
    <row r="497" spans="1:5" s="12" customFormat="1">
      <c r="A497" s="12" t="s">
        <v>475</v>
      </c>
      <c r="B497" s="12">
        <v>411849</v>
      </c>
      <c r="C497" s="12" t="s">
        <v>501</v>
      </c>
      <c r="D497" s="12" t="s">
        <v>691</v>
      </c>
      <c r="E497" s="5">
        <v>0</v>
      </c>
    </row>
    <row r="498" spans="1:5" s="12" customFormat="1">
      <c r="A498" s="12" t="s">
        <v>503</v>
      </c>
      <c r="B498" s="12">
        <v>420463</v>
      </c>
      <c r="C498" s="12" t="s">
        <v>504</v>
      </c>
      <c r="D498" s="12" t="s">
        <v>691</v>
      </c>
      <c r="E498" s="5">
        <v>0</v>
      </c>
    </row>
    <row r="499" spans="1:5" s="12" customFormat="1">
      <c r="A499" s="12" t="s">
        <v>503</v>
      </c>
      <c r="B499" s="12">
        <v>421206</v>
      </c>
      <c r="C499" s="12" t="s">
        <v>505</v>
      </c>
      <c r="D499" s="12" t="s">
        <v>691</v>
      </c>
      <c r="E499" s="5">
        <v>0</v>
      </c>
    </row>
    <row r="500" spans="1:5" s="12" customFormat="1">
      <c r="A500" s="12" t="s">
        <v>503</v>
      </c>
      <c r="B500" s="12">
        <v>421759</v>
      </c>
      <c r="C500" s="12" t="s">
        <v>506</v>
      </c>
      <c r="D500" s="12" t="s">
        <v>691</v>
      </c>
      <c r="E500" s="5">
        <v>0</v>
      </c>
    </row>
    <row r="501" spans="1:5" s="12" customFormat="1">
      <c r="A501" s="12" t="s">
        <v>503</v>
      </c>
      <c r="B501" s="12">
        <v>421807</v>
      </c>
      <c r="C501" s="12" t="s">
        <v>507</v>
      </c>
      <c r="D501" s="12" t="s">
        <v>691</v>
      </c>
      <c r="E501" s="5">
        <v>0</v>
      </c>
    </row>
    <row r="502" spans="1:5" s="12" customFormat="1">
      <c r="A502" s="12" t="s">
        <v>503</v>
      </c>
      <c r="B502" s="12">
        <v>421860</v>
      </c>
      <c r="C502" s="12" t="s">
        <v>508</v>
      </c>
      <c r="D502" s="12" t="s">
        <v>691</v>
      </c>
      <c r="E502" s="5">
        <v>0</v>
      </c>
    </row>
    <row r="503" spans="1:5" s="12" customFormat="1">
      <c r="A503" s="12" t="s">
        <v>503</v>
      </c>
      <c r="B503" s="12">
        <v>421864</v>
      </c>
      <c r="C503" s="12" t="s">
        <v>509</v>
      </c>
      <c r="D503" s="12" t="s">
        <v>691</v>
      </c>
      <c r="E503" s="5">
        <v>0</v>
      </c>
    </row>
    <row r="504" spans="1:5" s="12" customFormat="1">
      <c r="A504" s="12" t="s">
        <v>503</v>
      </c>
      <c r="B504" s="12">
        <v>421865</v>
      </c>
      <c r="C504" s="12" t="s">
        <v>510</v>
      </c>
      <c r="D504" s="12" t="s">
        <v>691</v>
      </c>
      <c r="E504" s="5">
        <v>0</v>
      </c>
    </row>
    <row r="505" spans="1:5" s="12" customFormat="1">
      <c r="A505" s="12" t="s">
        <v>503</v>
      </c>
      <c r="B505" s="12">
        <v>421866</v>
      </c>
      <c r="C505" s="12" t="s">
        <v>511</v>
      </c>
      <c r="D505" s="12" t="s">
        <v>691</v>
      </c>
      <c r="E505" s="5">
        <v>0</v>
      </c>
    </row>
    <row r="506" spans="1:5" s="12" customFormat="1">
      <c r="A506" s="12" t="s">
        <v>503</v>
      </c>
      <c r="B506" s="12">
        <v>421876</v>
      </c>
      <c r="C506" s="12" t="s">
        <v>512</v>
      </c>
      <c r="D506" s="12" t="s">
        <v>691</v>
      </c>
      <c r="E506" s="5">
        <v>0</v>
      </c>
    </row>
    <row r="507" spans="1:5" s="12" customFormat="1">
      <c r="A507" s="12" t="s">
        <v>503</v>
      </c>
      <c r="B507" s="12">
        <v>421882</v>
      </c>
      <c r="C507" s="12" t="s">
        <v>513</v>
      </c>
      <c r="D507" s="12" t="s">
        <v>691</v>
      </c>
      <c r="E507" s="5">
        <v>0</v>
      </c>
    </row>
    <row r="508" spans="1:5" s="12" customFormat="1">
      <c r="A508" s="12" t="s">
        <v>503</v>
      </c>
      <c r="B508" s="12">
        <v>421886</v>
      </c>
      <c r="C508" s="12" t="s">
        <v>514</v>
      </c>
      <c r="D508" s="12" t="s">
        <v>691</v>
      </c>
      <c r="E508" s="5">
        <v>0</v>
      </c>
    </row>
    <row r="509" spans="1:5" s="12" customFormat="1">
      <c r="A509" s="12" t="s">
        <v>503</v>
      </c>
      <c r="B509" s="12">
        <v>421887</v>
      </c>
      <c r="C509" s="12" t="s">
        <v>515</v>
      </c>
      <c r="D509" s="12" t="s">
        <v>691</v>
      </c>
      <c r="E509" s="5">
        <v>0</v>
      </c>
    </row>
    <row r="510" spans="1:5" s="12" customFormat="1">
      <c r="A510" s="12" t="s">
        <v>503</v>
      </c>
      <c r="B510" s="12">
        <v>421890</v>
      </c>
      <c r="C510" s="12" t="s">
        <v>516</v>
      </c>
      <c r="D510" s="12" t="s">
        <v>691</v>
      </c>
      <c r="E510" s="5">
        <v>0</v>
      </c>
    </row>
    <row r="511" spans="1:5" s="12" customFormat="1">
      <c r="A511" s="12" t="s">
        <v>503</v>
      </c>
      <c r="B511" s="12">
        <v>421893</v>
      </c>
      <c r="C511" s="12" t="s">
        <v>517</v>
      </c>
      <c r="D511" s="12" t="s">
        <v>691</v>
      </c>
      <c r="E511" s="5">
        <v>0</v>
      </c>
    </row>
    <row r="512" spans="1:5" s="12" customFormat="1">
      <c r="A512" s="12" t="s">
        <v>503</v>
      </c>
      <c r="B512" s="12">
        <v>421901</v>
      </c>
      <c r="C512" s="12" t="s">
        <v>518</v>
      </c>
      <c r="D512" s="12" t="s">
        <v>691</v>
      </c>
      <c r="E512" s="5">
        <v>0</v>
      </c>
    </row>
    <row r="513" spans="1:5" s="12" customFormat="1">
      <c r="A513" s="12" t="s">
        <v>503</v>
      </c>
      <c r="B513" s="12">
        <v>421912</v>
      </c>
      <c r="C513" s="12" t="s">
        <v>519</v>
      </c>
      <c r="D513" s="12" t="s">
        <v>691</v>
      </c>
      <c r="E513" s="5">
        <v>0</v>
      </c>
    </row>
    <row r="514" spans="1:5" s="12" customFormat="1">
      <c r="A514" s="12" t="s">
        <v>503</v>
      </c>
      <c r="B514" s="12">
        <v>421920</v>
      </c>
      <c r="C514" s="12" t="s">
        <v>520</v>
      </c>
      <c r="D514" s="12" t="s">
        <v>691</v>
      </c>
      <c r="E514" s="5">
        <v>0</v>
      </c>
    </row>
    <row r="515" spans="1:5" s="12" customFormat="1">
      <c r="A515" s="12" t="s">
        <v>503</v>
      </c>
      <c r="B515" s="12">
        <v>421931</v>
      </c>
      <c r="C515" s="12" t="s">
        <v>521</v>
      </c>
      <c r="D515" s="12" t="s">
        <v>691</v>
      </c>
      <c r="E515" s="5">
        <v>0</v>
      </c>
    </row>
    <row r="516" spans="1:5" s="12" customFormat="1">
      <c r="A516" s="12" t="s">
        <v>503</v>
      </c>
      <c r="B516" s="12">
        <v>421935</v>
      </c>
      <c r="C516" s="12" t="s">
        <v>522</v>
      </c>
      <c r="D516" s="12" t="s">
        <v>691</v>
      </c>
      <c r="E516" s="5">
        <v>0</v>
      </c>
    </row>
    <row r="517" spans="1:5" s="12" customFormat="1">
      <c r="A517" s="12" t="s">
        <v>503</v>
      </c>
      <c r="B517" s="12">
        <v>421942</v>
      </c>
      <c r="C517" s="12" t="s">
        <v>523</v>
      </c>
      <c r="D517" s="12" t="s">
        <v>691</v>
      </c>
      <c r="E517" s="5">
        <v>0</v>
      </c>
    </row>
    <row r="518" spans="1:5" s="12" customFormat="1">
      <c r="A518" s="12" t="s">
        <v>503</v>
      </c>
      <c r="B518" s="12">
        <v>421945</v>
      </c>
      <c r="C518" s="12" t="s">
        <v>524</v>
      </c>
      <c r="D518" s="12" t="s">
        <v>691</v>
      </c>
      <c r="E518" s="5">
        <v>0</v>
      </c>
    </row>
    <row r="519" spans="1:5" s="12" customFormat="1">
      <c r="A519" s="12" t="s">
        <v>503</v>
      </c>
      <c r="B519" s="12">
        <v>421949</v>
      </c>
      <c r="C519" s="12" t="s">
        <v>525</v>
      </c>
      <c r="D519" s="12" t="s">
        <v>691</v>
      </c>
      <c r="E519" s="5">
        <v>0</v>
      </c>
    </row>
    <row r="520" spans="1:5" s="12" customFormat="1">
      <c r="A520" s="12" t="s">
        <v>526</v>
      </c>
      <c r="B520" s="12">
        <v>431704</v>
      </c>
      <c r="C520" s="12" t="s">
        <v>527</v>
      </c>
      <c r="D520" s="12" t="s">
        <v>691</v>
      </c>
      <c r="E520" s="5">
        <v>0</v>
      </c>
    </row>
    <row r="521" spans="1:5" s="12" customFormat="1">
      <c r="A521" s="12" t="s">
        <v>526</v>
      </c>
      <c r="B521" s="12">
        <v>431788</v>
      </c>
      <c r="C521" s="12" t="s">
        <v>528</v>
      </c>
      <c r="D521" s="12" t="s">
        <v>691</v>
      </c>
      <c r="E521" s="5">
        <v>0</v>
      </c>
    </row>
    <row r="522" spans="1:5" s="12" customFormat="1">
      <c r="A522" s="12" t="s">
        <v>526</v>
      </c>
      <c r="B522" s="12">
        <v>431831</v>
      </c>
      <c r="C522" s="12" t="s">
        <v>529</v>
      </c>
      <c r="D522" s="12" t="s">
        <v>691</v>
      </c>
      <c r="E522" s="5">
        <v>0</v>
      </c>
    </row>
    <row r="523" spans="1:5" s="12" customFormat="1">
      <c r="A523" s="12" t="s">
        <v>526</v>
      </c>
      <c r="B523" s="12">
        <v>431966</v>
      </c>
      <c r="C523" s="12" t="s">
        <v>530</v>
      </c>
      <c r="D523" s="12" t="s">
        <v>691</v>
      </c>
      <c r="E523" s="5">
        <v>0</v>
      </c>
    </row>
    <row r="524" spans="1:5" s="12" customFormat="1">
      <c r="A524" s="12" t="s">
        <v>526</v>
      </c>
      <c r="B524" s="12">
        <v>431968</v>
      </c>
      <c r="C524" s="12" t="s">
        <v>531</v>
      </c>
      <c r="D524" s="12" t="s">
        <v>691</v>
      </c>
      <c r="E524" s="5">
        <v>0</v>
      </c>
    </row>
    <row r="525" spans="1:5" s="12" customFormat="1">
      <c r="A525" s="12" t="s">
        <v>526</v>
      </c>
      <c r="B525" s="12">
        <v>431969</v>
      </c>
      <c r="C525" s="12" t="s">
        <v>532</v>
      </c>
      <c r="D525" s="12" t="s">
        <v>691</v>
      </c>
      <c r="E525" s="5">
        <v>0</v>
      </c>
    </row>
    <row r="526" spans="1:5" s="12" customFormat="1">
      <c r="A526" s="12" t="s">
        <v>526</v>
      </c>
      <c r="B526" s="12">
        <v>431974</v>
      </c>
      <c r="C526" s="12" t="s">
        <v>533</v>
      </c>
      <c r="D526" s="12" t="s">
        <v>691</v>
      </c>
      <c r="E526" s="5">
        <v>0</v>
      </c>
    </row>
    <row r="527" spans="1:5" s="12" customFormat="1">
      <c r="A527" s="12" t="s">
        <v>526</v>
      </c>
      <c r="B527" s="12">
        <v>431977</v>
      </c>
      <c r="C527" s="12" t="s">
        <v>534</v>
      </c>
      <c r="D527" s="12" t="s">
        <v>691</v>
      </c>
      <c r="E527" s="5">
        <v>0</v>
      </c>
    </row>
    <row r="528" spans="1:5" s="12" customFormat="1">
      <c r="A528" s="12" t="s">
        <v>526</v>
      </c>
      <c r="B528" s="12">
        <v>431979</v>
      </c>
      <c r="C528" s="12" t="s">
        <v>535</v>
      </c>
      <c r="D528" s="12" t="s">
        <v>691</v>
      </c>
      <c r="E528" s="5">
        <v>0</v>
      </c>
    </row>
    <row r="529" spans="1:5" s="12" customFormat="1">
      <c r="A529" s="12" t="s">
        <v>526</v>
      </c>
      <c r="B529" s="12">
        <v>431980</v>
      </c>
      <c r="C529" s="12" t="s">
        <v>536</v>
      </c>
      <c r="D529" s="12" t="s">
        <v>691</v>
      </c>
      <c r="E529" s="5">
        <v>0</v>
      </c>
    </row>
    <row r="530" spans="1:5" s="12" customFormat="1">
      <c r="A530" s="12" t="s">
        <v>526</v>
      </c>
      <c r="B530" s="12">
        <v>431994</v>
      </c>
      <c r="C530" s="12" t="s">
        <v>537</v>
      </c>
      <c r="D530" s="12" t="s">
        <v>691</v>
      </c>
      <c r="E530" s="5">
        <v>0</v>
      </c>
    </row>
    <row r="531" spans="1:5" s="12" customFormat="1">
      <c r="A531" s="12" t="s">
        <v>526</v>
      </c>
      <c r="B531" s="12">
        <v>431995</v>
      </c>
      <c r="C531" s="12" t="s">
        <v>538</v>
      </c>
      <c r="D531" s="12" t="s">
        <v>691</v>
      </c>
      <c r="E531" s="5">
        <v>0</v>
      </c>
    </row>
    <row r="532" spans="1:5" s="12" customFormat="1">
      <c r="A532" s="12" t="s">
        <v>526</v>
      </c>
      <c r="B532" s="12">
        <v>432008</v>
      </c>
      <c r="C532" s="12" t="s">
        <v>539</v>
      </c>
      <c r="D532" s="12" t="s">
        <v>691</v>
      </c>
      <c r="E532" s="5">
        <v>0</v>
      </c>
    </row>
    <row r="533" spans="1:5" s="12" customFormat="1">
      <c r="A533" s="12" t="s">
        <v>526</v>
      </c>
      <c r="B533" s="12">
        <v>432013</v>
      </c>
      <c r="C533" s="12" t="s">
        <v>540</v>
      </c>
      <c r="D533" s="12" t="s">
        <v>691</v>
      </c>
      <c r="E533" s="5">
        <v>0</v>
      </c>
    </row>
    <row r="534" spans="1:5" s="12" customFormat="1">
      <c r="A534" s="12" t="s">
        <v>526</v>
      </c>
      <c r="B534" s="12">
        <v>432016</v>
      </c>
      <c r="C534" s="12" t="s">
        <v>541</v>
      </c>
      <c r="D534" s="12" t="s">
        <v>691</v>
      </c>
      <c r="E534" s="5">
        <v>0</v>
      </c>
    </row>
    <row r="535" spans="1:5" s="12" customFormat="1">
      <c r="A535" s="12" t="s">
        <v>526</v>
      </c>
      <c r="B535" s="12">
        <v>432017</v>
      </c>
      <c r="C535" s="12" t="s">
        <v>542</v>
      </c>
      <c r="D535" s="12" t="s">
        <v>691</v>
      </c>
      <c r="E535" s="5">
        <v>0</v>
      </c>
    </row>
    <row r="536" spans="1:5" s="12" customFormat="1">
      <c r="A536" s="12" t="s">
        <v>526</v>
      </c>
      <c r="B536" s="12">
        <v>432023</v>
      </c>
      <c r="C536" s="12" t="s">
        <v>543</v>
      </c>
      <c r="D536" s="12" t="s">
        <v>691</v>
      </c>
      <c r="E536" s="5">
        <v>0</v>
      </c>
    </row>
    <row r="537" spans="1:5" s="12" customFormat="1">
      <c r="A537" s="12" t="s">
        <v>526</v>
      </c>
      <c r="B537" s="12">
        <v>432029</v>
      </c>
      <c r="C537" s="12" t="s">
        <v>544</v>
      </c>
      <c r="D537" s="12" t="s">
        <v>691</v>
      </c>
      <c r="E537" s="5">
        <v>0</v>
      </c>
    </row>
    <row r="538" spans="1:5" s="12" customFormat="1">
      <c r="A538" s="12" t="s">
        <v>526</v>
      </c>
      <c r="B538" s="12">
        <v>432030</v>
      </c>
      <c r="C538" s="12" t="s">
        <v>502</v>
      </c>
      <c r="D538" s="12" t="s">
        <v>691</v>
      </c>
      <c r="E538" s="5">
        <v>0</v>
      </c>
    </row>
    <row r="539" spans="1:5" s="12" customFormat="1">
      <c r="A539" s="12" t="s">
        <v>526</v>
      </c>
      <c r="B539" s="12">
        <v>432034</v>
      </c>
      <c r="C539" s="12" t="s">
        <v>545</v>
      </c>
      <c r="D539" s="12" t="s">
        <v>691</v>
      </c>
      <c r="E539" s="5">
        <v>0</v>
      </c>
    </row>
    <row r="540" spans="1:5" s="12" customFormat="1">
      <c r="A540" s="12" t="s">
        <v>526</v>
      </c>
      <c r="B540" s="12">
        <v>432141</v>
      </c>
      <c r="C540" s="12" t="s">
        <v>546</v>
      </c>
      <c r="D540" s="12" t="s">
        <v>691</v>
      </c>
      <c r="E540" s="5">
        <v>0</v>
      </c>
    </row>
    <row r="541" spans="1:5" s="12" customFormat="1">
      <c r="A541" s="12" t="s">
        <v>547</v>
      </c>
      <c r="B541" s="12">
        <v>440425</v>
      </c>
      <c r="C541" s="12" t="s">
        <v>548</v>
      </c>
      <c r="D541" s="12" t="s">
        <v>691</v>
      </c>
      <c r="E541" s="5">
        <v>0</v>
      </c>
    </row>
    <row r="542" spans="1:5" s="12" customFormat="1">
      <c r="A542" s="12" t="s">
        <v>547</v>
      </c>
      <c r="B542" s="12">
        <v>442038</v>
      </c>
      <c r="C542" s="12" t="s">
        <v>549</v>
      </c>
      <c r="D542" s="12" t="s">
        <v>691</v>
      </c>
      <c r="E542" s="5">
        <v>0</v>
      </c>
    </row>
    <row r="543" spans="1:5" s="12" customFormat="1">
      <c r="A543" s="12" t="s">
        <v>547</v>
      </c>
      <c r="B543" s="12">
        <v>442039</v>
      </c>
      <c r="C543" s="12" t="s">
        <v>550</v>
      </c>
      <c r="D543" s="12" t="s">
        <v>691</v>
      </c>
      <c r="E543" s="5">
        <v>0</v>
      </c>
    </row>
    <row r="544" spans="1:5" s="12" customFormat="1">
      <c r="A544" s="12" t="s">
        <v>547</v>
      </c>
      <c r="B544" s="12">
        <v>442040</v>
      </c>
      <c r="C544" s="12" t="s">
        <v>551</v>
      </c>
      <c r="D544" s="12" t="s">
        <v>691</v>
      </c>
      <c r="E544" s="5">
        <v>0</v>
      </c>
    </row>
    <row r="545" spans="1:5" s="12" customFormat="1">
      <c r="A545" s="12" t="s">
        <v>547</v>
      </c>
      <c r="B545" s="12">
        <v>442046</v>
      </c>
      <c r="C545" s="12" t="s">
        <v>552</v>
      </c>
      <c r="D545" s="12" t="s">
        <v>691</v>
      </c>
      <c r="E545" s="5">
        <v>0</v>
      </c>
    </row>
    <row r="546" spans="1:5" s="12" customFormat="1">
      <c r="A546" s="12" t="s">
        <v>547</v>
      </c>
      <c r="B546" s="12">
        <v>442057</v>
      </c>
      <c r="C546" s="12" t="s">
        <v>553</v>
      </c>
      <c r="D546" s="12" t="s">
        <v>691</v>
      </c>
      <c r="E546" s="5">
        <v>0</v>
      </c>
    </row>
    <row r="547" spans="1:5" s="12" customFormat="1">
      <c r="A547" s="12" t="s">
        <v>547</v>
      </c>
      <c r="B547" s="12">
        <v>442061</v>
      </c>
      <c r="C547" s="12" t="s">
        <v>554</v>
      </c>
      <c r="D547" s="12" t="s">
        <v>691</v>
      </c>
      <c r="E547" s="5">
        <v>0</v>
      </c>
    </row>
    <row r="548" spans="1:5" s="12" customFormat="1">
      <c r="A548" s="12" t="s">
        <v>547</v>
      </c>
      <c r="B548" s="12">
        <v>442065</v>
      </c>
      <c r="C548" s="12" t="s">
        <v>555</v>
      </c>
      <c r="D548" s="12" t="s">
        <v>691</v>
      </c>
      <c r="E548" s="5">
        <v>0</v>
      </c>
    </row>
    <row r="549" spans="1:5" s="12" customFormat="1">
      <c r="A549" s="12" t="s">
        <v>547</v>
      </c>
      <c r="B549" s="12">
        <v>442066</v>
      </c>
      <c r="C549" s="12" t="s">
        <v>556</v>
      </c>
      <c r="D549" s="12" t="s">
        <v>691</v>
      </c>
      <c r="E549" s="5">
        <v>0</v>
      </c>
    </row>
    <row r="550" spans="1:5" s="12" customFormat="1">
      <c r="A550" s="12" t="s">
        <v>547</v>
      </c>
      <c r="B550" s="12">
        <v>442068</v>
      </c>
      <c r="C550" s="12" t="s">
        <v>557</v>
      </c>
      <c r="D550" s="12" t="s">
        <v>691</v>
      </c>
      <c r="E550" s="5">
        <v>0</v>
      </c>
    </row>
    <row r="551" spans="1:5" s="12" customFormat="1">
      <c r="A551" s="12" t="s">
        <v>547</v>
      </c>
      <c r="B551" s="12">
        <v>442069</v>
      </c>
      <c r="C551" s="12" t="s">
        <v>558</v>
      </c>
      <c r="D551" s="12" t="s">
        <v>691</v>
      </c>
      <c r="E551" s="5">
        <v>0</v>
      </c>
    </row>
    <row r="552" spans="1:5" s="12" customFormat="1">
      <c r="A552" s="12" t="s">
        <v>547</v>
      </c>
      <c r="B552" s="12">
        <v>442073</v>
      </c>
      <c r="C552" s="12" t="s">
        <v>559</v>
      </c>
      <c r="D552" s="12" t="s">
        <v>691</v>
      </c>
      <c r="E552" s="5">
        <v>0</v>
      </c>
    </row>
    <row r="553" spans="1:5" s="12" customFormat="1">
      <c r="A553" s="12" t="s">
        <v>547</v>
      </c>
      <c r="B553" s="12">
        <v>442076</v>
      </c>
      <c r="C553" s="12" t="s">
        <v>560</v>
      </c>
      <c r="D553" s="12" t="s">
        <v>691</v>
      </c>
      <c r="E553" s="5">
        <v>0</v>
      </c>
    </row>
    <row r="554" spans="1:5" s="12" customFormat="1">
      <c r="A554" s="12" t="s">
        <v>547</v>
      </c>
      <c r="B554" s="12">
        <v>442083</v>
      </c>
      <c r="C554" s="12" t="s">
        <v>561</v>
      </c>
      <c r="D554" s="12" t="s">
        <v>691</v>
      </c>
      <c r="E554" s="5">
        <v>0</v>
      </c>
    </row>
    <row r="555" spans="1:5" s="12" customFormat="1">
      <c r="A555" s="12" t="s">
        <v>547</v>
      </c>
      <c r="B555" s="12">
        <v>442086</v>
      </c>
      <c r="C555" s="12" t="s">
        <v>562</v>
      </c>
      <c r="D555" s="12" t="s">
        <v>691</v>
      </c>
      <c r="E555" s="5">
        <v>0</v>
      </c>
    </row>
    <row r="556" spans="1:5" s="12" customFormat="1">
      <c r="A556" s="12" t="s">
        <v>547</v>
      </c>
      <c r="B556" s="12">
        <v>442090</v>
      </c>
      <c r="C556" s="12" t="s">
        <v>563</v>
      </c>
      <c r="D556" s="12" t="s">
        <v>691</v>
      </c>
      <c r="E556" s="5">
        <v>0</v>
      </c>
    </row>
    <row r="557" spans="1:5" s="12" customFormat="1">
      <c r="A557" s="12" t="s">
        <v>547</v>
      </c>
      <c r="B557" s="12">
        <v>442091</v>
      </c>
      <c r="C557" s="12" t="s">
        <v>564</v>
      </c>
      <c r="D557" s="12" t="s">
        <v>691</v>
      </c>
      <c r="E557" s="5">
        <v>0</v>
      </c>
    </row>
    <row r="558" spans="1:5" s="12" customFormat="1">
      <c r="A558" s="12" t="s">
        <v>547</v>
      </c>
      <c r="B558" s="12">
        <v>442103</v>
      </c>
      <c r="C558" s="12" t="s">
        <v>565</v>
      </c>
      <c r="D558" s="12" t="s">
        <v>691</v>
      </c>
      <c r="E558" s="5">
        <v>0</v>
      </c>
    </row>
    <row r="559" spans="1:5" s="12" customFormat="1">
      <c r="A559" s="12" t="s">
        <v>547</v>
      </c>
      <c r="B559" s="12">
        <v>442104</v>
      </c>
      <c r="C559" s="12" t="s">
        <v>566</v>
      </c>
      <c r="D559" s="12" t="s">
        <v>691</v>
      </c>
      <c r="E559" s="5">
        <v>0</v>
      </c>
    </row>
    <row r="560" spans="1:5" s="12" customFormat="1">
      <c r="A560" s="12" t="s">
        <v>547</v>
      </c>
      <c r="B560" s="12">
        <v>442105</v>
      </c>
      <c r="C560" s="12" t="s">
        <v>567</v>
      </c>
      <c r="D560" s="12" t="s">
        <v>691</v>
      </c>
      <c r="E560" s="5">
        <v>0</v>
      </c>
    </row>
    <row r="561" spans="1:5" s="12" customFormat="1">
      <c r="A561" s="12" t="s">
        <v>547</v>
      </c>
      <c r="B561" s="12">
        <v>442107</v>
      </c>
      <c r="C561" s="12" t="s">
        <v>568</v>
      </c>
      <c r="D561" s="12" t="s">
        <v>691</v>
      </c>
      <c r="E561" s="5">
        <v>0</v>
      </c>
    </row>
    <row r="562" spans="1:5" s="12" customFormat="1">
      <c r="A562" s="12" t="s">
        <v>547</v>
      </c>
      <c r="B562" s="12">
        <v>442116</v>
      </c>
      <c r="C562" s="12" t="s">
        <v>569</v>
      </c>
      <c r="D562" s="12" t="s">
        <v>691</v>
      </c>
      <c r="E562" s="5">
        <v>0</v>
      </c>
    </row>
    <row r="563" spans="1:5" s="12" customFormat="1">
      <c r="A563" s="12" t="s">
        <v>547</v>
      </c>
      <c r="B563" s="12">
        <v>442130</v>
      </c>
      <c r="C563" s="12" t="s">
        <v>570</v>
      </c>
      <c r="D563" s="12" t="s">
        <v>691</v>
      </c>
      <c r="E563" s="5">
        <v>0</v>
      </c>
    </row>
    <row r="564" spans="1:5" s="12" customFormat="1">
      <c r="A564" s="12" t="s">
        <v>547</v>
      </c>
      <c r="B564" s="12">
        <v>442135</v>
      </c>
      <c r="C564" s="12" t="s">
        <v>571</v>
      </c>
      <c r="D564" s="12" t="s">
        <v>691</v>
      </c>
      <c r="E564" s="5">
        <v>0</v>
      </c>
    </row>
    <row r="565" spans="1:5" s="12" customFormat="1">
      <c r="A565" s="12" t="s">
        <v>547</v>
      </c>
      <c r="B565" s="12">
        <v>442141</v>
      </c>
      <c r="C565" s="12" t="s">
        <v>546</v>
      </c>
      <c r="D565" s="12" t="s">
        <v>691</v>
      </c>
      <c r="E565" s="5">
        <v>0</v>
      </c>
    </row>
    <row r="566" spans="1:5" s="12" customFormat="1">
      <c r="A566" s="12" t="s">
        <v>547</v>
      </c>
      <c r="B566" s="12">
        <v>442143</v>
      </c>
      <c r="C566" s="12" t="s">
        <v>572</v>
      </c>
      <c r="D566" s="12" t="s">
        <v>691</v>
      </c>
      <c r="E566" s="5">
        <v>0</v>
      </c>
    </row>
    <row r="567" spans="1:5" s="12" customFormat="1">
      <c r="A567" s="12" t="s">
        <v>547</v>
      </c>
      <c r="B567" s="12">
        <v>442150</v>
      </c>
      <c r="C567" s="12" t="s">
        <v>573</v>
      </c>
      <c r="D567" s="12" t="s">
        <v>691</v>
      </c>
      <c r="E567" s="5">
        <v>0</v>
      </c>
    </row>
    <row r="568" spans="1:5" s="12" customFormat="1">
      <c r="A568" s="12" t="s">
        <v>547</v>
      </c>
      <c r="B568" s="12">
        <v>442159</v>
      </c>
      <c r="C568" s="12" t="s">
        <v>574</v>
      </c>
      <c r="D568" s="12" t="s">
        <v>691</v>
      </c>
      <c r="E568" s="5">
        <v>0</v>
      </c>
    </row>
    <row r="569" spans="1:5" s="12" customFormat="1">
      <c r="A569" s="12" t="s">
        <v>547</v>
      </c>
      <c r="B569" s="12">
        <v>442170</v>
      </c>
      <c r="C569" s="12" t="s">
        <v>575</v>
      </c>
      <c r="D569" s="12" t="s">
        <v>691</v>
      </c>
      <c r="E569" s="5">
        <v>0</v>
      </c>
    </row>
    <row r="570" spans="1:5" s="12" customFormat="1">
      <c r="A570" s="12" t="s">
        <v>576</v>
      </c>
      <c r="B570" s="12">
        <v>452169</v>
      </c>
      <c r="C570" s="12" t="s">
        <v>577</v>
      </c>
      <c r="D570" s="12" t="s">
        <v>691</v>
      </c>
      <c r="E570" s="5">
        <v>0</v>
      </c>
    </row>
    <row r="571" spans="1:5" s="12" customFormat="1">
      <c r="A571" s="12" t="s">
        <v>576</v>
      </c>
      <c r="B571" s="12">
        <v>452173</v>
      </c>
      <c r="C571" s="12" t="s">
        <v>578</v>
      </c>
      <c r="D571" s="12" t="s">
        <v>691</v>
      </c>
      <c r="E571" s="5">
        <v>0</v>
      </c>
    </row>
    <row r="572" spans="1:5" s="12" customFormat="1">
      <c r="A572" s="12" t="s">
        <v>576</v>
      </c>
      <c r="B572" s="12">
        <v>452176</v>
      </c>
      <c r="C572" s="12" t="s">
        <v>579</v>
      </c>
      <c r="D572" s="12" t="s">
        <v>691</v>
      </c>
      <c r="E572" s="5">
        <v>0</v>
      </c>
    </row>
    <row r="573" spans="1:5" s="12" customFormat="1">
      <c r="A573" s="12" t="s">
        <v>576</v>
      </c>
      <c r="B573" s="12">
        <v>452179</v>
      </c>
      <c r="C573" s="12" t="s">
        <v>580</v>
      </c>
      <c r="D573" s="12" t="s">
        <v>691</v>
      </c>
      <c r="E573" s="5">
        <v>0</v>
      </c>
    </row>
    <row r="574" spans="1:5" s="12" customFormat="1">
      <c r="A574" s="12" t="s">
        <v>576</v>
      </c>
      <c r="B574" s="12">
        <v>452200</v>
      </c>
      <c r="C574" s="12" t="s">
        <v>581</v>
      </c>
      <c r="D574" s="12" t="s">
        <v>691</v>
      </c>
      <c r="E574" s="5">
        <v>0</v>
      </c>
    </row>
    <row r="575" spans="1:5" s="12" customFormat="1">
      <c r="A575" s="12" t="s">
        <v>576</v>
      </c>
      <c r="B575" s="12">
        <v>452226</v>
      </c>
      <c r="C575" s="12" t="s">
        <v>582</v>
      </c>
      <c r="D575" s="12" t="s">
        <v>691</v>
      </c>
      <c r="E575" s="5">
        <v>0</v>
      </c>
    </row>
    <row r="576" spans="1:5" s="12" customFormat="1">
      <c r="A576" s="12" t="s">
        <v>576</v>
      </c>
      <c r="B576" s="12">
        <v>453334</v>
      </c>
      <c r="C576" s="12" t="s">
        <v>583</v>
      </c>
      <c r="D576" s="12" t="s">
        <v>691</v>
      </c>
      <c r="E576" s="5">
        <v>0</v>
      </c>
    </row>
    <row r="577" spans="1:5" s="12" customFormat="1">
      <c r="A577" s="12" t="s">
        <v>576</v>
      </c>
      <c r="B577" s="12">
        <v>457991</v>
      </c>
      <c r="C577" s="12" t="s">
        <v>584</v>
      </c>
      <c r="D577" s="23" t="s">
        <v>691</v>
      </c>
      <c r="E577" s="5">
        <v>0</v>
      </c>
    </row>
    <row r="578" spans="1:5" s="12" customFormat="1">
      <c r="A578" s="12" t="s">
        <v>576</v>
      </c>
      <c r="B578" s="12">
        <v>457991</v>
      </c>
      <c r="C578" s="12" t="s">
        <v>584</v>
      </c>
      <c r="D578" s="12" t="s">
        <v>691</v>
      </c>
      <c r="E578" s="5">
        <v>0</v>
      </c>
    </row>
    <row r="579" spans="1:5" s="12" customFormat="1">
      <c r="A579" s="12" t="s">
        <v>585</v>
      </c>
      <c r="B579" s="12">
        <v>462178</v>
      </c>
      <c r="C579" s="12" t="s">
        <v>586</v>
      </c>
      <c r="D579" s="12" t="s">
        <v>691</v>
      </c>
      <c r="E579" s="5">
        <v>0</v>
      </c>
    </row>
    <row r="580" spans="1:5" s="12" customFormat="1">
      <c r="A580" s="12" t="s">
        <v>585</v>
      </c>
      <c r="B580" s="12">
        <v>462182</v>
      </c>
      <c r="C580" s="12" t="s">
        <v>587</v>
      </c>
      <c r="D580" s="12" t="s">
        <v>691</v>
      </c>
      <c r="E580" s="5">
        <v>0</v>
      </c>
    </row>
    <row r="581" spans="1:5" s="12" customFormat="1">
      <c r="A581" s="12" t="s">
        <v>585</v>
      </c>
      <c r="B581" s="12">
        <v>462186</v>
      </c>
      <c r="C581" s="12" t="s">
        <v>588</v>
      </c>
      <c r="D581" s="12" t="s">
        <v>691</v>
      </c>
      <c r="E581" s="5">
        <v>0</v>
      </c>
    </row>
    <row r="582" spans="1:5" s="12" customFormat="1">
      <c r="A582" s="12" t="s">
        <v>585</v>
      </c>
      <c r="B582" s="12">
        <v>462188</v>
      </c>
      <c r="C582" s="12" t="s">
        <v>589</v>
      </c>
      <c r="D582" s="12" t="s">
        <v>691</v>
      </c>
      <c r="E582" s="5">
        <v>0</v>
      </c>
    </row>
    <row r="583" spans="1:5" s="12" customFormat="1">
      <c r="A583" s="12" t="s">
        <v>585</v>
      </c>
      <c r="B583" s="12">
        <v>462194</v>
      </c>
      <c r="C583" s="12" t="s">
        <v>590</v>
      </c>
      <c r="D583" s="12" t="s">
        <v>691</v>
      </c>
      <c r="E583" s="5">
        <v>0</v>
      </c>
    </row>
    <row r="584" spans="1:5" s="12" customFormat="1">
      <c r="A584" s="12" t="s">
        <v>585</v>
      </c>
      <c r="B584" s="12">
        <v>462195</v>
      </c>
      <c r="C584" s="12" t="s">
        <v>591</v>
      </c>
      <c r="D584" s="12" t="s">
        <v>691</v>
      </c>
      <c r="E584" s="5">
        <v>0</v>
      </c>
    </row>
    <row r="585" spans="1:5" s="12" customFormat="1">
      <c r="A585" s="12" t="s">
        <v>585</v>
      </c>
      <c r="B585" s="12">
        <v>462196</v>
      </c>
      <c r="C585" s="12" t="s">
        <v>592</v>
      </c>
      <c r="D585" s="12" t="s">
        <v>691</v>
      </c>
      <c r="E585" s="5">
        <v>0</v>
      </c>
    </row>
    <row r="586" spans="1:5" s="12" customFormat="1">
      <c r="A586" s="12" t="s">
        <v>585</v>
      </c>
      <c r="B586" s="12">
        <v>462197</v>
      </c>
      <c r="C586" s="12" t="s">
        <v>593</v>
      </c>
      <c r="D586" s="12" t="s">
        <v>691</v>
      </c>
      <c r="E586" s="5">
        <v>0</v>
      </c>
    </row>
    <row r="587" spans="1:5" s="12" customFormat="1">
      <c r="A587" s="12" t="s">
        <v>585</v>
      </c>
      <c r="B587" s="12">
        <v>462199</v>
      </c>
      <c r="C587" s="12" t="s">
        <v>594</v>
      </c>
      <c r="D587" s="12" t="s">
        <v>691</v>
      </c>
      <c r="E587" s="5">
        <v>0</v>
      </c>
    </row>
    <row r="588" spans="1:5" s="12" customFormat="1">
      <c r="A588" s="12" t="s">
        <v>585</v>
      </c>
      <c r="B588" s="12">
        <v>462202</v>
      </c>
      <c r="C588" s="12" t="s">
        <v>595</v>
      </c>
      <c r="D588" s="12" t="s">
        <v>691</v>
      </c>
      <c r="E588" s="5">
        <v>0</v>
      </c>
    </row>
    <row r="589" spans="1:5" s="12" customFormat="1">
      <c r="A589" s="12" t="s">
        <v>585</v>
      </c>
      <c r="B589" s="12">
        <v>462203</v>
      </c>
      <c r="C589" s="12" t="s">
        <v>596</v>
      </c>
      <c r="D589" s="12" t="s">
        <v>691</v>
      </c>
      <c r="E589" s="5">
        <v>0</v>
      </c>
    </row>
    <row r="590" spans="1:5" s="12" customFormat="1">
      <c r="A590" s="12" t="s">
        <v>585</v>
      </c>
      <c r="B590" s="12">
        <v>462206</v>
      </c>
      <c r="C590" s="12" t="s">
        <v>597</v>
      </c>
      <c r="D590" s="12" t="s">
        <v>691</v>
      </c>
      <c r="E590" s="5">
        <v>0</v>
      </c>
    </row>
    <row r="591" spans="1:5" s="12" customFormat="1">
      <c r="A591" s="12" t="s">
        <v>585</v>
      </c>
      <c r="B591" s="12">
        <v>462209</v>
      </c>
      <c r="C591" s="12" t="s">
        <v>598</v>
      </c>
      <c r="D591" s="12" t="s">
        <v>691</v>
      </c>
      <c r="E591" s="5">
        <v>0</v>
      </c>
    </row>
    <row r="592" spans="1:5" s="12" customFormat="1">
      <c r="A592" s="12" t="s">
        <v>585</v>
      </c>
      <c r="B592" s="12">
        <v>462210</v>
      </c>
      <c r="C592" s="12" t="s">
        <v>599</v>
      </c>
      <c r="D592" s="12" t="s">
        <v>691</v>
      </c>
      <c r="E592" s="5">
        <v>0</v>
      </c>
    </row>
    <row r="593" spans="1:5" s="12" customFormat="1">
      <c r="A593" s="12" t="s">
        <v>600</v>
      </c>
      <c r="B593" s="12">
        <v>472213</v>
      </c>
      <c r="C593" s="12" t="s">
        <v>601</v>
      </c>
      <c r="D593" s="12" t="s">
        <v>691</v>
      </c>
      <c r="E593" s="5">
        <v>0</v>
      </c>
    </row>
    <row r="594" spans="1:5" s="12" customFormat="1">
      <c r="A594" s="12" t="s">
        <v>600</v>
      </c>
      <c r="B594" s="12">
        <v>472218</v>
      </c>
      <c r="C594" s="12" t="s">
        <v>602</v>
      </c>
      <c r="D594" s="12" t="s">
        <v>691</v>
      </c>
      <c r="E594" s="5">
        <v>0</v>
      </c>
    </row>
    <row r="595" spans="1:5" s="12" customFormat="1">
      <c r="A595" s="12" t="s">
        <v>600</v>
      </c>
      <c r="B595" s="12">
        <v>472220</v>
      </c>
      <c r="C595" s="12" t="s">
        <v>603</v>
      </c>
      <c r="D595" s="12" t="s">
        <v>691</v>
      </c>
      <c r="E595" s="5">
        <v>0</v>
      </c>
    </row>
    <row r="596" spans="1:5" s="12" customFormat="1">
      <c r="A596" s="12" t="s">
        <v>600</v>
      </c>
      <c r="B596" s="12">
        <v>472221</v>
      </c>
      <c r="C596" s="12" t="s">
        <v>172</v>
      </c>
      <c r="D596" s="12" t="s">
        <v>691</v>
      </c>
      <c r="E596" s="5">
        <v>0</v>
      </c>
    </row>
    <row r="597" spans="1:5" s="12" customFormat="1">
      <c r="A597" s="12" t="s">
        <v>600</v>
      </c>
      <c r="B597" s="12">
        <v>472226</v>
      </c>
      <c r="C597" s="12" t="s">
        <v>604</v>
      </c>
      <c r="D597" s="12" t="s">
        <v>691</v>
      </c>
      <c r="E597" s="5">
        <v>0</v>
      </c>
    </row>
    <row r="598" spans="1:5" s="12" customFormat="1">
      <c r="A598" s="12" t="s">
        <v>600</v>
      </c>
      <c r="B598" s="12">
        <v>472232</v>
      </c>
      <c r="C598" s="12" t="s">
        <v>605</v>
      </c>
      <c r="D598" s="12" t="s">
        <v>691</v>
      </c>
      <c r="E598" s="5">
        <v>0</v>
      </c>
    </row>
    <row r="599" spans="1:5" s="12" customFormat="1">
      <c r="A599" s="12" t="s">
        <v>600</v>
      </c>
      <c r="B599" s="12">
        <v>472295</v>
      </c>
      <c r="C599" s="12" t="s">
        <v>606</v>
      </c>
      <c r="D599" s="12" t="s">
        <v>691</v>
      </c>
      <c r="E599" s="5">
        <v>0</v>
      </c>
    </row>
    <row r="600" spans="1:5" s="12" customFormat="1">
      <c r="A600" s="12" t="s">
        <v>607</v>
      </c>
      <c r="B600" s="12">
        <v>482242</v>
      </c>
      <c r="C600" s="12" t="s">
        <v>608</v>
      </c>
      <c r="D600" s="12" t="s">
        <v>691</v>
      </c>
      <c r="E600" s="5">
        <v>0</v>
      </c>
    </row>
    <row r="601" spans="1:5" s="12" customFormat="1">
      <c r="A601" s="12" t="s">
        <v>607</v>
      </c>
      <c r="B601" s="12">
        <v>482247</v>
      </c>
      <c r="C601" s="12" t="s">
        <v>609</v>
      </c>
      <c r="D601" s="12" t="s">
        <v>691</v>
      </c>
      <c r="E601" s="5">
        <v>0</v>
      </c>
    </row>
    <row r="602" spans="1:5" s="12" customFormat="1">
      <c r="A602" s="12" t="s">
        <v>607</v>
      </c>
      <c r="B602" s="12">
        <v>482248</v>
      </c>
      <c r="C602" s="12" t="s">
        <v>610</v>
      </c>
      <c r="D602" s="12" t="s">
        <v>691</v>
      </c>
      <c r="E602" s="5">
        <v>0</v>
      </c>
    </row>
    <row r="603" spans="1:5" s="12" customFormat="1">
      <c r="A603" s="12" t="s">
        <v>607</v>
      </c>
      <c r="B603" s="12">
        <v>482250</v>
      </c>
      <c r="C603" s="12" t="s">
        <v>611</v>
      </c>
      <c r="D603" s="12" t="s">
        <v>691</v>
      </c>
      <c r="E603" s="5">
        <v>0</v>
      </c>
    </row>
    <row r="604" spans="1:5" s="12" customFormat="1">
      <c r="A604" s="12" t="s">
        <v>607</v>
      </c>
      <c r="B604" s="12">
        <v>482255</v>
      </c>
      <c r="C604" s="12" t="s">
        <v>612</v>
      </c>
      <c r="D604" s="12" t="s">
        <v>691</v>
      </c>
      <c r="E604" s="5">
        <v>0</v>
      </c>
    </row>
    <row r="605" spans="1:5" s="12" customFormat="1">
      <c r="A605" s="12" t="s">
        <v>607</v>
      </c>
      <c r="B605" s="12">
        <v>482257</v>
      </c>
      <c r="C605" s="12" t="s">
        <v>613</v>
      </c>
      <c r="D605" s="12" t="s">
        <v>691</v>
      </c>
      <c r="E605" s="5">
        <v>0</v>
      </c>
    </row>
    <row r="606" spans="1:5" s="12" customFormat="1">
      <c r="A606" s="12" t="s">
        <v>607</v>
      </c>
      <c r="B606" s="12">
        <v>483310</v>
      </c>
      <c r="C606" s="12" t="s">
        <v>614</v>
      </c>
      <c r="D606" s="12" t="s">
        <v>691</v>
      </c>
      <c r="E606" s="5">
        <v>0</v>
      </c>
    </row>
    <row r="607" spans="1:5" s="12" customFormat="1">
      <c r="A607" s="12" t="s">
        <v>615</v>
      </c>
      <c r="B607" s="12">
        <v>491231</v>
      </c>
      <c r="C607" s="12" t="s">
        <v>616</v>
      </c>
      <c r="D607" s="12" t="s">
        <v>691</v>
      </c>
      <c r="E607" s="5">
        <v>0</v>
      </c>
    </row>
    <row r="608" spans="1:5" s="12" customFormat="1">
      <c r="A608" s="12" t="s">
        <v>615</v>
      </c>
      <c r="B608" s="12">
        <v>492066</v>
      </c>
      <c r="C608" s="12" t="s">
        <v>617</v>
      </c>
      <c r="D608" s="12" t="s">
        <v>691</v>
      </c>
      <c r="E608" s="5">
        <v>0</v>
      </c>
    </row>
    <row r="609" spans="1:5" s="12" customFormat="1">
      <c r="A609" s="12" t="s">
        <v>615</v>
      </c>
      <c r="B609" s="12">
        <v>492176</v>
      </c>
      <c r="C609" s="12" t="s">
        <v>618</v>
      </c>
      <c r="D609" s="12" t="s">
        <v>691</v>
      </c>
      <c r="E609" s="5">
        <v>0</v>
      </c>
    </row>
    <row r="610" spans="1:5" s="12" customFormat="1">
      <c r="A610" s="12" t="s">
        <v>615</v>
      </c>
      <c r="B610" s="12">
        <v>492259</v>
      </c>
      <c r="C610" s="12" t="s">
        <v>619</v>
      </c>
      <c r="D610" s="12" t="s">
        <v>691</v>
      </c>
      <c r="E610" s="5">
        <v>0</v>
      </c>
    </row>
    <row r="611" spans="1:5" s="12" customFormat="1">
      <c r="A611" s="12" t="s">
        <v>615</v>
      </c>
      <c r="B611" s="12">
        <v>492262</v>
      </c>
      <c r="C611" s="12" t="s">
        <v>620</v>
      </c>
      <c r="D611" s="12" t="s">
        <v>691</v>
      </c>
      <c r="E611" s="5">
        <v>0</v>
      </c>
    </row>
    <row r="612" spans="1:5" s="12" customFormat="1">
      <c r="A612" s="12" t="s">
        <v>615</v>
      </c>
      <c r="B612" s="12">
        <v>492263</v>
      </c>
      <c r="C612" s="12" t="s">
        <v>621</v>
      </c>
      <c r="D612" s="12" t="s">
        <v>691</v>
      </c>
      <c r="E612" s="5">
        <v>0</v>
      </c>
    </row>
    <row r="613" spans="1:5" s="12" customFormat="1">
      <c r="A613" s="12" t="s">
        <v>615</v>
      </c>
      <c r="B613" s="12">
        <v>492264</v>
      </c>
      <c r="C613" s="12" t="s">
        <v>622</v>
      </c>
      <c r="D613" s="12" t="s">
        <v>691</v>
      </c>
      <c r="E613" s="5">
        <v>0</v>
      </c>
    </row>
    <row r="614" spans="1:5" s="12" customFormat="1">
      <c r="A614" s="12" t="s">
        <v>615</v>
      </c>
      <c r="B614" s="12">
        <v>492265</v>
      </c>
      <c r="C614" s="12" t="s">
        <v>623</v>
      </c>
      <c r="D614" s="12" t="s">
        <v>691</v>
      </c>
      <c r="E614" s="5">
        <v>0</v>
      </c>
    </row>
    <row r="615" spans="1:5" s="12" customFormat="1">
      <c r="A615" s="12" t="s">
        <v>615</v>
      </c>
      <c r="B615" s="12">
        <v>492270</v>
      </c>
      <c r="C615" s="12" t="s">
        <v>624</v>
      </c>
      <c r="D615" s="12" t="s">
        <v>691</v>
      </c>
      <c r="E615" s="5">
        <v>0</v>
      </c>
    </row>
    <row r="616" spans="1:5" s="12" customFormat="1">
      <c r="A616" s="12" t="s">
        <v>615</v>
      </c>
      <c r="B616" s="12">
        <v>493403</v>
      </c>
      <c r="C616" s="12" t="s">
        <v>625</v>
      </c>
      <c r="D616" s="12" t="s">
        <v>691</v>
      </c>
      <c r="E616" s="5">
        <v>0</v>
      </c>
    </row>
    <row r="617" spans="1:5" s="12" customFormat="1">
      <c r="A617" s="12" t="s">
        <v>626</v>
      </c>
      <c r="B617" s="12">
        <v>500758</v>
      </c>
      <c r="C617" s="12" t="s">
        <v>627</v>
      </c>
      <c r="D617" s="12" t="s">
        <v>691</v>
      </c>
      <c r="E617" s="5">
        <v>0</v>
      </c>
    </row>
    <row r="618" spans="1:5" s="12" customFormat="1">
      <c r="A618" s="12" t="s">
        <v>626</v>
      </c>
      <c r="B618" s="12">
        <v>502278</v>
      </c>
      <c r="C618" s="12" t="s">
        <v>628</v>
      </c>
      <c r="D618" s="23" t="s">
        <v>691</v>
      </c>
      <c r="E618" s="3">
        <v>0</v>
      </c>
    </row>
    <row r="619" spans="1:5" s="12" customFormat="1">
      <c r="A619" s="12" t="s">
        <v>626</v>
      </c>
      <c r="B619" s="12">
        <v>502278</v>
      </c>
      <c r="C619" s="12" t="s">
        <v>628</v>
      </c>
      <c r="D619" s="12" t="s">
        <v>691</v>
      </c>
      <c r="E619" s="5">
        <v>0</v>
      </c>
    </row>
    <row r="620" spans="1:5" s="12" customFormat="1">
      <c r="A620" s="12" t="s">
        <v>626</v>
      </c>
      <c r="B620" s="12">
        <v>502282</v>
      </c>
      <c r="C620" s="12" t="s">
        <v>629</v>
      </c>
      <c r="D620" s="23" t="s">
        <v>691</v>
      </c>
      <c r="E620" s="3">
        <v>0</v>
      </c>
    </row>
    <row r="621" spans="1:5" s="12" customFormat="1">
      <c r="A621" s="12" t="s">
        <v>626</v>
      </c>
      <c r="B621" s="12">
        <v>502282</v>
      </c>
      <c r="C621" s="12" t="s">
        <v>629</v>
      </c>
      <c r="D621" s="12" t="s">
        <v>691</v>
      </c>
      <c r="E621" s="5">
        <v>0</v>
      </c>
    </row>
    <row r="622" spans="1:5" s="12" customFormat="1">
      <c r="A622" s="12" t="s">
        <v>626</v>
      </c>
      <c r="B622" s="12">
        <v>502284</v>
      </c>
      <c r="C622" s="12" t="s">
        <v>630</v>
      </c>
      <c r="D622" s="12" t="s">
        <v>691</v>
      </c>
      <c r="E622" s="5">
        <v>0</v>
      </c>
    </row>
    <row r="623" spans="1:5" s="12" customFormat="1">
      <c r="A623" s="12" t="s">
        <v>626</v>
      </c>
      <c r="B623" s="12">
        <v>502286</v>
      </c>
      <c r="C623" s="12" t="s">
        <v>631</v>
      </c>
      <c r="D623" s="12" t="s">
        <v>691</v>
      </c>
      <c r="E623" s="5">
        <v>0</v>
      </c>
    </row>
    <row r="624" spans="1:5" s="12" customFormat="1">
      <c r="A624" s="12" t="s">
        <v>626</v>
      </c>
      <c r="B624" s="12">
        <v>502288</v>
      </c>
      <c r="C624" s="12" t="s">
        <v>632</v>
      </c>
      <c r="D624" s="23" t="s">
        <v>691</v>
      </c>
      <c r="E624" s="3">
        <v>0</v>
      </c>
    </row>
    <row r="625" spans="1:5" s="12" customFormat="1">
      <c r="A625" s="12" t="s">
        <v>626</v>
      </c>
      <c r="B625" s="12">
        <v>502288</v>
      </c>
      <c r="C625" s="12" t="s">
        <v>632</v>
      </c>
      <c r="D625" s="12" t="s">
        <v>691</v>
      </c>
      <c r="E625" s="5">
        <v>0</v>
      </c>
    </row>
    <row r="626" spans="1:5" s="12" customFormat="1">
      <c r="A626" s="12" t="s">
        <v>633</v>
      </c>
      <c r="B626" s="12">
        <v>512251</v>
      </c>
      <c r="C626" s="12" t="s">
        <v>634</v>
      </c>
      <c r="D626" s="12" t="s">
        <v>691</v>
      </c>
      <c r="E626" s="5">
        <v>0</v>
      </c>
    </row>
    <row r="627" spans="1:5" s="12" customFormat="1">
      <c r="A627" s="12" t="s">
        <v>633</v>
      </c>
      <c r="B627" s="12">
        <v>512290</v>
      </c>
      <c r="C627" s="12" t="s">
        <v>635</v>
      </c>
      <c r="D627" s="12" t="s">
        <v>691</v>
      </c>
      <c r="E627" s="5">
        <v>0</v>
      </c>
    </row>
    <row r="628" spans="1:5" s="12" customFormat="1">
      <c r="A628" s="12" t="s">
        <v>633</v>
      </c>
      <c r="B628" s="12">
        <v>512291</v>
      </c>
      <c r="C628" s="12" t="s">
        <v>636</v>
      </c>
      <c r="D628" s="12" t="s">
        <v>691</v>
      </c>
      <c r="E628" s="5">
        <v>0</v>
      </c>
    </row>
    <row r="629" spans="1:5" s="12" customFormat="1">
      <c r="A629" s="12" t="s">
        <v>633</v>
      </c>
      <c r="B629" s="12">
        <v>512295</v>
      </c>
      <c r="C629" s="12" t="s">
        <v>637</v>
      </c>
      <c r="D629" s="12" t="s">
        <v>691</v>
      </c>
      <c r="E629" s="5">
        <v>0</v>
      </c>
    </row>
    <row r="630" spans="1:5" s="12" customFormat="1">
      <c r="A630" s="12" t="s">
        <v>633</v>
      </c>
      <c r="B630" s="12">
        <v>512296</v>
      </c>
      <c r="C630" s="12" t="s">
        <v>638</v>
      </c>
      <c r="D630" s="12" t="s">
        <v>691</v>
      </c>
      <c r="E630" s="5">
        <v>0</v>
      </c>
    </row>
    <row r="631" spans="1:5" s="12" customFormat="1">
      <c r="A631" s="12" t="s">
        <v>639</v>
      </c>
      <c r="B631" s="12">
        <v>520580</v>
      </c>
      <c r="C631" s="12" t="s">
        <v>640</v>
      </c>
      <c r="D631" s="12" t="s">
        <v>691</v>
      </c>
      <c r="E631" s="5">
        <v>0</v>
      </c>
    </row>
    <row r="632" spans="1:5" s="12" customFormat="1">
      <c r="A632" s="12" t="s">
        <v>639</v>
      </c>
      <c r="B632" s="12">
        <v>520581</v>
      </c>
      <c r="C632" s="12" t="s">
        <v>641</v>
      </c>
      <c r="D632" s="12" t="s">
        <v>691</v>
      </c>
      <c r="E632" s="5">
        <v>0</v>
      </c>
    </row>
    <row r="633" spans="1:5" s="12" customFormat="1">
      <c r="A633" s="12" t="s">
        <v>639</v>
      </c>
      <c r="B633" s="12">
        <v>522417</v>
      </c>
      <c r="C633" s="12" t="s">
        <v>642</v>
      </c>
      <c r="D633" s="12" t="s">
        <v>691</v>
      </c>
      <c r="E633" s="5">
        <v>0</v>
      </c>
    </row>
    <row r="634" spans="1:5" s="12" customFormat="1">
      <c r="A634" s="12" t="s">
        <v>639</v>
      </c>
      <c r="B634" s="12">
        <v>522419</v>
      </c>
      <c r="C634" s="12" t="s">
        <v>643</v>
      </c>
      <c r="D634" s="12" t="s">
        <v>691</v>
      </c>
      <c r="E634" s="5">
        <v>0</v>
      </c>
    </row>
    <row r="635" spans="1:5" s="12" customFormat="1">
      <c r="A635" s="12" t="s">
        <v>639</v>
      </c>
      <c r="B635" s="12">
        <v>522423</v>
      </c>
      <c r="C635" s="12" t="s">
        <v>644</v>
      </c>
      <c r="D635" s="12" t="s">
        <v>691</v>
      </c>
      <c r="E635" s="5">
        <v>0</v>
      </c>
    </row>
    <row r="636" spans="1:5" s="12" customFormat="1">
      <c r="A636" s="12" t="s">
        <v>639</v>
      </c>
      <c r="B636" s="12">
        <v>522426</v>
      </c>
      <c r="C636" s="12" t="s">
        <v>645</v>
      </c>
      <c r="D636" s="12" t="s">
        <v>691</v>
      </c>
      <c r="E636" s="5">
        <v>0</v>
      </c>
    </row>
    <row r="637" spans="1:5" s="12" customFormat="1">
      <c r="A637" s="12" t="s">
        <v>639</v>
      </c>
      <c r="B637" s="12">
        <v>522431</v>
      </c>
      <c r="C637" s="12" t="s">
        <v>646</v>
      </c>
      <c r="D637" s="12" t="s">
        <v>691</v>
      </c>
      <c r="E637" s="5">
        <v>0</v>
      </c>
    </row>
    <row r="638" spans="1:5" s="12" customFormat="1">
      <c r="A638" s="12" t="s">
        <v>639</v>
      </c>
      <c r="B638" s="12">
        <v>522442</v>
      </c>
      <c r="C638" s="12" t="s">
        <v>647</v>
      </c>
      <c r="D638" s="12" t="s">
        <v>691</v>
      </c>
      <c r="E638" s="5">
        <v>0</v>
      </c>
    </row>
    <row r="639" spans="1:5" s="12" customFormat="1">
      <c r="A639" s="12" t="s">
        <v>639</v>
      </c>
      <c r="B639" s="12">
        <v>522446</v>
      </c>
      <c r="C639" s="12" t="s">
        <v>648</v>
      </c>
      <c r="D639" s="12" t="s">
        <v>691</v>
      </c>
      <c r="E639" s="5">
        <v>0</v>
      </c>
    </row>
    <row r="640" spans="1:5" s="12" customFormat="1">
      <c r="A640" s="12" t="s">
        <v>639</v>
      </c>
      <c r="B640" s="12">
        <v>522447</v>
      </c>
      <c r="C640" s="12" t="s">
        <v>649</v>
      </c>
      <c r="D640" s="12" t="s">
        <v>691</v>
      </c>
      <c r="E640" s="5">
        <v>0</v>
      </c>
    </row>
    <row r="641" spans="1:5" s="12" customFormat="1">
      <c r="A641" s="12" t="s">
        <v>639</v>
      </c>
      <c r="B641" s="12">
        <v>522451</v>
      </c>
      <c r="C641" s="12" t="s">
        <v>650</v>
      </c>
      <c r="D641" s="12" t="s">
        <v>691</v>
      </c>
      <c r="E641" s="5">
        <v>0</v>
      </c>
    </row>
    <row r="642" spans="1:5" s="12" customFormat="1">
      <c r="A642" s="12" t="s">
        <v>639</v>
      </c>
      <c r="B642" s="12">
        <v>522452</v>
      </c>
      <c r="C642" s="12" t="s">
        <v>651</v>
      </c>
      <c r="D642" s="12" t="s">
        <v>691</v>
      </c>
      <c r="E642" s="5">
        <v>0</v>
      </c>
    </row>
    <row r="643" spans="1:5" s="12" customFormat="1">
      <c r="A643" s="12" t="s">
        <v>652</v>
      </c>
      <c r="B643" s="12">
        <v>532359</v>
      </c>
      <c r="C643" s="12" t="s">
        <v>653</v>
      </c>
      <c r="D643" s="12" t="s">
        <v>691</v>
      </c>
      <c r="E643" s="5">
        <v>0</v>
      </c>
    </row>
    <row r="644" spans="1:5" s="12" customFormat="1">
      <c r="A644" s="12" t="s">
        <v>652</v>
      </c>
      <c r="B644" s="12">
        <v>532362</v>
      </c>
      <c r="C644" s="12" t="s">
        <v>654</v>
      </c>
      <c r="D644" s="12" t="s">
        <v>691</v>
      </c>
      <c r="E644" s="5">
        <v>0</v>
      </c>
    </row>
    <row r="645" spans="1:5" s="12" customFormat="1">
      <c r="A645" s="12" t="s">
        <v>652</v>
      </c>
      <c r="B645" s="12">
        <v>532363</v>
      </c>
      <c r="C645" s="12" t="s">
        <v>655</v>
      </c>
      <c r="D645" s="12" t="s">
        <v>691</v>
      </c>
      <c r="E645" s="5">
        <v>0</v>
      </c>
    </row>
    <row r="646" spans="1:5" s="12" customFormat="1">
      <c r="A646" s="12" t="s">
        <v>652</v>
      </c>
      <c r="B646" s="12">
        <v>532364</v>
      </c>
      <c r="C646" s="12" t="s">
        <v>656</v>
      </c>
      <c r="D646" s="12" t="s">
        <v>691</v>
      </c>
      <c r="E646" s="5">
        <v>0</v>
      </c>
    </row>
    <row r="647" spans="1:5" s="12" customFormat="1">
      <c r="A647" s="12" t="s">
        <v>652</v>
      </c>
      <c r="B647" s="12">
        <v>532369</v>
      </c>
      <c r="C647" s="12" t="s">
        <v>657</v>
      </c>
      <c r="D647" s="12" t="s">
        <v>691</v>
      </c>
      <c r="E647" s="5">
        <v>0</v>
      </c>
    </row>
    <row r="648" spans="1:5" s="12" customFormat="1">
      <c r="A648" s="12" t="s">
        <v>652</v>
      </c>
      <c r="B648" s="12">
        <v>532373</v>
      </c>
      <c r="C648" s="12" t="s">
        <v>658</v>
      </c>
      <c r="D648" s="12" t="s">
        <v>691</v>
      </c>
      <c r="E648" s="5">
        <v>0</v>
      </c>
    </row>
    <row r="649" spans="1:5" s="12" customFormat="1">
      <c r="A649" s="12" t="s">
        <v>652</v>
      </c>
      <c r="B649" s="12">
        <v>532377</v>
      </c>
      <c r="C649" s="12" t="s">
        <v>659</v>
      </c>
      <c r="D649" s="12" t="s">
        <v>691</v>
      </c>
      <c r="E649" s="5">
        <v>0</v>
      </c>
    </row>
    <row r="650" spans="1:5" s="12" customFormat="1">
      <c r="A650" s="12" t="s">
        <v>652</v>
      </c>
      <c r="B650" s="12">
        <v>532383</v>
      </c>
      <c r="C650" s="12" t="s">
        <v>660</v>
      </c>
      <c r="D650" s="12" t="s">
        <v>691</v>
      </c>
      <c r="E650" s="5">
        <v>0</v>
      </c>
    </row>
    <row r="651" spans="1:5" s="12" customFormat="1">
      <c r="A651" s="12" t="s">
        <v>652</v>
      </c>
      <c r="B651" s="12">
        <v>532384</v>
      </c>
      <c r="C651" s="12" t="s">
        <v>661</v>
      </c>
      <c r="D651" s="12" t="s">
        <v>691</v>
      </c>
      <c r="E651" s="5">
        <v>0</v>
      </c>
    </row>
    <row r="652" spans="1:5" s="12" customFormat="1">
      <c r="A652" s="12" t="s">
        <v>652</v>
      </c>
      <c r="B652" s="12">
        <v>532386</v>
      </c>
      <c r="C652" s="12" t="s">
        <v>662</v>
      </c>
      <c r="D652" s="12" t="s">
        <v>691</v>
      </c>
      <c r="E652" s="5">
        <v>0</v>
      </c>
    </row>
    <row r="653" spans="1:5" s="12" customFormat="1">
      <c r="A653" s="12" t="s">
        <v>652</v>
      </c>
      <c r="B653" s="12">
        <v>532387</v>
      </c>
      <c r="C653" s="12" t="s">
        <v>663</v>
      </c>
      <c r="D653" s="12" t="s">
        <v>691</v>
      </c>
      <c r="E653" s="5">
        <v>0</v>
      </c>
    </row>
    <row r="654" spans="1:5" s="12" customFormat="1">
      <c r="A654" s="12" t="s">
        <v>652</v>
      </c>
      <c r="B654" s="12">
        <v>532388</v>
      </c>
      <c r="C654" s="12" t="s">
        <v>664</v>
      </c>
      <c r="D654" s="12" t="s">
        <v>691</v>
      </c>
      <c r="E654" s="5">
        <v>0</v>
      </c>
    </row>
    <row r="655" spans="1:5" s="12" customFormat="1">
      <c r="A655" s="12" t="s">
        <v>652</v>
      </c>
      <c r="B655" s="12">
        <v>532389</v>
      </c>
      <c r="C655" s="12" t="s">
        <v>665</v>
      </c>
      <c r="D655" s="12" t="s">
        <v>691</v>
      </c>
      <c r="E655" s="5">
        <v>0</v>
      </c>
    </row>
    <row r="656" spans="1:5" s="12" customFormat="1">
      <c r="A656" s="12" t="s">
        <v>652</v>
      </c>
      <c r="B656" s="12">
        <v>532390</v>
      </c>
      <c r="C656" s="12" t="s">
        <v>666</v>
      </c>
      <c r="D656" s="12" t="s">
        <v>691</v>
      </c>
      <c r="E656" s="5">
        <v>0</v>
      </c>
    </row>
    <row r="657" spans="1:5" s="12" customFormat="1">
      <c r="A657" s="12" t="s">
        <v>652</v>
      </c>
      <c r="B657" s="12">
        <v>532391</v>
      </c>
      <c r="C657" s="12" t="s">
        <v>667</v>
      </c>
      <c r="D657" s="12" t="s">
        <v>691</v>
      </c>
      <c r="E657" s="5">
        <v>0</v>
      </c>
    </row>
    <row r="658" spans="1:5" s="12" customFormat="1">
      <c r="A658" s="12" t="s">
        <v>652</v>
      </c>
      <c r="B658" s="12">
        <v>532392</v>
      </c>
      <c r="C658" s="12" t="s">
        <v>668</v>
      </c>
      <c r="D658" s="12" t="s">
        <v>691</v>
      </c>
      <c r="E658" s="5">
        <v>0</v>
      </c>
    </row>
    <row r="659" spans="1:5" s="12" customFormat="1">
      <c r="A659" s="12" t="s">
        <v>652</v>
      </c>
      <c r="B659" s="12">
        <v>532396</v>
      </c>
      <c r="C659" s="12" t="s">
        <v>669</v>
      </c>
      <c r="D659" s="12" t="s">
        <v>691</v>
      </c>
      <c r="E659" s="5">
        <v>0</v>
      </c>
    </row>
    <row r="660" spans="1:5" s="12" customFormat="1">
      <c r="A660" s="12" t="s">
        <v>652</v>
      </c>
      <c r="B660" s="12">
        <v>532397</v>
      </c>
      <c r="C660" s="12" t="s">
        <v>670</v>
      </c>
      <c r="D660" s="12" t="s">
        <v>691</v>
      </c>
      <c r="E660" s="5">
        <v>0</v>
      </c>
    </row>
    <row r="661" spans="1:5" s="12" customFormat="1">
      <c r="A661" s="12" t="s">
        <v>652</v>
      </c>
      <c r="B661" s="12">
        <v>532399</v>
      </c>
      <c r="C661" s="12" t="s">
        <v>671</v>
      </c>
      <c r="D661" s="12" t="s">
        <v>691</v>
      </c>
      <c r="E661" s="5">
        <v>0</v>
      </c>
    </row>
    <row r="662" spans="1:5" s="12" customFormat="1">
      <c r="A662" s="12" t="s">
        <v>652</v>
      </c>
      <c r="B662" s="12">
        <v>533336</v>
      </c>
      <c r="C662" s="12" t="s">
        <v>672</v>
      </c>
      <c r="D662" s="12" t="s">
        <v>691</v>
      </c>
      <c r="E662" s="5">
        <v>0</v>
      </c>
    </row>
    <row r="663" spans="1:5" s="12" customFormat="1">
      <c r="A663" s="12" t="s">
        <v>673</v>
      </c>
      <c r="B663" s="12">
        <v>542301</v>
      </c>
      <c r="C663" s="12" t="s">
        <v>674</v>
      </c>
      <c r="D663" s="12" t="s">
        <v>691</v>
      </c>
      <c r="E663" s="5">
        <v>0</v>
      </c>
    </row>
    <row r="664" spans="1:5" s="12" customFormat="1">
      <c r="A664" s="12" t="s">
        <v>673</v>
      </c>
      <c r="B664" s="12">
        <v>542313</v>
      </c>
      <c r="C664" s="12" t="s">
        <v>675</v>
      </c>
      <c r="D664" s="12" t="s">
        <v>691</v>
      </c>
      <c r="E664" s="5">
        <v>0</v>
      </c>
    </row>
    <row r="665" spans="1:5" s="12" customFormat="1">
      <c r="A665" s="12" t="s">
        <v>673</v>
      </c>
      <c r="B665" s="12">
        <v>542318</v>
      </c>
      <c r="C665" s="12" t="s">
        <v>676</v>
      </c>
      <c r="D665" s="12" t="s">
        <v>691</v>
      </c>
      <c r="E665" s="5">
        <v>0</v>
      </c>
    </row>
    <row r="666" spans="1:5" s="12" customFormat="1">
      <c r="A666" s="12" t="s">
        <v>673</v>
      </c>
      <c r="B666" s="12">
        <v>542324</v>
      </c>
      <c r="C666" s="12" t="s">
        <v>677</v>
      </c>
      <c r="D666" s="12" t="s">
        <v>691</v>
      </c>
      <c r="E666" s="5">
        <v>0</v>
      </c>
    </row>
    <row r="667" spans="1:5" s="12" customFormat="1">
      <c r="A667" s="12" t="s">
        <v>673</v>
      </c>
      <c r="B667" s="12">
        <v>542332</v>
      </c>
      <c r="C667" s="12" t="s">
        <v>678</v>
      </c>
      <c r="D667" s="12" t="s">
        <v>691</v>
      </c>
      <c r="E667" s="5">
        <v>0</v>
      </c>
    </row>
    <row r="668" spans="1:5" s="12" customFormat="1">
      <c r="A668" s="12" t="s">
        <v>673</v>
      </c>
      <c r="B668" s="12">
        <v>542338</v>
      </c>
      <c r="C668" s="12" t="s">
        <v>679</v>
      </c>
      <c r="D668" s="12" t="s">
        <v>691</v>
      </c>
      <c r="E668" s="5">
        <v>0</v>
      </c>
    </row>
    <row r="669" spans="1:5" s="12" customFormat="1">
      <c r="A669" s="12" t="s">
        <v>673</v>
      </c>
      <c r="B669" s="12">
        <v>542339</v>
      </c>
      <c r="C669" s="12" t="s">
        <v>680</v>
      </c>
      <c r="D669" s="12" t="s">
        <v>691</v>
      </c>
      <c r="E669" s="5">
        <v>0</v>
      </c>
    </row>
    <row r="670" spans="1:5" s="12" customFormat="1">
      <c r="A670" s="12" t="s">
        <v>673</v>
      </c>
      <c r="B670" s="12">
        <v>542343</v>
      </c>
      <c r="C670" s="12" t="s">
        <v>681</v>
      </c>
      <c r="D670" s="12" t="s">
        <v>691</v>
      </c>
      <c r="E670" s="5">
        <v>0</v>
      </c>
    </row>
    <row r="671" spans="1:5" s="12" customFormat="1">
      <c r="A671" s="12" t="s">
        <v>682</v>
      </c>
      <c r="B671" s="12">
        <v>552220</v>
      </c>
      <c r="C671" s="12" t="s">
        <v>683</v>
      </c>
      <c r="D671" s="12" t="s">
        <v>691</v>
      </c>
      <c r="E671" s="5">
        <v>0</v>
      </c>
    </row>
    <row r="672" spans="1:5" s="12" customFormat="1">
      <c r="A672" s="12" t="s">
        <v>682</v>
      </c>
      <c r="B672" s="12">
        <v>552349</v>
      </c>
      <c r="C672" s="12" t="s">
        <v>684</v>
      </c>
      <c r="D672" s="12" t="s">
        <v>691</v>
      </c>
      <c r="E672" s="5">
        <v>0</v>
      </c>
    </row>
    <row r="673" spans="1:5" s="12" customFormat="1">
      <c r="A673" s="12" t="s">
        <v>682</v>
      </c>
      <c r="B673" s="12">
        <v>553304</v>
      </c>
      <c r="C673" s="12" t="s">
        <v>685</v>
      </c>
      <c r="D673" s="12" t="s">
        <v>691</v>
      </c>
      <c r="E673" s="5">
        <v>0</v>
      </c>
    </row>
    <row r="674" spans="1:5" s="12" customFormat="1">
      <c r="A674" s="12" t="s">
        <v>686</v>
      </c>
      <c r="B674" s="12">
        <v>663800</v>
      </c>
      <c r="C674" s="12" t="s">
        <v>687</v>
      </c>
      <c r="D674" s="12" t="s">
        <v>691</v>
      </c>
      <c r="E674" s="5">
        <v>0</v>
      </c>
    </row>
    <row r="675" spans="1:5" s="12" customFormat="1">
      <c r="A675" s="12" t="s">
        <v>688</v>
      </c>
      <c r="B675" s="12">
        <v>673900</v>
      </c>
      <c r="C675" s="12" t="s">
        <v>689</v>
      </c>
      <c r="D675" s="12" t="s">
        <v>691</v>
      </c>
      <c r="E675" s="5">
        <v>0</v>
      </c>
    </row>
    <row r="676" spans="1:5" s="12" customFormat="1">
      <c r="A676" s="23"/>
      <c r="B676" s="27"/>
      <c r="D676" s="23"/>
      <c r="E676" s="5"/>
    </row>
    <row r="677" spans="1:5" s="12" customFormat="1">
      <c r="A677" s="23"/>
      <c r="B677" s="23"/>
      <c r="D677" s="23"/>
      <c r="E677" s="5">
        <f>SUM(E3:E676)</f>
        <v>4326888</v>
      </c>
    </row>
    <row r="678" spans="1:5" s="12" customFormat="1">
      <c r="A678" s="23"/>
      <c r="B678" s="23"/>
      <c r="D678" s="23"/>
      <c r="E678" s="5"/>
    </row>
    <row r="679" spans="1:5" s="12" customFormat="1">
      <c r="A679" s="23"/>
      <c r="B679" s="27"/>
      <c r="D679" s="23"/>
      <c r="E679" s="5"/>
    </row>
    <row r="680" spans="1:5" s="12" customFormat="1">
      <c r="A680" s="23"/>
      <c r="B680" s="23"/>
      <c r="D680" s="23"/>
      <c r="E680" s="5"/>
    </row>
    <row r="681" spans="1:5" s="12" customFormat="1">
      <c r="A681" s="23"/>
      <c r="B681" s="27"/>
      <c r="D681" s="23"/>
      <c r="E681" s="5"/>
    </row>
    <row r="682" spans="1:5" s="12" customFormat="1">
      <c r="A682" s="23"/>
      <c r="B682" s="27"/>
      <c r="D682" s="23"/>
      <c r="E682" s="5"/>
    </row>
    <row r="683" spans="1:5" s="12" customFormat="1">
      <c r="A683" s="23"/>
      <c r="B683" s="27"/>
      <c r="D683" s="23"/>
      <c r="E683" s="5"/>
    </row>
    <row r="684" spans="1:5" s="12" customFormat="1">
      <c r="A684" s="23"/>
      <c r="B684" s="27"/>
      <c r="D684" s="23"/>
      <c r="E684" s="5"/>
    </row>
    <row r="685" spans="1:5" s="12" customFormat="1">
      <c r="A685" s="23"/>
      <c r="B685" s="27"/>
      <c r="D685" s="23"/>
      <c r="E685" s="5"/>
    </row>
    <row r="686" spans="1:5" s="12" customFormat="1">
      <c r="A686" s="23"/>
      <c r="B686" s="27"/>
      <c r="D686" s="23"/>
      <c r="E686" s="5"/>
    </row>
    <row r="687" spans="1:5" s="12" customFormat="1">
      <c r="A687" s="23"/>
      <c r="B687" s="27"/>
      <c r="D687" s="23"/>
      <c r="E687" s="5"/>
    </row>
    <row r="688" spans="1:5" s="12" customFormat="1">
      <c r="A688" s="23"/>
      <c r="B688" s="23"/>
      <c r="D688" s="23"/>
      <c r="E688" s="5"/>
    </row>
    <row r="689" spans="1:5" s="12" customFormat="1">
      <c r="A689" s="23"/>
      <c r="B689" s="23"/>
      <c r="D689" s="23"/>
      <c r="E689" s="5"/>
    </row>
    <row r="690" spans="1:5" s="12" customFormat="1">
      <c r="A690" s="23"/>
      <c r="B690" s="23"/>
      <c r="D690" s="23"/>
      <c r="E690" s="5"/>
    </row>
    <row r="691" spans="1:5" s="12" customFormat="1">
      <c r="A691" s="23"/>
      <c r="B691" s="27"/>
      <c r="D691" s="23"/>
      <c r="E691" s="5"/>
    </row>
    <row r="692" spans="1:5" s="12" customFormat="1">
      <c r="A692" s="23"/>
      <c r="B692" s="23"/>
      <c r="D692" s="23"/>
      <c r="E692" s="5"/>
    </row>
    <row r="693" spans="1:5" s="12" customFormat="1">
      <c r="A693" s="23"/>
      <c r="B693" s="27"/>
      <c r="D693" s="23"/>
      <c r="E693" s="5"/>
    </row>
    <row r="694" spans="1:5" s="12" customFormat="1">
      <c r="A694" s="23"/>
      <c r="B694" s="23"/>
      <c r="D694" s="23"/>
      <c r="E694" s="5"/>
    </row>
    <row r="695" spans="1:5" s="12" customFormat="1">
      <c r="A695" s="23"/>
      <c r="B695" s="23"/>
      <c r="D695" s="23"/>
      <c r="E695" s="5"/>
    </row>
    <row r="696" spans="1:5" s="12" customFormat="1">
      <c r="A696" s="23"/>
      <c r="B696" s="27"/>
      <c r="D696" s="23"/>
      <c r="E696" s="5"/>
    </row>
    <row r="697" spans="1:5" s="12" customFormat="1">
      <c r="A697" s="23"/>
      <c r="B697" s="23"/>
      <c r="D697" s="23"/>
      <c r="E697" s="5"/>
    </row>
    <row r="698" spans="1:5" s="12" customFormat="1">
      <c r="A698" s="23"/>
      <c r="B698" s="27"/>
      <c r="D698" s="23"/>
      <c r="E698" s="5"/>
    </row>
    <row r="699" spans="1:5" s="12" customFormat="1">
      <c r="A699" s="23"/>
      <c r="B699" s="27"/>
      <c r="D699" s="23"/>
      <c r="E699" s="5"/>
    </row>
    <row r="700" spans="1:5" s="12" customFormat="1">
      <c r="A700" s="23"/>
      <c r="B700" s="27"/>
      <c r="D700" s="23"/>
      <c r="E700" s="5"/>
    </row>
    <row r="701" spans="1:5" s="12" customFormat="1">
      <c r="A701" s="23"/>
      <c r="B701" s="27"/>
      <c r="D701" s="23"/>
      <c r="E701" s="5"/>
    </row>
    <row r="702" spans="1:5" s="12" customFormat="1">
      <c r="A702" s="23"/>
      <c r="B702" s="27"/>
      <c r="D702" s="23"/>
      <c r="E702" s="5"/>
    </row>
    <row r="703" spans="1:5" s="12" customFormat="1">
      <c r="A703" s="23"/>
      <c r="B703" s="27"/>
      <c r="D703" s="23"/>
      <c r="E703" s="5"/>
    </row>
    <row r="704" spans="1:5" s="12" customFormat="1">
      <c r="A704" s="23"/>
      <c r="B704" s="27"/>
      <c r="D704" s="23"/>
      <c r="E704" s="5"/>
    </row>
    <row r="705" spans="1:5" s="12" customFormat="1">
      <c r="A705" s="23"/>
      <c r="B705" s="23"/>
      <c r="D705" s="23"/>
      <c r="E705" s="5"/>
    </row>
    <row r="706" spans="1:5" s="12" customFormat="1">
      <c r="A706" s="23"/>
      <c r="B706" s="27"/>
      <c r="D706" s="23"/>
      <c r="E706" s="5"/>
    </row>
    <row r="707" spans="1:5" s="12" customFormat="1">
      <c r="A707" s="23"/>
      <c r="B707" s="27"/>
      <c r="D707" s="23"/>
      <c r="E707" s="5"/>
    </row>
    <row r="708" spans="1:5" s="12" customFormat="1">
      <c r="A708" s="23"/>
      <c r="B708" s="27"/>
      <c r="D708" s="23"/>
      <c r="E708" s="5"/>
    </row>
    <row r="709" spans="1:5" s="12" customFormat="1">
      <c r="A709" s="23"/>
      <c r="B709" s="28"/>
      <c r="D709" s="23"/>
      <c r="E709" s="5"/>
    </row>
    <row r="710" spans="1:5" s="12" customFormat="1">
      <c r="A710" s="23"/>
      <c r="B710" s="27"/>
      <c r="D710" s="23"/>
      <c r="E710" s="5"/>
    </row>
    <row r="711" spans="1:5" s="12" customFormat="1">
      <c r="A711" s="23"/>
      <c r="B711" s="27"/>
      <c r="D711" s="23"/>
      <c r="E711" s="5"/>
    </row>
    <row r="712" spans="1:5" s="12" customFormat="1">
      <c r="A712" s="23"/>
      <c r="B712" s="23"/>
      <c r="D712" s="23"/>
      <c r="E712" s="5"/>
    </row>
    <row r="713" spans="1:5" s="12" customFormat="1">
      <c r="A713" s="23"/>
      <c r="B713" s="27"/>
      <c r="D713" s="23"/>
      <c r="E713" s="5"/>
    </row>
    <row r="714" spans="1:5" s="12" customFormat="1">
      <c r="A714" s="23"/>
      <c r="B714" s="27"/>
      <c r="D714" s="23"/>
      <c r="E714" s="5"/>
    </row>
    <row r="715" spans="1:5" s="12" customFormat="1">
      <c r="A715" s="23"/>
      <c r="B715" s="28"/>
      <c r="D715" s="23"/>
      <c r="E715" s="5"/>
    </row>
    <row r="716" spans="1:5" s="12" customFormat="1">
      <c r="A716" s="23"/>
      <c r="B716" s="27"/>
      <c r="D716" s="23"/>
      <c r="E716" s="5"/>
    </row>
    <row r="717" spans="1:5" s="12" customFormat="1">
      <c r="A717" s="23"/>
      <c r="B717" s="27"/>
      <c r="D717" s="23"/>
      <c r="E717" s="5"/>
    </row>
    <row r="718" spans="1:5" s="12" customFormat="1">
      <c r="A718" s="23"/>
      <c r="B718" s="28"/>
      <c r="D718" s="23"/>
      <c r="E718" s="5"/>
    </row>
    <row r="719" spans="1:5" s="12" customFormat="1">
      <c r="A719" s="23"/>
      <c r="B719" s="27"/>
      <c r="D719" s="23"/>
      <c r="E719" s="5"/>
    </row>
    <row r="720" spans="1:5" s="12" customFormat="1">
      <c r="A720" s="23"/>
      <c r="B720" s="27"/>
      <c r="D720" s="23"/>
      <c r="E720" s="5"/>
    </row>
    <row r="721" spans="1:5" s="12" customFormat="1">
      <c r="A721" s="23"/>
      <c r="B721" s="27"/>
      <c r="D721" s="23"/>
      <c r="E721" s="5"/>
    </row>
    <row r="722" spans="1:5" s="12" customFormat="1">
      <c r="A722" s="23"/>
      <c r="B722" s="27"/>
      <c r="D722" s="23"/>
      <c r="E722" s="5"/>
    </row>
    <row r="723" spans="1:5" s="12" customFormat="1">
      <c r="A723" s="23"/>
      <c r="B723" s="28"/>
      <c r="D723" s="23"/>
      <c r="E723" s="5"/>
    </row>
    <row r="724" spans="1:5" s="12" customFormat="1">
      <c r="A724" s="23"/>
      <c r="B724" s="28"/>
      <c r="D724" s="23"/>
      <c r="E724" s="5"/>
    </row>
    <row r="725" spans="1:5" s="12" customFormat="1">
      <c r="A725" s="23"/>
      <c r="B725" s="27"/>
      <c r="D725" s="23"/>
      <c r="E725" s="5"/>
    </row>
    <row r="726" spans="1:5" s="12" customFormat="1">
      <c r="A726" s="23"/>
      <c r="B726" s="27"/>
      <c r="D726" s="23"/>
      <c r="E726" s="5"/>
    </row>
    <row r="727" spans="1:5" s="12" customFormat="1">
      <c r="A727" s="23"/>
      <c r="B727" s="27"/>
      <c r="D727" s="23"/>
      <c r="E727" s="5"/>
    </row>
    <row r="728" spans="1:5" s="12" customFormat="1">
      <c r="A728" s="23"/>
      <c r="B728" s="27"/>
      <c r="D728" s="23"/>
      <c r="E728" s="5"/>
    </row>
    <row r="729" spans="1:5" s="12" customFormat="1">
      <c r="A729" s="23"/>
      <c r="B729" s="27"/>
      <c r="D729" s="23"/>
      <c r="E729" s="5"/>
    </row>
    <row r="730" spans="1:5" s="12" customFormat="1">
      <c r="A730" s="23"/>
      <c r="B730" s="23"/>
      <c r="D730" s="23"/>
      <c r="E730" s="5"/>
    </row>
    <row r="731" spans="1:5" s="12" customFormat="1">
      <c r="A731" s="23"/>
      <c r="B731" s="27"/>
      <c r="D731" s="23"/>
      <c r="E731" s="5"/>
    </row>
    <row r="732" spans="1:5" s="12" customFormat="1">
      <c r="A732" s="23"/>
      <c r="B732" s="27"/>
      <c r="D732" s="23"/>
      <c r="E732" s="5"/>
    </row>
    <row r="733" spans="1:5" s="12" customFormat="1">
      <c r="A733" s="23"/>
      <c r="B733" s="27"/>
      <c r="D733" s="23"/>
      <c r="E733" s="5"/>
    </row>
    <row r="734" spans="1:5" s="12" customFormat="1">
      <c r="A734" s="23"/>
      <c r="B734" s="27"/>
      <c r="D734" s="23"/>
      <c r="E734" s="5"/>
    </row>
    <row r="735" spans="1:5" s="12" customFormat="1">
      <c r="A735" s="23"/>
      <c r="B735" s="23"/>
      <c r="D735" s="23"/>
      <c r="E735" s="5"/>
    </row>
    <row r="736" spans="1:5" s="12" customFormat="1">
      <c r="A736" s="23"/>
      <c r="B736" s="23"/>
      <c r="D736" s="23"/>
      <c r="E736" s="5"/>
    </row>
    <row r="737" spans="1:5" s="12" customFormat="1">
      <c r="A737" s="23"/>
      <c r="B737" s="27"/>
      <c r="D737" s="23"/>
      <c r="E737" s="5"/>
    </row>
    <row r="738" spans="1:5" s="12" customFormat="1">
      <c r="A738" s="23"/>
      <c r="B738" s="27"/>
      <c r="D738" s="23"/>
      <c r="E738" s="5"/>
    </row>
    <row r="739" spans="1:5" s="12" customFormat="1">
      <c r="A739" s="23"/>
      <c r="B739" s="27"/>
      <c r="D739" s="23"/>
      <c r="E739" s="5"/>
    </row>
    <row r="740" spans="1:5" s="12" customFormat="1">
      <c r="A740" s="23"/>
      <c r="B740" s="27"/>
      <c r="D740" s="23"/>
      <c r="E740" s="5"/>
    </row>
    <row r="741" spans="1:5" s="12" customFormat="1">
      <c r="A741" s="23"/>
      <c r="B741" s="27"/>
      <c r="D741" s="23"/>
      <c r="E741" s="5"/>
    </row>
    <row r="742" spans="1:5" s="12" customFormat="1">
      <c r="A742" s="23"/>
      <c r="B742" s="27"/>
      <c r="D742" s="23"/>
      <c r="E742" s="5"/>
    </row>
    <row r="743" spans="1:5" s="12" customFormat="1">
      <c r="A743" s="23"/>
      <c r="B743" s="27"/>
      <c r="D743" s="23"/>
      <c r="E743" s="5"/>
    </row>
    <row r="744" spans="1:5" s="12" customFormat="1">
      <c r="A744" s="23"/>
      <c r="B744" s="27"/>
      <c r="D744" s="23"/>
      <c r="E744" s="5"/>
    </row>
    <row r="745" spans="1:5" s="12" customFormat="1">
      <c r="A745" s="23"/>
      <c r="B745" s="27"/>
      <c r="D745" s="23"/>
      <c r="E745" s="5"/>
    </row>
    <row r="746" spans="1:5" s="12" customFormat="1">
      <c r="A746" s="23"/>
      <c r="B746" s="27"/>
      <c r="D746" s="23"/>
      <c r="E746" s="5"/>
    </row>
    <row r="747" spans="1:5" s="12" customFormat="1">
      <c r="A747" s="23"/>
      <c r="B747" s="28"/>
      <c r="D747" s="23"/>
      <c r="E747" s="5"/>
    </row>
    <row r="748" spans="1:5" s="12" customFormat="1">
      <c r="A748" s="23"/>
      <c r="B748" s="27"/>
      <c r="D748" s="23"/>
      <c r="E748" s="5"/>
    </row>
    <row r="749" spans="1:5" s="12" customFormat="1">
      <c r="A749" s="23"/>
      <c r="B749" s="27"/>
      <c r="D749" s="23"/>
      <c r="E749" s="5"/>
    </row>
    <row r="750" spans="1:5" s="12" customFormat="1">
      <c r="A750" s="23"/>
      <c r="B750" s="27"/>
      <c r="D750" s="23"/>
      <c r="E750" s="5"/>
    </row>
    <row r="751" spans="1:5" s="12" customFormat="1">
      <c r="A751" s="23"/>
      <c r="B751" s="27"/>
      <c r="D751" s="23"/>
      <c r="E751" s="5"/>
    </row>
    <row r="752" spans="1:5" s="12" customFormat="1">
      <c r="A752" s="23"/>
      <c r="B752" s="27"/>
      <c r="D752" s="23"/>
      <c r="E752" s="5"/>
    </row>
    <row r="753" spans="1:5" s="12" customFormat="1">
      <c r="A753" s="23"/>
      <c r="B753" s="27"/>
      <c r="D753" s="23"/>
      <c r="E753" s="5"/>
    </row>
    <row r="754" spans="1:5" s="12" customFormat="1">
      <c r="A754" s="23"/>
      <c r="B754" s="23"/>
      <c r="D754" s="23"/>
      <c r="E754" s="5"/>
    </row>
    <row r="755" spans="1:5" s="12" customFormat="1">
      <c r="A755" s="23"/>
      <c r="B755" s="27"/>
      <c r="D755" s="23"/>
      <c r="E755" s="5"/>
    </row>
    <row r="756" spans="1:5" s="12" customFormat="1">
      <c r="A756" s="23"/>
      <c r="B756" s="27"/>
      <c r="D756" s="23"/>
      <c r="E756" s="5"/>
    </row>
    <row r="757" spans="1:5" s="12" customFormat="1">
      <c r="A757" s="23"/>
      <c r="B757" s="27"/>
      <c r="D757" s="23"/>
      <c r="E757" s="5"/>
    </row>
    <row r="758" spans="1:5" s="12" customFormat="1">
      <c r="A758" s="23"/>
      <c r="B758" s="27"/>
      <c r="D758" s="23"/>
      <c r="E758" s="5"/>
    </row>
    <row r="759" spans="1:5" s="12" customFormat="1">
      <c r="A759" s="23"/>
      <c r="B759" s="27"/>
      <c r="D759" s="23"/>
      <c r="E759" s="5"/>
    </row>
    <row r="760" spans="1:5" s="12" customFormat="1">
      <c r="A760" s="23"/>
      <c r="B760" s="27"/>
      <c r="D760" s="23"/>
      <c r="E760" s="5"/>
    </row>
    <row r="761" spans="1:5" s="12" customFormat="1">
      <c r="A761" s="23"/>
      <c r="B761" s="27"/>
      <c r="D761" s="23"/>
      <c r="E761" s="5"/>
    </row>
    <row r="762" spans="1:5" s="12" customFormat="1">
      <c r="A762" s="23"/>
      <c r="B762" s="23"/>
      <c r="D762" s="23"/>
      <c r="E762" s="5"/>
    </row>
    <row r="763" spans="1:5" s="12" customFormat="1">
      <c r="A763" s="23"/>
      <c r="B763" s="27"/>
      <c r="D763" s="23"/>
      <c r="E763" s="5"/>
    </row>
    <row r="764" spans="1:5" s="12" customFormat="1">
      <c r="A764" s="23"/>
      <c r="B764" s="27"/>
      <c r="D764" s="23"/>
      <c r="E764" s="5"/>
    </row>
    <row r="765" spans="1:5" s="12" customFormat="1">
      <c r="A765" s="23"/>
      <c r="B765" s="27"/>
      <c r="D765" s="23"/>
      <c r="E765" s="5"/>
    </row>
    <row r="766" spans="1:5" s="12" customFormat="1">
      <c r="A766" s="23"/>
      <c r="B766" s="23"/>
      <c r="D766" s="23"/>
      <c r="E766" s="5"/>
    </row>
    <row r="767" spans="1:5" s="12" customFormat="1">
      <c r="A767" s="23"/>
      <c r="B767" s="27"/>
      <c r="D767" s="23"/>
      <c r="E767" s="5"/>
    </row>
    <row r="768" spans="1:5" s="12" customFormat="1">
      <c r="A768" s="23"/>
      <c r="B768" s="23"/>
      <c r="D768" s="23"/>
      <c r="E768" s="5"/>
    </row>
    <row r="769" spans="1:5" s="12" customFormat="1">
      <c r="A769" s="23"/>
      <c r="B769" s="23"/>
      <c r="D769" s="23"/>
      <c r="E769" s="5"/>
    </row>
    <row r="770" spans="1:5" s="12" customFormat="1">
      <c r="A770" s="23"/>
      <c r="B770" s="23"/>
      <c r="D770" s="23"/>
      <c r="E770" s="5"/>
    </row>
    <row r="771" spans="1:5" s="12" customFormat="1">
      <c r="A771" s="23"/>
      <c r="B771" s="27"/>
      <c r="D771" s="23"/>
      <c r="E771" s="5"/>
    </row>
    <row r="772" spans="1:5" s="12" customFormat="1">
      <c r="A772" s="23"/>
      <c r="B772" s="23"/>
      <c r="D772" s="23"/>
      <c r="E772" s="5"/>
    </row>
    <row r="773" spans="1:5" s="12" customFormat="1">
      <c r="A773" s="23"/>
      <c r="B773" s="28"/>
      <c r="D773" s="23"/>
      <c r="E773" s="5"/>
    </row>
    <row r="774" spans="1:5" s="12" customFormat="1">
      <c r="A774" s="23"/>
      <c r="B774" s="27"/>
      <c r="D774" s="23"/>
      <c r="E774" s="5"/>
    </row>
    <row r="775" spans="1:5" s="12" customFormat="1">
      <c r="A775" s="23"/>
      <c r="B775" s="27"/>
      <c r="D775" s="23"/>
      <c r="E775" s="5"/>
    </row>
    <row r="776" spans="1:5" s="12" customFormat="1">
      <c r="A776" s="23"/>
      <c r="B776" s="27"/>
      <c r="D776" s="23"/>
      <c r="E776" s="5"/>
    </row>
    <row r="777" spans="1:5" s="12" customFormat="1">
      <c r="A777" s="23"/>
      <c r="B777" s="27"/>
      <c r="D777" s="23"/>
      <c r="E777" s="5"/>
    </row>
    <row r="778" spans="1:5" s="12" customFormat="1">
      <c r="A778" s="23"/>
      <c r="B778" s="27"/>
      <c r="D778" s="23"/>
      <c r="E778" s="5"/>
    </row>
    <row r="779" spans="1:5" s="12" customFormat="1">
      <c r="A779" s="23"/>
      <c r="B779" s="28"/>
      <c r="D779" s="23"/>
      <c r="E779" s="5"/>
    </row>
    <row r="780" spans="1:5" s="12" customFormat="1">
      <c r="A780" s="23"/>
      <c r="B780" s="23"/>
      <c r="D780" s="23"/>
      <c r="E780" s="5"/>
    </row>
    <row r="781" spans="1:5" s="12" customFormat="1">
      <c r="A781" s="23"/>
      <c r="B781" s="27"/>
      <c r="D781" s="23"/>
      <c r="E781" s="5"/>
    </row>
    <row r="782" spans="1:5" s="12" customFormat="1">
      <c r="A782" s="23"/>
      <c r="B782" s="27"/>
      <c r="D782" s="23"/>
      <c r="E782" s="5"/>
    </row>
    <row r="783" spans="1:5" s="12" customFormat="1">
      <c r="A783" s="23"/>
      <c r="B783" s="23"/>
      <c r="D783" s="23"/>
      <c r="E783" s="5"/>
    </row>
    <row r="784" spans="1:5" s="12" customFormat="1">
      <c r="A784" s="23"/>
      <c r="B784" s="27"/>
      <c r="D784" s="23"/>
      <c r="E784" s="5"/>
    </row>
    <row r="785" spans="1:5" s="12" customFormat="1">
      <c r="A785" s="23"/>
      <c r="B785" s="27"/>
      <c r="D785" s="23"/>
      <c r="E785" s="5"/>
    </row>
    <row r="786" spans="1:5" s="12" customFormat="1">
      <c r="A786" s="23"/>
      <c r="B786" s="27"/>
      <c r="D786" s="23"/>
      <c r="E786" s="5"/>
    </row>
    <row r="787" spans="1:5" s="12" customFormat="1">
      <c r="A787" s="23"/>
      <c r="B787" s="27"/>
      <c r="D787" s="23"/>
      <c r="E787" s="5"/>
    </row>
    <row r="788" spans="1:5" s="12" customFormat="1">
      <c r="A788" s="23"/>
      <c r="B788" s="23"/>
      <c r="D788" s="23"/>
      <c r="E788" s="5"/>
    </row>
    <row r="789" spans="1:5" s="12" customFormat="1">
      <c r="A789" s="23"/>
      <c r="B789" s="27"/>
      <c r="D789" s="23"/>
      <c r="E789" s="5"/>
    </row>
    <row r="790" spans="1:5" s="12" customFormat="1">
      <c r="A790" s="23"/>
      <c r="B790" s="27"/>
      <c r="D790" s="23"/>
      <c r="E790" s="5"/>
    </row>
    <row r="791" spans="1:5" s="12" customFormat="1">
      <c r="A791" s="23"/>
      <c r="B791" s="27"/>
      <c r="D791" s="23"/>
      <c r="E791" s="5"/>
    </row>
    <row r="792" spans="1:5" s="12" customFormat="1">
      <c r="A792" s="23"/>
      <c r="B792" s="27"/>
      <c r="D792" s="23"/>
      <c r="E792" s="5"/>
    </row>
    <row r="793" spans="1:5" s="12" customFormat="1">
      <c r="A793" s="23"/>
      <c r="B793" s="27"/>
      <c r="D793" s="23"/>
      <c r="E793" s="5"/>
    </row>
    <row r="794" spans="1:5" s="12" customFormat="1">
      <c r="A794" s="23"/>
      <c r="B794" s="28"/>
      <c r="D794" s="23"/>
      <c r="E794" s="5"/>
    </row>
    <row r="795" spans="1:5" s="12" customFormat="1">
      <c r="A795" s="23"/>
      <c r="B795" s="27"/>
      <c r="D795" s="23"/>
      <c r="E795" s="5"/>
    </row>
    <row r="796" spans="1:5" s="12" customFormat="1">
      <c r="A796" s="23"/>
      <c r="B796" s="23"/>
      <c r="D796" s="23"/>
      <c r="E796" s="5"/>
    </row>
    <row r="797" spans="1:5" s="12" customFormat="1">
      <c r="A797" s="23"/>
      <c r="B797" s="27"/>
      <c r="D797" s="23"/>
      <c r="E797" s="5"/>
    </row>
    <row r="798" spans="1:5" s="12" customFormat="1">
      <c r="A798" s="23"/>
      <c r="B798" s="27"/>
      <c r="D798" s="23"/>
      <c r="E798" s="5"/>
    </row>
    <row r="799" spans="1:5" s="12" customFormat="1">
      <c r="A799" s="23"/>
      <c r="B799" s="27"/>
      <c r="D799" s="23"/>
      <c r="E799" s="5"/>
    </row>
    <row r="800" spans="1:5" s="12" customFormat="1">
      <c r="A800" s="23"/>
      <c r="B800" s="28"/>
      <c r="D800" s="23"/>
      <c r="E800" s="5"/>
    </row>
    <row r="801" spans="1:5" s="12" customFormat="1">
      <c r="A801" s="23"/>
      <c r="B801" s="27"/>
      <c r="D801" s="23"/>
      <c r="E801" s="5"/>
    </row>
    <row r="802" spans="1:5" s="12" customFormat="1">
      <c r="A802" s="23"/>
      <c r="B802" s="27"/>
      <c r="D802" s="23"/>
      <c r="E802" s="5"/>
    </row>
    <row r="803" spans="1:5" s="12" customFormat="1">
      <c r="A803" s="23"/>
      <c r="B803" s="27"/>
      <c r="D803" s="23"/>
      <c r="E803" s="5"/>
    </row>
    <row r="804" spans="1:5" s="12" customFormat="1">
      <c r="A804" s="23"/>
      <c r="B804" s="27"/>
      <c r="D804" s="23"/>
      <c r="E804" s="5"/>
    </row>
    <row r="805" spans="1:5" s="12" customFormat="1">
      <c r="A805" s="23"/>
      <c r="B805" s="23"/>
      <c r="D805" s="23"/>
      <c r="E805" s="5"/>
    </row>
    <row r="806" spans="1:5" s="12" customFormat="1">
      <c r="A806" s="23"/>
      <c r="B806" s="23"/>
      <c r="D806" s="23"/>
      <c r="E806" s="5"/>
    </row>
    <row r="807" spans="1:5" s="12" customFormat="1">
      <c r="A807" s="23"/>
      <c r="B807" s="27"/>
      <c r="D807" s="23"/>
      <c r="E807" s="5"/>
    </row>
    <row r="808" spans="1:5" s="12" customFormat="1">
      <c r="A808" s="23"/>
      <c r="B808" s="27"/>
      <c r="D808" s="23"/>
      <c r="E808" s="5"/>
    </row>
    <row r="809" spans="1:5" s="12" customFormat="1">
      <c r="A809" s="23"/>
      <c r="B809" s="27"/>
      <c r="D809" s="23"/>
      <c r="E809" s="5"/>
    </row>
    <row r="810" spans="1:5" s="12" customFormat="1">
      <c r="A810" s="23"/>
      <c r="B810" s="27"/>
      <c r="D810" s="23"/>
      <c r="E810" s="5"/>
    </row>
    <row r="811" spans="1:5" s="12" customFormat="1">
      <c r="A811" s="23"/>
      <c r="B811" s="27"/>
      <c r="D811" s="23"/>
      <c r="E811" s="5"/>
    </row>
    <row r="812" spans="1:5" s="12" customFormat="1">
      <c r="A812" s="23"/>
      <c r="B812" s="27"/>
      <c r="D812" s="23"/>
      <c r="E812" s="5"/>
    </row>
    <row r="813" spans="1:5" s="12" customFormat="1">
      <c r="A813" s="23"/>
      <c r="B813" s="27"/>
      <c r="D813" s="23"/>
      <c r="E813" s="5"/>
    </row>
    <row r="814" spans="1:5" s="12" customFormat="1">
      <c r="A814" s="23"/>
      <c r="B814" s="27"/>
      <c r="D814" s="23"/>
      <c r="E814" s="5"/>
    </row>
    <row r="815" spans="1:5" s="12" customFormat="1">
      <c r="A815" s="23"/>
      <c r="B815" s="23"/>
      <c r="D815" s="23"/>
      <c r="E815" s="5"/>
    </row>
    <row r="816" spans="1:5" s="12" customFormat="1">
      <c r="A816" s="23"/>
      <c r="B816" s="27"/>
      <c r="D816" s="23"/>
      <c r="E816" s="5"/>
    </row>
    <row r="817" spans="1:5" s="12" customFormat="1">
      <c r="A817" s="23"/>
      <c r="B817" s="27"/>
      <c r="D817" s="23"/>
      <c r="E817" s="5"/>
    </row>
    <row r="818" spans="1:5" s="12" customFormat="1">
      <c r="A818" s="23"/>
      <c r="B818" s="27"/>
      <c r="D818" s="23"/>
      <c r="E818" s="5"/>
    </row>
    <row r="819" spans="1:5" s="12" customFormat="1">
      <c r="A819" s="23"/>
      <c r="B819" s="27"/>
      <c r="D819" s="23"/>
      <c r="E819" s="5"/>
    </row>
    <row r="820" spans="1:5" s="12" customFormat="1">
      <c r="A820" s="23"/>
      <c r="B820" s="23"/>
      <c r="D820" s="23"/>
      <c r="E820" s="5"/>
    </row>
    <row r="821" spans="1:5" s="12" customFormat="1">
      <c r="A821" s="23"/>
      <c r="B821" s="27"/>
      <c r="D821" s="23"/>
      <c r="E821" s="5"/>
    </row>
    <row r="822" spans="1:5" s="12" customFormat="1">
      <c r="A822" s="23"/>
      <c r="B822" s="27"/>
      <c r="D822" s="23"/>
      <c r="E822" s="5"/>
    </row>
    <row r="823" spans="1:5" s="12" customFormat="1">
      <c r="A823" s="23"/>
      <c r="B823" s="23"/>
      <c r="D823" s="23"/>
      <c r="E823" s="5"/>
    </row>
    <row r="824" spans="1:5" s="12" customFormat="1">
      <c r="A824" s="23"/>
      <c r="B824" s="27"/>
      <c r="D824" s="23"/>
      <c r="E824" s="5"/>
    </row>
    <row r="825" spans="1:5" s="12" customFormat="1">
      <c r="A825" s="23"/>
      <c r="B825" s="23"/>
      <c r="D825" s="23"/>
      <c r="E825" s="5"/>
    </row>
    <row r="826" spans="1:5" s="12" customFormat="1">
      <c r="A826" s="23"/>
      <c r="B826" s="27"/>
      <c r="D826" s="23"/>
      <c r="E826" s="5"/>
    </row>
    <row r="827" spans="1:5" s="12" customFormat="1">
      <c r="A827" s="23"/>
      <c r="B827" s="23"/>
      <c r="D827" s="23"/>
      <c r="E827" s="5"/>
    </row>
    <row r="828" spans="1:5" s="12" customFormat="1">
      <c r="A828" s="23"/>
      <c r="B828" s="23"/>
      <c r="D828" s="23"/>
      <c r="E828" s="5"/>
    </row>
    <row r="829" spans="1:5" s="12" customFormat="1">
      <c r="A829" s="23"/>
      <c r="B829" s="27"/>
      <c r="D829" s="23"/>
      <c r="E829" s="5"/>
    </row>
    <row r="830" spans="1:5" s="12" customFormat="1">
      <c r="A830" s="23"/>
      <c r="B830" s="23"/>
      <c r="D830" s="23"/>
      <c r="E830" s="5"/>
    </row>
    <row r="831" spans="1:5" s="12" customFormat="1">
      <c r="A831" s="23"/>
      <c r="B831" s="23"/>
      <c r="D831" s="23"/>
      <c r="E831" s="5"/>
    </row>
    <row r="832" spans="1:5" s="12" customFormat="1">
      <c r="A832" s="23"/>
      <c r="B832" s="23"/>
      <c r="D832" s="23"/>
      <c r="E832" s="5"/>
    </row>
    <row r="833" spans="1:5" s="12" customFormat="1">
      <c r="A833" s="23"/>
      <c r="B833" s="27"/>
      <c r="D833" s="23"/>
      <c r="E833" s="5"/>
    </row>
    <row r="834" spans="1:5" s="12" customFormat="1">
      <c r="A834" s="23"/>
      <c r="B834" s="23"/>
      <c r="D834" s="23"/>
      <c r="E834" s="5"/>
    </row>
    <row r="835" spans="1:5" s="12" customFormat="1">
      <c r="A835" s="23"/>
      <c r="B835" s="23"/>
      <c r="D835" s="23"/>
      <c r="E835" s="5"/>
    </row>
    <row r="836" spans="1:5" s="12" customFormat="1">
      <c r="A836" s="23"/>
      <c r="B836" s="27"/>
      <c r="D836" s="23"/>
      <c r="E836" s="5"/>
    </row>
    <row r="837" spans="1:5" s="12" customFormat="1">
      <c r="A837" s="23"/>
      <c r="B837" s="23"/>
      <c r="D837" s="23"/>
      <c r="E837" s="5"/>
    </row>
    <row r="838" spans="1:5" s="12" customFormat="1">
      <c r="A838" s="23"/>
      <c r="B838" s="27"/>
      <c r="D838" s="23"/>
      <c r="E838" s="5"/>
    </row>
    <row r="839" spans="1:5" s="12" customFormat="1">
      <c r="A839" s="23"/>
      <c r="B839" s="27"/>
      <c r="D839" s="23"/>
      <c r="E839" s="5"/>
    </row>
    <row r="840" spans="1:5" s="12" customFormat="1">
      <c r="A840" s="23"/>
      <c r="B840" s="27"/>
      <c r="D840" s="23"/>
      <c r="E840" s="5"/>
    </row>
    <row r="841" spans="1:5" s="12" customFormat="1">
      <c r="A841" s="23"/>
      <c r="B841" s="23"/>
      <c r="D841" s="23"/>
      <c r="E841" s="5"/>
    </row>
    <row r="842" spans="1:5" s="12" customFormat="1">
      <c r="A842" s="23"/>
      <c r="B842" s="27"/>
      <c r="D842" s="23"/>
      <c r="E842" s="5"/>
    </row>
    <row r="843" spans="1:5" s="12" customFormat="1">
      <c r="A843" s="23"/>
      <c r="B843" s="27"/>
      <c r="D843" s="23"/>
      <c r="E843" s="5"/>
    </row>
    <row r="844" spans="1:5" s="12" customFormat="1">
      <c r="A844" s="23"/>
      <c r="B844" s="27"/>
      <c r="D844" s="23"/>
      <c r="E844" s="5"/>
    </row>
    <row r="845" spans="1:5" s="12" customFormat="1">
      <c r="A845" s="23"/>
      <c r="B845" s="27"/>
      <c r="D845" s="23"/>
      <c r="E845" s="5"/>
    </row>
    <row r="846" spans="1:5" s="12" customFormat="1">
      <c r="A846" s="23"/>
      <c r="B846" s="27"/>
      <c r="D846" s="23"/>
      <c r="E846" s="5"/>
    </row>
    <row r="847" spans="1:5" s="12" customFormat="1">
      <c r="A847" s="23"/>
      <c r="B847" s="27"/>
      <c r="D847" s="23"/>
      <c r="E847" s="5"/>
    </row>
    <row r="848" spans="1:5" s="12" customFormat="1">
      <c r="A848" s="23"/>
      <c r="B848" s="27"/>
      <c r="D848" s="23"/>
      <c r="E848" s="5"/>
    </row>
    <row r="849" spans="1:5" s="12" customFormat="1">
      <c r="A849" s="23"/>
      <c r="B849" s="23"/>
      <c r="D849" s="23"/>
      <c r="E849" s="5"/>
    </row>
    <row r="850" spans="1:5" s="12" customFormat="1">
      <c r="A850" s="23"/>
      <c r="B850" s="27"/>
      <c r="D850" s="23"/>
      <c r="E850" s="5"/>
    </row>
    <row r="851" spans="1:5" s="12" customFormat="1">
      <c r="A851" s="23"/>
      <c r="B851" s="27"/>
      <c r="D851" s="23"/>
      <c r="E851" s="5"/>
    </row>
    <row r="852" spans="1:5" s="12" customFormat="1">
      <c r="A852" s="23"/>
      <c r="B852" s="27"/>
      <c r="D852" s="23"/>
      <c r="E852" s="5"/>
    </row>
    <row r="853" spans="1:5" s="12" customFormat="1">
      <c r="A853" s="23"/>
      <c r="B853" s="23"/>
      <c r="D853" s="23"/>
      <c r="E853" s="5"/>
    </row>
    <row r="854" spans="1:5" s="12" customFormat="1">
      <c r="A854" s="23"/>
      <c r="B854" s="23"/>
      <c r="D854" s="23"/>
      <c r="E854" s="5"/>
    </row>
    <row r="855" spans="1:5" s="12" customFormat="1">
      <c r="A855" s="23"/>
      <c r="B855" s="23"/>
      <c r="D855" s="23"/>
      <c r="E855" s="5"/>
    </row>
    <row r="856" spans="1:5" s="12" customFormat="1">
      <c r="A856" s="23"/>
      <c r="B856" s="23"/>
      <c r="D856" s="23"/>
      <c r="E856" s="5"/>
    </row>
    <row r="857" spans="1:5" s="12" customFormat="1">
      <c r="A857" s="23"/>
      <c r="B857" s="27"/>
      <c r="D857" s="23"/>
      <c r="E857" s="5"/>
    </row>
    <row r="858" spans="1:5" s="12" customFormat="1">
      <c r="A858" s="23"/>
      <c r="B858" s="27"/>
      <c r="D858" s="23"/>
      <c r="E858" s="5"/>
    </row>
    <row r="859" spans="1:5" s="12" customFormat="1">
      <c r="A859" s="23"/>
      <c r="B859" s="23"/>
      <c r="D859" s="23"/>
      <c r="E859" s="5"/>
    </row>
    <row r="860" spans="1:5" s="12" customFormat="1">
      <c r="A860" s="23"/>
      <c r="B860" s="27"/>
      <c r="D860" s="23"/>
      <c r="E860" s="5"/>
    </row>
    <row r="861" spans="1:5" s="12" customFormat="1">
      <c r="A861" s="23"/>
      <c r="B861" s="23"/>
      <c r="D861" s="23"/>
      <c r="E861" s="5"/>
    </row>
    <row r="862" spans="1:5" s="12" customFormat="1">
      <c r="A862" s="23"/>
      <c r="B862" s="27"/>
      <c r="D862" s="23"/>
      <c r="E862" s="5"/>
    </row>
    <row r="863" spans="1:5" s="12" customFormat="1">
      <c r="A863" s="23"/>
      <c r="B863" s="23"/>
      <c r="D863" s="23"/>
      <c r="E863" s="5"/>
    </row>
    <row r="864" spans="1:5" s="12" customFormat="1">
      <c r="A864" s="23"/>
      <c r="B864" s="27"/>
      <c r="D864" s="23"/>
      <c r="E864" s="5"/>
    </row>
    <row r="865" spans="1:5" s="12" customFormat="1">
      <c r="A865" s="23"/>
      <c r="B865" s="27"/>
      <c r="D865" s="23"/>
      <c r="E865" s="5"/>
    </row>
    <row r="866" spans="1:5" s="12" customFormat="1">
      <c r="A866" s="23"/>
      <c r="B866" s="23"/>
      <c r="D866" s="23"/>
      <c r="E866" s="5"/>
    </row>
    <row r="867" spans="1:5" s="12" customFormat="1">
      <c r="A867" s="23"/>
      <c r="B867" s="23"/>
      <c r="D867" s="23"/>
      <c r="E867" s="5"/>
    </row>
    <row r="868" spans="1:5" s="12" customFormat="1">
      <c r="A868" s="23"/>
      <c r="B868" s="23"/>
      <c r="D868" s="23"/>
      <c r="E868" s="5"/>
    </row>
    <row r="869" spans="1:5" s="12" customFormat="1">
      <c r="A869" s="23"/>
      <c r="B869" s="27"/>
      <c r="D869" s="23"/>
      <c r="E869" s="5"/>
    </row>
    <row r="870" spans="1:5" s="12" customFormat="1">
      <c r="A870" s="23"/>
      <c r="B870" s="23"/>
      <c r="D870" s="23"/>
      <c r="E870" s="5"/>
    </row>
    <row r="871" spans="1:5" s="12" customFormat="1">
      <c r="A871" s="23"/>
      <c r="B871" s="27"/>
      <c r="D871" s="23"/>
      <c r="E871" s="5"/>
    </row>
    <row r="872" spans="1:5" s="12" customFormat="1">
      <c r="A872" s="23"/>
      <c r="B872" s="27"/>
      <c r="D872" s="23"/>
      <c r="E872" s="5"/>
    </row>
    <row r="873" spans="1:5" s="12" customFormat="1">
      <c r="A873" s="23"/>
      <c r="B873" s="23"/>
      <c r="D873" s="23"/>
      <c r="E873" s="5"/>
    </row>
    <row r="874" spans="1:5" s="12" customFormat="1">
      <c r="A874" s="23"/>
      <c r="B874" s="27"/>
      <c r="D874" s="23"/>
      <c r="E874" s="5"/>
    </row>
    <row r="875" spans="1:5" s="12" customFormat="1">
      <c r="A875" s="23"/>
      <c r="B875" s="27"/>
      <c r="D875" s="23"/>
      <c r="E875" s="5"/>
    </row>
    <row r="876" spans="1:5" s="12" customFormat="1">
      <c r="A876" s="23"/>
      <c r="B876" s="27"/>
      <c r="D876" s="23"/>
      <c r="E876" s="5"/>
    </row>
    <row r="877" spans="1:5" s="12" customFormat="1">
      <c r="A877" s="23"/>
      <c r="B877" s="27"/>
      <c r="D877" s="23"/>
      <c r="E877" s="5"/>
    </row>
    <row r="878" spans="1:5" s="12" customFormat="1">
      <c r="A878" s="23"/>
      <c r="B878" s="27"/>
      <c r="D878" s="23"/>
      <c r="E878" s="5"/>
    </row>
    <row r="879" spans="1:5" s="12" customFormat="1">
      <c r="A879" s="23"/>
      <c r="B879" s="27"/>
      <c r="D879" s="23"/>
      <c r="E879" s="5"/>
    </row>
    <row r="880" spans="1:5" s="12" customFormat="1">
      <c r="A880" s="23"/>
      <c r="B880" s="23"/>
      <c r="D880" s="23"/>
      <c r="E880" s="5"/>
    </row>
    <row r="881" spans="1:5" s="12" customFormat="1">
      <c r="A881" s="23"/>
      <c r="B881" s="23"/>
      <c r="D881" s="23"/>
      <c r="E881" s="5"/>
    </row>
    <row r="882" spans="1:5" s="12" customFormat="1">
      <c r="A882" s="23"/>
      <c r="B882" s="27"/>
      <c r="D882" s="23"/>
      <c r="E882" s="5"/>
    </row>
    <row r="883" spans="1:5" s="12" customFormat="1">
      <c r="A883" s="23"/>
      <c r="B883" s="23"/>
      <c r="D883" s="23"/>
      <c r="E883" s="5"/>
    </row>
    <row r="884" spans="1:5" s="12" customFormat="1">
      <c r="A884" s="23"/>
      <c r="B884" s="27"/>
      <c r="D884" s="23"/>
      <c r="E884" s="5"/>
    </row>
    <row r="885" spans="1:5" s="12" customFormat="1">
      <c r="A885" s="23"/>
      <c r="B885" s="23"/>
      <c r="D885" s="23"/>
      <c r="E885" s="5"/>
    </row>
    <row r="886" spans="1:5" s="12" customFormat="1">
      <c r="A886" s="23"/>
      <c r="B886" s="23"/>
      <c r="D886" s="23"/>
      <c r="E886" s="5"/>
    </row>
    <row r="887" spans="1:5" s="12" customFormat="1">
      <c r="A887" s="23"/>
      <c r="B887" s="27"/>
      <c r="D887" s="23"/>
      <c r="E887" s="5"/>
    </row>
    <row r="888" spans="1:5" s="12" customFormat="1">
      <c r="A888" s="23"/>
      <c r="B888" s="27"/>
      <c r="D888" s="23"/>
      <c r="E888" s="5"/>
    </row>
    <row r="889" spans="1:5" s="12" customFormat="1">
      <c r="A889" s="23"/>
      <c r="B889" s="27"/>
      <c r="D889" s="23"/>
      <c r="E889" s="5"/>
    </row>
    <row r="890" spans="1:5" s="12" customFormat="1">
      <c r="A890" s="23"/>
      <c r="B890" s="27"/>
      <c r="D890" s="23"/>
      <c r="E890" s="5"/>
    </row>
    <row r="891" spans="1:5" s="12" customFormat="1">
      <c r="A891" s="23"/>
      <c r="B891" s="27"/>
      <c r="D891" s="23"/>
      <c r="E891" s="5"/>
    </row>
    <row r="892" spans="1:5" s="12" customFormat="1">
      <c r="A892" s="23"/>
      <c r="B892" s="23"/>
      <c r="D892" s="23"/>
      <c r="E892" s="5"/>
    </row>
    <row r="893" spans="1:5" s="12" customFormat="1">
      <c r="A893" s="23"/>
      <c r="B893" s="23"/>
      <c r="D893" s="23"/>
      <c r="E893" s="5"/>
    </row>
    <row r="894" spans="1:5" s="12" customFormat="1">
      <c r="A894" s="23"/>
      <c r="B894" s="27"/>
      <c r="D894" s="23"/>
      <c r="E894" s="5"/>
    </row>
    <row r="895" spans="1:5" s="12" customFormat="1">
      <c r="A895" s="23"/>
      <c r="B895" s="27"/>
      <c r="D895" s="23"/>
      <c r="E895" s="5"/>
    </row>
    <row r="896" spans="1:5" s="12" customFormat="1">
      <c r="A896" s="23"/>
      <c r="B896" s="27"/>
      <c r="D896" s="23"/>
      <c r="E896" s="5"/>
    </row>
    <row r="897" spans="1:5" s="12" customFormat="1">
      <c r="A897" s="23"/>
      <c r="B897" s="27"/>
      <c r="D897" s="23"/>
      <c r="E897" s="5"/>
    </row>
    <row r="898" spans="1:5" s="12" customFormat="1">
      <c r="A898" s="23"/>
      <c r="B898" s="27"/>
      <c r="D898" s="23"/>
      <c r="E898" s="5"/>
    </row>
    <row r="899" spans="1:5" s="12" customFormat="1">
      <c r="A899" s="23"/>
      <c r="B899" s="27"/>
      <c r="D899" s="23"/>
      <c r="E899" s="5"/>
    </row>
    <row r="900" spans="1:5" s="12" customFormat="1">
      <c r="A900" s="23"/>
      <c r="B900" s="23"/>
      <c r="D900" s="23"/>
      <c r="E900" s="5"/>
    </row>
    <row r="901" spans="1:5" s="12" customFormat="1">
      <c r="A901" s="23"/>
      <c r="B901" s="27"/>
      <c r="D901" s="23"/>
      <c r="E901" s="5"/>
    </row>
    <row r="902" spans="1:5" s="12" customFormat="1">
      <c r="A902" s="23"/>
      <c r="B902" s="27"/>
      <c r="D902" s="23"/>
      <c r="E902" s="5"/>
    </row>
    <row r="903" spans="1:5" s="12" customFormat="1">
      <c r="A903" s="23"/>
      <c r="B903" s="27"/>
      <c r="D903" s="23"/>
      <c r="E903" s="5"/>
    </row>
    <row r="904" spans="1:5" s="12" customFormat="1">
      <c r="A904" s="23"/>
      <c r="B904" s="27"/>
      <c r="D904" s="23"/>
      <c r="E904" s="5"/>
    </row>
    <row r="905" spans="1:5" s="12" customFormat="1">
      <c r="A905" s="23"/>
      <c r="B905" s="23"/>
      <c r="D905" s="23"/>
      <c r="E905" s="5"/>
    </row>
    <row r="906" spans="1:5" s="12" customFormat="1">
      <c r="A906" s="23"/>
      <c r="B906" s="27"/>
      <c r="D906" s="23"/>
      <c r="E906" s="5"/>
    </row>
    <row r="907" spans="1:5" s="12" customFormat="1">
      <c r="A907" s="23"/>
      <c r="B907" s="27"/>
      <c r="D907" s="23"/>
      <c r="E907" s="5"/>
    </row>
    <row r="908" spans="1:5" s="12" customFormat="1">
      <c r="A908" s="23"/>
      <c r="B908" s="23"/>
      <c r="D908" s="23"/>
      <c r="E908" s="5"/>
    </row>
    <row r="909" spans="1:5" s="12" customFormat="1">
      <c r="A909" s="23"/>
      <c r="B909" s="23"/>
      <c r="D909" s="23"/>
      <c r="E909" s="5"/>
    </row>
    <row r="910" spans="1:5" s="12" customFormat="1">
      <c r="A910" s="23"/>
      <c r="B910" s="27"/>
      <c r="D910" s="23"/>
      <c r="E910" s="5"/>
    </row>
    <row r="911" spans="1:5" s="12" customFormat="1">
      <c r="A911" s="23"/>
      <c r="B911" s="27"/>
      <c r="D911" s="23"/>
      <c r="E911" s="5"/>
    </row>
    <row r="912" spans="1:5" s="12" customFormat="1">
      <c r="A912" s="23"/>
      <c r="B912" s="27"/>
      <c r="D912" s="23"/>
      <c r="E912" s="5"/>
    </row>
    <row r="913" spans="1:5" s="12" customFormat="1">
      <c r="A913" s="23"/>
      <c r="B913" s="27"/>
      <c r="D913" s="23"/>
      <c r="E913" s="5"/>
    </row>
    <row r="914" spans="1:5" s="12" customFormat="1">
      <c r="A914" s="23"/>
      <c r="B914" s="23"/>
      <c r="D914" s="23"/>
      <c r="E914" s="5"/>
    </row>
    <row r="915" spans="1:5" s="12" customFormat="1">
      <c r="A915" s="23"/>
      <c r="B915" s="27"/>
      <c r="D915" s="23"/>
      <c r="E915" s="5"/>
    </row>
    <row r="916" spans="1:5" s="12" customFormat="1">
      <c r="A916" s="23"/>
      <c r="B916" s="23"/>
      <c r="D916" s="23"/>
      <c r="E916" s="5"/>
    </row>
    <row r="917" spans="1:5" s="12" customFormat="1">
      <c r="A917" s="23"/>
      <c r="B917" s="23"/>
      <c r="D917" s="23"/>
      <c r="E917" s="5"/>
    </row>
    <row r="918" spans="1:5" s="12" customFormat="1">
      <c r="A918" s="23"/>
      <c r="B918" s="27"/>
      <c r="D918" s="23"/>
      <c r="E918" s="5"/>
    </row>
    <row r="919" spans="1:5" s="12" customFormat="1">
      <c r="A919" s="23"/>
      <c r="B919" s="23"/>
      <c r="D919" s="23"/>
      <c r="E919" s="5"/>
    </row>
    <row r="920" spans="1:5" s="12" customFormat="1">
      <c r="A920" s="23"/>
      <c r="B920" s="23"/>
      <c r="D920" s="23"/>
      <c r="E920" s="5"/>
    </row>
    <row r="921" spans="1:5" s="12" customFormat="1">
      <c r="A921" s="23"/>
      <c r="B921" s="27"/>
      <c r="D921" s="23"/>
      <c r="E921" s="5"/>
    </row>
    <row r="922" spans="1:5" s="12" customFormat="1">
      <c r="A922" s="23"/>
      <c r="B922" s="23"/>
      <c r="D922" s="23"/>
      <c r="E922" s="5"/>
    </row>
    <row r="923" spans="1:5" s="12" customFormat="1">
      <c r="A923" s="23"/>
      <c r="B923" s="27"/>
      <c r="D923" s="23"/>
      <c r="E923" s="5"/>
    </row>
    <row r="924" spans="1:5" s="12" customFormat="1">
      <c r="A924" s="23"/>
      <c r="B924" s="23"/>
      <c r="D924" s="23"/>
      <c r="E924" s="5"/>
    </row>
    <row r="925" spans="1:5" s="12" customFormat="1">
      <c r="A925" s="23"/>
      <c r="B925" s="27"/>
      <c r="D925" s="23"/>
      <c r="E925" s="5"/>
    </row>
    <row r="926" spans="1:5" s="12" customFormat="1">
      <c r="A926" s="23"/>
      <c r="B926" s="27"/>
      <c r="D926" s="23"/>
      <c r="E926" s="5"/>
    </row>
    <row r="927" spans="1:5" s="12" customFormat="1">
      <c r="A927" s="23"/>
      <c r="B927" s="23"/>
      <c r="D927" s="23"/>
      <c r="E927" s="5"/>
    </row>
    <row r="928" spans="1:5" s="12" customFormat="1">
      <c r="A928" s="23"/>
      <c r="B928" s="27"/>
      <c r="D928" s="23"/>
      <c r="E928" s="5"/>
    </row>
    <row r="929" spans="1:5" s="12" customFormat="1">
      <c r="A929" s="23"/>
      <c r="B929" s="27"/>
      <c r="D929" s="23"/>
      <c r="E929" s="5"/>
    </row>
    <row r="930" spans="1:5" s="12" customFormat="1">
      <c r="A930" s="23"/>
      <c r="B930" s="27"/>
      <c r="D930" s="23"/>
      <c r="E930" s="5"/>
    </row>
    <row r="931" spans="1:5" s="12" customFormat="1">
      <c r="A931" s="23"/>
      <c r="B931" s="28"/>
      <c r="D931" s="23"/>
      <c r="E931" s="5"/>
    </row>
    <row r="932" spans="1:5" s="12" customFormat="1">
      <c r="A932" s="23"/>
      <c r="B932" s="27"/>
      <c r="D932" s="23"/>
      <c r="E932" s="5"/>
    </row>
    <row r="933" spans="1:5" s="12" customFormat="1">
      <c r="A933" s="23"/>
      <c r="B933" s="23"/>
      <c r="D933" s="23"/>
      <c r="E933" s="5"/>
    </row>
    <row r="934" spans="1:5" s="12" customFormat="1">
      <c r="A934" s="23"/>
      <c r="B934" s="27"/>
      <c r="D934" s="23"/>
      <c r="E934" s="5"/>
    </row>
    <row r="935" spans="1:5" s="12" customFormat="1">
      <c r="A935" s="23"/>
      <c r="B935" s="23"/>
      <c r="D935" s="23"/>
      <c r="E935" s="5"/>
    </row>
    <row r="936" spans="1:5" s="12" customFormat="1">
      <c r="A936" s="23"/>
      <c r="B936" s="27"/>
      <c r="D936" s="23"/>
      <c r="E936" s="5"/>
    </row>
    <row r="937" spans="1:5" s="12" customFormat="1">
      <c r="A937" s="23"/>
      <c r="B937" s="27"/>
      <c r="D937" s="23"/>
      <c r="E937" s="5"/>
    </row>
    <row r="938" spans="1:5" s="12" customFormat="1">
      <c r="A938" s="23"/>
      <c r="B938" s="23"/>
      <c r="D938" s="23"/>
      <c r="E938" s="5"/>
    </row>
    <row r="939" spans="1:5" s="12" customFormat="1">
      <c r="A939" s="23"/>
      <c r="B939" s="23"/>
      <c r="D939" s="23"/>
      <c r="E939" s="5"/>
    </row>
    <row r="940" spans="1:5" s="12" customFormat="1">
      <c r="A940" s="23"/>
      <c r="B940" s="27"/>
      <c r="D940" s="23"/>
      <c r="E940" s="5"/>
    </row>
    <row r="941" spans="1:5" s="12" customFormat="1">
      <c r="A941" s="23"/>
      <c r="B941" s="27"/>
      <c r="D941" s="23"/>
      <c r="E941" s="5"/>
    </row>
    <row r="942" spans="1:5" s="12" customFormat="1">
      <c r="A942" s="23"/>
      <c r="B942" s="27"/>
      <c r="D942" s="23"/>
      <c r="E942" s="5"/>
    </row>
    <row r="943" spans="1:5" s="12" customFormat="1">
      <c r="A943" s="23"/>
      <c r="B943" s="27"/>
      <c r="D943" s="23"/>
      <c r="E943" s="5"/>
    </row>
    <row r="944" spans="1:5" s="12" customFormat="1">
      <c r="A944" s="23"/>
      <c r="B944" s="23"/>
      <c r="D944" s="23"/>
      <c r="E944" s="5"/>
    </row>
    <row r="945" spans="1:5" s="12" customFormat="1">
      <c r="A945" s="23"/>
      <c r="B945" s="27"/>
      <c r="D945" s="23"/>
      <c r="E945" s="5"/>
    </row>
    <row r="946" spans="1:5" s="12" customFormat="1">
      <c r="A946" s="23"/>
      <c r="B946" s="23"/>
      <c r="D946" s="23"/>
      <c r="E946" s="5"/>
    </row>
    <row r="947" spans="1:5" s="12" customFormat="1">
      <c r="A947" s="23"/>
      <c r="B947" s="27"/>
      <c r="D947" s="23"/>
      <c r="E947" s="5"/>
    </row>
    <row r="948" spans="1:5" s="12" customFormat="1">
      <c r="A948" s="23"/>
      <c r="B948" s="27"/>
      <c r="D948" s="23"/>
      <c r="E948" s="5"/>
    </row>
    <row r="949" spans="1:5" s="12" customFormat="1">
      <c r="A949" s="23"/>
      <c r="B949" s="27"/>
      <c r="D949" s="23"/>
      <c r="E949" s="5"/>
    </row>
    <row r="950" spans="1:5" s="12" customFormat="1">
      <c r="A950" s="23"/>
      <c r="B950" s="23"/>
      <c r="D950" s="23"/>
      <c r="E950" s="5"/>
    </row>
    <row r="951" spans="1:5" s="12" customFormat="1">
      <c r="A951" s="23"/>
      <c r="B951" s="27"/>
      <c r="D951" s="23"/>
      <c r="E951" s="5"/>
    </row>
    <row r="952" spans="1:5" s="12" customFormat="1">
      <c r="A952" s="23"/>
      <c r="B952" s="27"/>
      <c r="D952" s="23"/>
      <c r="E952" s="5"/>
    </row>
    <row r="953" spans="1:5" s="12" customFormat="1">
      <c r="A953" s="23"/>
      <c r="B953" s="27"/>
      <c r="D953" s="23"/>
      <c r="E953" s="5"/>
    </row>
    <row r="954" spans="1:5" s="12" customFormat="1">
      <c r="A954" s="23"/>
      <c r="B954" s="23"/>
      <c r="D954" s="23"/>
      <c r="E954" s="5"/>
    </row>
    <row r="955" spans="1:5" s="12" customFormat="1">
      <c r="A955" s="23"/>
      <c r="B955" s="27"/>
      <c r="D955" s="23"/>
      <c r="E955" s="5"/>
    </row>
    <row r="956" spans="1:5" s="12" customFormat="1">
      <c r="A956" s="23"/>
      <c r="B956" s="27"/>
      <c r="D956" s="23"/>
      <c r="E956" s="5"/>
    </row>
    <row r="957" spans="1:5" s="12" customFormat="1">
      <c r="A957" s="23"/>
      <c r="B957" s="27"/>
      <c r="D957" s="23"/>
      <c r="E957" s="5"/>
    </row>
    <row r="958" spans="1:5" s="12" customFormat="1">
      <c r="A958" s="23"/>
      <c r="B958" s="27"/>
      <c r="D958" s="23"/>
      <c r="E958" s="5"/>
    </row>
    <row r="959" spans="1:5" s="12" customFormat="1">
      <c r="A959" s="23"/>
      <c r="B959" s="23"/>
      <c r="D959" s="23"/>
      <c r="E959" s="5"/>
    </row>
    <row r="960" spans="1:5" s="12" customFormat="1">
      <c r="A960" s="23"/>
      <c r="B960" s="23"/>
      <c r="D960" s="23"/>
      <c r="E960" s="5"/>
    </row>
    <row r="961" spans="1:5" s="12" customFormat="1">
      <c r="A961" s="23"/>
      <c r="B961" s="23"/>
      <c r="D961" s="23"/>
      <c r="E961" s="5"/>
    </row>
    <row r="962" spans="1:5" s="12" customFormat="1">
      <c r="A962" s="23"/>
      <c r="B962" s="27"/>
      <c r="D962" s="23"/>
      <c r="E962" s="5"/>
    </row>
    <row r="963" spans="1:5" s="12" customFormat="1">
      <c r="A963" s="23"/>
      <c r="B963" s="23"/>
      <c r="D963" s="23"/>
      <c r="E963" s="5"/>
    </row>
    <row r="964" spans="1:5" s="12" customFormat="1">
      <c r="A964" s="23"/>
      <c r="B964" s="27"/>
      <c r="D964" s="23"/>
      <c r="E964" s="5"/>
    </row>
    <row r="965" spans="1:5" s="12" customFormat="1">
      <c r="A965" s="23"/>
      <c r="B965" s="23"/>
      <c r="D965" s="23"/>
      <c r="E965" s="5"/>
    </row>
    <row r="966" spans="1:5" s="12" customFormat="1">
      <c r="A966" s="23"/>
      <c r="B966" s="23"/>
      <c r="D966" s="23"/>
      <c r="E966" s="5"/>
    </row>
    <row r="967" spans="1:5" s="12" customFormat="1">
      <c r="A967" s="23"/>
      <c r="B967" s="23"/>
      <c r="D967" s="23"/>
      <c r="E967" s="5"/>
    </row>
    <row r="968" spans="1:5" s="12" customFormat="1">
      <c r="A968" s="23"/>
      <c r="B968" s="23"/>
      <c r="D968" s="23"/>
      <c r="E968" s="5"/>
    </row>
    <row r="969" spans="1:5" s="12" customFormat="1">
      <c r="A969" s="23"/>
      <c r="B969" s="27"/>
      <c r="D969" s="23"/>
      <c r="E969" s="5"/>
    </row>
    <row r="970" spans="1:5" s="12" customFormat="1">
      <c r="A970" s="23"/>
      <c r="B970" s="23"/>
      <c r="D970" s="23"/>
      <c r="E970" s="5"/>
    </row>
    <row r="971" spans="1:5" s="12" customFormat="1">
      <c r="A971" s="23"/>
      <c r="B971" s="23"/>
      <c r="D971" s="23"/>
      <c r="E971" s="5"/>
    </row>
    <row r="972" spans="1:5" s="12" customFormat="1">
      <c r="A972" s="23"/>
      <c r="B972" s="27"/>
      <c r="D972" s="23"/>
      <c r="E972" s="5"/>
    </row>
    <row r="973" spans="1:5" s="12" customFormat="1">
      <c r="A973" s="23"/>
      <c r="B973" s="27"/>
      <c r="D973" s="23"/>
      <c r="E973" s="5"/>
    </row>
    <row r="974" spans="1:5" s="12" customFormat="1">
      <c r="A974" s="23"/>
      <c r="B974" s="27"/>
      <c r="D974" s="23"/>
      <c r="E974" s="5"/>
    </row>
    <row r="975" spans="1:5" s="12" customFormat="1">
      <c r="A975" s="23"/>
      <c r="B975" s="23"/>
      <c r="D975" s="23"/>
      <c r="E975" s="5"/>
    </row>
    <row r="976" spans="1:5" s="12" customFormat="1">
      <c r="A976" s="23"/>
      <c r="B976" s="23"/>
      <c r="D976" s="23"/>
      <c r="E976" s="5"/>
    </row>
    <row r="977" spans="1:5" s="12" customFormat="1">
      <c r="A977" s="23"/>
      <c r="B977" s="23"/>
      <c r="D977" s="23"/>
      <c r="E977" s="5"/>
    </row>
    <row r="978" spans="1:5" s="12" customFormat="1">
      <c r="A978" s="23"/>
      <c r="B978" s="27"/>
      <c r="D978" s="23"/>
      <c r="E978" s="5"/>
    </row>
    <row r="979" spans="1:5" s="12" customFormat="1">
      <c r="A979" s="23"/>
      <c r="B979" s="27"/>
      <c r="D979" s="23"/>
      <c r="E979" s="5"/>
    </row>
    <row r="980" spans="1:5" s="12" customFormat="1">
      <c r="A980" s="23"/>
      <c r="B980" s="23"/>
      <c r="D980" s="23"/>
      <c r="E980" s="5"/>
    </row>
    <row r="981" spans="1:5" s="12" customFormat="1">
      <c r="A981" s="23"/>
      <c r="B981" s="27"/>
      <c r="D981" s="23"/>
      <c r="E981" s="5"/>
    </row>
    <row r="982" spans="1:5" s="12" customFormat="1">
      <c r="A982" s="23"/>
      <c r="B982" s="27"/>
      <c r="D982" s="23"/>
      <c r="E982" s="5"/>
    </row>
    <row r="983" spans="1:5" s="12" customFormat="1">
      <c r="A983" s="23"/>
      <c r="B983" s="27"/>
      <c r="D983" s="23"/>
      <c r="E983" s="5"/>
    </row>
    <row r="984" spans="1:5" s="12" customFormat="1">
      <c r="A984" s="23"/>
      <c r="B984" s="27"/>
      <c r="D984" s="23"/>
      <c r="E984" s="5"/>
    </row>
    <row r="985" spans="1:5" s="12" customFormat="1">
      <c r="A985" s="23"/>
      <c r="B985" s="27"/>
      <c r="D985" s="23"/>
      <c r="E985" s="5"/>
    </row>
    <row r="986" spans="1:5" s="12" customFormat="1">
      <c r="A986" s="23"/>
      <c r="B986" s="27"/>
      <c r="D986" s="23"/>
      <c r="E986" s="5"/>
    </row>
    <row r="987" spans="1:5" s="12" customFormat="1">
      <c r="A987" s="23"/>
      <c r="B987" s="27"/>
      <c r="D987" s="23"/>
      <c r="E987" s="5"/>
    </row>
    <row r="988" spans="1:5" s="12" customFormat="1">
      <c r="A988" s="23"/>
      <c r="B988" s="27"/>
      <c r="D988" s="23"/>
      <c r="E988" s="5"/>
    </row>
    <row r="989" spans="1:5" s="12" customFormat="1">
      <c r="A989" s="23"/>
      <c r="B989" s="27"/>
      <c r="D989" s="23"/>
      <c r="E989" s="5"/>
    </row>
    <row r="990" spans="1:5" s="12" customFormat="1">
      <c r="A990" s="23"/>
      <c r="B990" s="23"/>
      <c r="D990" s="23"/>
      <c r="E990" s="5"/>
    </row>
    <row r="991" spans="1:5" s="12" customFormat="1">
      <c r="A991" s="23"/>
      <c r="B991" s="27"/>
      <c r="D991" s="23"/>
      <c r="E991" s="5"/>
    </row>
    <row r="992" spans="1:5" s="12" customFormat="1">
      <c r="A992" s="23"/>
      <c r="B992" s="23"/>
      <c r="D992" s="23"/>
      <c r="E992" s="5"/>
    </row>
    <row r="993" spans="1:5" s="12" customFormat="1">
      <c r="A993" s="23"/>
      <c r="B993" s="27"/>
      <c r="D993" s="23"/>
      <c r="E993" s="5"/>
    </row>
    <row r="994" spans="1:5" s="12" customFormat="1">
      <c r="A994" s="23"/>
      <c r="B994" s="27"/>
      <c r="D994" s="23"/>
      <c r="E994" s="5"/>
    </row>
    <row r="995" spans="1:5" s="12" customFormat="1">
      <c r="A995" s="23"/>
      <c r="B995" s="23"/>
      <c r="D995" s="23"/>
      <c r="E995" s="5"/>
    </row>
    <row r="996" spans="1:5" s="12" customFormat="1">
      <c r="A996" s="23"/>
      <c r="B996" s="28"/>
      <c r="D996" s="23"/>
      <c r="E996" s="5"/>
    </row>
    <row r="997" spans="1:5" s="12" customFormat="1">
      <c r="A997" s="23"/>
      <c r="B997" s="23"/>
      <c r="D997" s="23"/>
      <c r="E997" s="5"/>
    </row>
    <row r="998" spans="1:5" s="12" customFormat="1">
      <c r="A998" s="23"/>
      <c r="B998" s="28"/>
      <c r="D998" s="23"/>
      <c r="E998" s="5"/>
    </row>
    <row r="999" spans="1:5" s="12" customFormat="1">
      <c r="A999" s="23"/>
      <c r="B999" s="23"/>
      <c r="D999" s="23"/>
      <c r="E999" s="5"/>
    </row>
    <row r="1000" spans="1:5" s="12" customFormat="1">
      <c r="A1000" s="23"/>
      <c r="B1000" s="27"/>
      <c r="D1000" s="23"/>
      <c r="E1000" s="5"/>
    </row>
    <row r="1001" spans="1:5" s="12" customFormat="1">
      <c r="A1001" s="23"/>
      <c r="B1001" s="27"/>
      <c r="D1001" s="23"/>
      <c r="E1001" s="5"/>
    </row>
    <row r="1002" spans="1:5" s="12" customFormat="1">
      <c r="A1002" s="23"/>
      <c r="B1002" s="23"/>
      <c r="D1002" s="23"/>
      <c r="E1002" s="5"/>
    </row>
    <row r="1003" spans="1:5" s="12" customFormat="1">
      <c r="A1003" s="23"/>
      <c r="B1003" s="28"/>
      <c r="D1003" s="23"/>
      <c r="E1003" s="5"/>
    </row>
    <row r="1004" spans="1:5" s="12" customFormat="1">
      <c r="A1004" s="23"/>
      <c r="B1004" s="23"/>
      <c r="D1004" s="23"/>
      <c r="E1004" s="5"/>
    </row>
    <row r="1005" spans="1:5" s="12" customFormat="1">
      <c r="A1005" s="23"/>
      <c r="B1005" s="27"/>
      <c r="D1005" s="23"/>
      <c r="E1005" s="5"/>
    </row>
    <row r="1006" spans="1:5" s="12" customFormat="1">
      <c r="A1006" s="23"/>
      <c r="B1006" s="23"/>
      <c r="D1006" s="23"/>
      <c r="E1006" s="5"/>
    </row>
    <row r="1007" spans="1:5" s="12" customFormat="1">
      <c r="A1007" s="23"/>
      <c r="B1007" s="27"/>
      <c r="D1007" s="23"/>
      <c r="E1007" s="5"/>
    </row>
    <row r="1008" spans="1:5" s="12" customFormat="1">
      <c r="A1008" s="23"/>
      <c r="B1008" s="27"/>
      <c r="D1008" s="23"/>
      <c r="E1008" s="5"/>
    </row>
    <row r="1009" spans="1:5" s="12" customFormat="1">
      <c r="A1009" s="23"/>
      <c r="B1009" s="27"/>
      <c r="D1009" s="23"/>
      <c r="E1009" s="5"/>
    </row>
    <row r="1010" spans="1:5" s="12" customFormat="1">
      <c r="A1010" s="23"/>
      <c r="B1010" s="27"/>
      <c r="D1010" s="23"/>
      <c r="E1010" s="5"/>
    </row>
    <row r="1011" spans="1:5" s="12" customFormat="1">
      <c r="A1011" s="23"/>
      <c r="B1011" s="23"/>
      <c r="D1011" s="23"/>
      <c r="E1011" s="5"/>
    </row>
    <row r="1012" spans="1:5" s="12" customFormat="1">
      <c r="A1012" s="23"/>
      <c r="B1012" s="27"/>
      <c r="D1012" s="23"/>
      <c r="E1012" s="5"/>
    </row>
    <row r="1013" spans="1:5" s="12" customFormat="1">
      <c r="A1013" s="23"/>
      <c r="B1013" s="27"/>
      <c r="D1013" s="23"/>
      <c r="E1013" s="5"/>
    </row>
    <row r="1014" spans="1:5" s="12" customFormat="1">
      <c r="A1014" s="23"/>
      <c r="B1014" s="23"/>
      <c r="D1014" s="23"/>
      <c r="E1014" s="5"/>
    </row>
    <row r="1015" spans="1:5" s="12" customFormat="1">
      <c r="A1015" s="23"/>
      <c r="B1015" s="27"/>
      <c r="D1015" s="23"/>
      <c r="E1015" s="5"/>
    </row>
    <row r="1016" spans="1:5" s="12" customFormat="1">
      <c r="A1016" s="23"/>
      <c r="B1016" s="23"/>
      <c r="D1016" s="23"/>
      <c r="E1016" s="5"/>
    </row>
    <row r="1017" spans="1:5" s="12" customFormat="1">
      <c r="A1017" s="23"/>
      <c r="B1017" s="27"/>
      <c r="D1017" s="23"/>
      <c r="E1017" s="5"/>
    </row>
    <row r="1018" spans="1:5" s="12" customFormat="1">
      <c r="A1018" s="23"/>
      <c r="B1018" s="27"/>
      <c r="D1018" s="23"/>
      <c r="E1018" s="5"/>
    </row>
    <row r="1019" spans="1:5" s="12" customFormat="1">
      <c r="A1019" s="23"/>
      <c r="B1019" s="27"/>
      <c r="D1019" s="23"/>
      <c r="E1019" s="5"/>
    </row>
    <row r="1020" spans="1:5" s="12" customFormat="1">
      <c r="A1020" s="23"/>
      <c r="B1020" s="23"/>
      <c r="D1020" s="23"/>
      <c r="E1020" s="5"/>
    </row>
    <row r="1021" spans="1:5" s="12" customFormat="1">
      <c r="A1021" s="23"/>
      <c r="B1021" s="23"/>
      <c r="D1021" s="23"/>
      <c r="E1021" s="5"/>
    </row>
    <row r="1022" spans="1:5" s="12" customFormat="1">
      <c r="A1022" s="23"/>
      <c r="B1022" s="27"/>
      <c r="D1022" s="23"/>
      <c r="E1022" s="5"/>
    </row>
    <row r="1023" spans="1:5" s="12" customFormat="1">
      <c r="A1023" s="23"/>
      <c r="B1023" s="23"/>
      <c r="D1023" s="23"/>
      <c r="E1023" s="5"/>
    </row>
    <row r="1024" spans="1:5" s="12" customFormat="1">
      <c r="A1024" s="23"/>
      <c r="B1024" s="27"/>
      <c r="D1024" s="23"/>
      <c r="E1024" s="5"/>
    </row>
    <row r="1025" spans="1:5" s="12" customFormat="1">
      <c r="A1025" s="23"/>
      <c r="B1025" s="27"/>
      <c r="D1025" s="23"/>
      <c r="E1025" s="5"/>
    </row>
    <row r="1026" spans="1:5" s="12" customFormat="1">
      <c r="A1026" s="23"/>
      <c r="B1026" s="27"/>
      <c r="D1026" s="23"/>
      <c r="E1026" s="5"/>
    </row>
    <row r="1027" spans="1:5" s="12" customFormat="1">
      <c r="A1027" s="23"/>
      <c r="B1027" s="27"/>
      <c r="D1027" s="23"/>
      <c r="E1027" s="5"/>
    </row>
    <row r="1028" spans="1:5" s="12" customFormat="1">
      <c r="A1028" s="23"/>
      <c r="B1028" s="27"/>
      <c r="D1028" s="23"/>
      <c r="E1028" s="5"/>
    </row>
    <row r="1029" spans="1:5" s="12" customFormat="1">
      <c r="A1029" s="23"/>
      <c r="B1029" s="27"/>
      <c r="D1029" s="23"/>
      <c r="E1029" s="5"/>
    </row>
    <row r="1030" spans="1:5" s="12" customFormat="1">
      <c r="A1030" s="23"/>
      <c r="B1030" s="27"/>
      <c r="D1030" s="23"/>
      <c r="E1030" s="5"/>
    </row>
    <row r="1031" spans="1:5" s="12" customFormat="1">
      <c r="A1031" s="23"/>
      <c r="B1031" s="27"/>
      <c r="D1031" s="23"/>
      <c r="E1031" s="5"/>
    </row>
    <row r="1032" spans="1:5" s="12" customFormat="1">
      <c r="A1032" s="23"/>
      <c r="B1032" s="27"/>
      <c r="D1032" s="23"/>
      <c r="E1032" s="5"/>
    </row>
    <row r="1033" spans="1:5" s="12" customFormat="1">
      <c r="A1033" s="23"/>
      <c r="B1033" s="27"/>
      <c r="D1033" s="23"/>
      <c r="E1033" s="5"/>
    </row>
    <row r="1034" spans="1:5" s="12" customFormat="1">
      <c r="A1034" s="23"/>
      <c r="B1034" s="23"/>
      <c r="D1034" s="23"/>
      <c r="E1034" s="5"/>
    </row>
    <row r="1035" spans="1:5" s="12" customFormat="1">
      <c r="A1035" s="23"/>
      <c r="B1035" s="27"/>
      <c r="D1035" s="23"/>
      <c r="E1035" s="5"/>
    </row>
    <row r="1036" spans="1:5" s="12" customFormat="1">
      <c r="A1036" s="23"/>
      <c r="B1036" s="23"/>
      <c r="D1036" s="23"/>
      <c r="E1036" s="5"/>
    </row>
    <row r="1037" spans="1:5" s="12" customFormat="1">
      <c r="A1037" s="23"/>
      <c r="B1037" s="23"/>
      <c r="D1037" s="23"/>
      <c r="E1037" s="5"/>
    </row>
    <row r="1038" spans="1:5" s="12" customFormat="1">
      <c r="A1038" s="23"/>
      <c r="B1038" s="27"/>
      <c r="D1038" s="23"/>
      <c r="E1038" s="5"/>
    </row>
    <row r="1039" spans="1:5" s="12" customFormat="1">
      <c r="A1039" s="23"/>
      <c r="B1039" s="23"/>
      <c r="D1039" s="23"/>
      <c r="E1039" s="5"/>
    </row>
    <row r="1040" spans="1:5" s="12" customFormat="1">
      <c r="A1040" s="23"/>
      <c r="B1040" s="27"/>
      <c r="D1040" s="23"/>
      <c r="E1040" s="5"/>
    </row>
    <row r="1041" spans="1:5" s="12" customFormat="1">
      <c r="A1041" s="23"/>
      <c r="B1041" s="27"/>
      <c r="D1041" s="23"/>
      <c r="E1041" s="5"/>
    </row>
    <row r="1042" spans="1:5" s="12" customFormat="1">
      <c r="A1042" s="23"/>
      <c r="B1042" s="23"/>
      <c r="D1042" s="23"/>
      <c r="E1042" s="5"/>
    </row>
    <row r="1043" spans="1:5" s="12" customFormat="1">
      <c r="A1043" s="23"/>
      <c r="B1043" s="27"/>
      <c r="D1043" s="23"/>
      <c r="E1043" s="5"/>
    </row>
    <row r="1044" spans="1:5" s="12" customFormat="1">
      <c r="A1044" s="23"/>
      <c r="B1044" s="27"/>
      <c r="D1044" s="23"/>
      <c r="E1044" s="5"/>
    </row>
    <row r="1045" spans="1:5" s="12" customFormat="1">
      <c r="A1045" s="23"/>
      <c r="B1045" s="27"/>
      <c r="D1045" s="23"/>
      <c r="E1045" s="5"/>
    </row>
    <row r="1046" spans="1:5" s="12" customFormat="1">
      <c r="A1046" s="23"/>
      <c r="B1046" s="27"/>
      <c r="D1046" s="23"/>
      <c r="E1046" s="5"/>
    </row>
    <row r="1047" spans="1:5" s="12" customFormat="1">
      <c r="A1047" s="23"/>
      <c r="B1047" s="27"/>
      <c r="D1047" s="23"/>
      <c r="E1047" s="5"/>
    </row>
    <row r="1048" spans="1:5" s="12" customFormat="1">
      <c r="A1048" s="23"/>
      <c r="B1048" s="27"/>
      <c r="D1048" s="23"/>
      <c r="E1048" s="5"/>
    </row>
    <row r="1049" spans="1:5" s="12" customFormat="1">
      <c r="A1049" s="23"/>
      <c r="B1049" s="27"/>
      <c r="D1049" s="23"/>
      <c r="E1049" s="5"/>
    </row>
    <row r="1050" spans="1:5" s="12" customFormat="1">
      <c r="A1050" s="23"/>
      <c r="B1050" s="23"/>
      <c r="D1050" s="23"/>
      <c r="E1050" s="5"/>
    </row>
    <row r="1051" spans="1:5" s="12" customFormat="1">
      <c r="A1051" s="23"/>
      <c r="B1051" s="27"/>
      <c r="D1051" s="23"/>
      <c r="E1051" s="5"/>
    </row>
    <row r="1052" spans="1:5" s="12" customFormat="1">
      <c r="A1052" s="23"/>
      <c r="B1052" s="27"/>
      <c r="D1052" s="23"/>
      <c r="E1052" s="5"/>
    </row>
    <row r="1053" spans="1:5" s="12" customFormat="1">
      <c r="A1053" s="23"/>
      <c r="B1053" s="27"/>
      <c r="D1053" s="23"/>
      <c r="E1053" s="5"/>
    </row>
    <row r="1054" spans="1:5" s="12" customFormat="1">
      <c r="A1054" s="23"/>
      <c r="B1054" s="23"/>
      <c r="D1054" s="23"/>
      <c r="E1054" s="5"/>
    </row>
    <row r="1055" spans="1:5" s="12" customFormat="1">
      <c r="A1055" s="23"/>
      <c r="B1055" s="27"/>
      <c r="D1055" s="23"/>
      <c r="E1055" s="5"/>
    </row>
    <row r="1056" spans="1:5" s="12" customFormat="1">
      <c r="A1056" s="23"/>
      <c r="B1056" s="27"/>
      <c r="D1056" s="23"/>
      <c r="E1056" s="5"/>
    </row>
    <row r="1057" spans="1:5" s="12" customFormat="1">
      <c r="A1057" s="23"/>
      <c r="B1057" s="23"/>
      <c r="D1057" s="23"/>
      <c r="E1057" s="5"/>
    </row>
    <row r="1058" spans="1:5" s="12" customFormat="1">
      <c r="A1058" s="23"/>
      <c r="B1058" s="27"/>
      <c r="D1058" s="23"/>
      <c r="E1058" s="5"/>
    </row>
    <row r="1059" spans="1:5" s="12" customFormat="1">
      <c r="A1059" s="23"/>
      <c r="B1059" s="27"/>
      <c r="D1059" s="23"/>
      <c r="E1059" s="5"/>
    </row>
    <row r="1060" spans="1:5" s="12" customFormat="1">
      <c r="A1060" s="23"/>
      <c r="B1060" s="23"/>
      <c r="D1060" s="23"/>
      <c r="E1060" s="5"/>
    </row>
    <row r="1061" spans="1:5" s="12" customFormat="1">
      <c r="A1061" s="23"/>
      <c r="B1061" s="23"/>
      <c r="D1061" s="23"/>
      <c r="E1061" s="5"/>
    </row>
    <row r="1062" spans="1:5" s="12" customFormat="1">
      <c r="A1062" s="23"/>
      <c r="B1062" s="23"/>
      <c r="D1062" s="23"/>
      <c r="E1062" s="5"/>
    </row>
    <row r="1063" spans="1:5" s="12" customFormat="1">
      <c r="A1063" s="23"/>
      <c r="B1063" s="27"/>
      <c r="D1063" s="23"/>
      <c r="E1063" s="5"/>
    </row>
    <row r="1064" spans="1:5" s="12" customFormat="1">
      <c r="A1064" s="23"/>
      <c r="B1064" s="27"/>
      <c r="D1064" s="23"/>
      <c r="E1064" s="5"/>
    </row>
    <row r="1065" spans="1:5" s="12" customFormat="1">
      <c r="A1065" s="23"/>
      <c r="B1065" s="27"/>
      <c r="D1065" s="23"/>
      <c r="E1065" s="5"/>
    </row>
    <row r="1066" spans="1:5" s="12" customFormat="1">
      <c r="A1066" s="23"/>
      <c r="B1066" s="27"/>
      <c r="D1066" s="23"/>
      <c r="E1066" s="5"/>
    </row>
    <row r="1067" spans="1:5" s="12" customFormat="1">
      <c r="A1067" s="23"/>
      <c r="B1067" s="27"/>
      <c r="D1067" s="23"/>
      <c r="E1067" s="5"/>
    </row>
    <row r="1068" spans="1:5" s="12" customFormat="1">
      <c r="A1068" s="23"/>
      <c r="B1068" s="23"/>
      <c r="D1068" s="23"/>
      <c r="E1068" s="5"/>
    </row>
    <row r="1069" spans="1:5" s="12" customFormat="1">
      <c r="A1069" s="23"/>
      <c r="B1069" s="27"/>
      <c r="D1069" s="23"/>
      <c r="E1069" s="5"/>
    </row>
    <row r="1070" spans="1:5" s="12" customFormat="1">
      <c r="A1070" s="23"/>
      <c r="B1070" s="23"/>
      <c r="D1070" s="23"/>
      <c r="E1070" s="5"/>
    </row>
    <row r="1071" spans="1:5" s="12" customFormat="1">
      <c r="A1071" s="23"/>
      <c r="B1071" s="23"/>
      <c r="D1071" s="23"/>
      <c r="E1071" s="5"/>
    </row>
    <row r="1072" spans="1:5" s="12" customFormat="1">
      <c r="A1072" s="23"/>
      <c r="B1072" s="27"/>
      <c r="D1072" s="23"/>
      <c r="E1072" s="5"/>
    </row>
    <row r="1073" spans="1:5" s="12" customFormat="1">
      <c r="A1073" s="23"/>
      <c r="B1073" s="23"/>
      <c r="D1073" s="23"/>
      <c r="E1073" s="5"/>
    </row>
    <row r="1074" spans="1:5" s="12" customFormat="1">
      <c r="A1074" s="23"/>
      <c r="B1074" s="23"/>
      <c r="D1074" s="23"/>
      <c r="E1074" s="5"/>
    </row>
    <row r="1075" spans="1:5" s="12" customFormat="1">
      <c r="A1075" s="23"/>
      <c r="B1075" s="23"/>
      <c r="D1075" s="23"/>
      <c r="E1075" s="5"/>
    </row>
    <row r="1076" spans="1:5" s="12" customFormat="1">
      <c r="A1076" s="23"/>
      <c r="B1076" s="27"/>
      <c r="D1076" s="23"/>
      <c r="E1076" s="5"/>
    </row>
    <row r="1077" spans="1:5" s="12" customFormat="1">
      <c r="A1077" s="23"/>
      <c r="B1077" s="23"/>
      <c r="D1077" s="23"/>
      <c r="E1077" s="5"/>
    </row>
    <row r="1078" spans="1:5" s="12" customFormat="1">
      <c r="A1078" s="23"/>
      <c r="B1078" s="23"/>
      <c r="D1078" s="23"/>
      <c r="E1078" s="5"/>
    </row>
    <row r="1079" spans="1:5" s="12" customFormat="1">
      <c r="A1079" s="23"/>
      <c r="B1079" s="23"/>
      <c r="D1079" s="23"/>
      <c r="E1079" s="5"/>
    </row>
    <row r="1080" spans="1:5" s="12" customFormat="1">
      <c r="A1080" s="23"/>
      <c r="B1080" s="23"/>
      <c r="D1080" s="23"/>
      <c r="E1080" s="5"/>
    </row>
    <row r="1081" spans="1:5" s="12" customFormat="1">
      <c r="A1081" s="23"/>
      <c r="B1081" s="23"/>
      <c r="D1081" s="23"/>
      <c r="E1081" s="5"/>
    </row>
    <row r="1082" spans="1:5" s="12" customFormat="1">
      <c r="A1082" s="23"/>
      <c r="B1082" s="23"/>
      <c r="D1082" s="23"/>
      <c r="E1082" s="5"/>
    </row>
    <row r="1083" spans="1:5" s="12" customFormat="1">
      <c r="A1083" s="23"/>
      <c r="B1083" s="23"/>
      <c r="D1083" s="23"/>
      <c r="E1083" s="5"/>
    </row>
    <row r="1084" spans="1:5" s="12" customFormat="1">
      <c r="A1084" s="23"/>
      <c r="B1084" s="23"/>
      <c r="D1084" s="23"/>
      <c r="E1084" s="5"/>
    </row>
    <row r="1085" spans="1:5" s="12" customFormat="1">
      <c r="A1085" s="23"/>
      <c r="B1085" s="23"/>
      <c r="D1085" s="23"/>
      <c r="E1085" s="5"/>
    </row>
    <row r="1086" spans="1:5" s="12" customFormat="1">
      <c r="A1086" s="23"/>
      <c r="B1086" s="23"/>
      <c r="D1086" s="23"/>
      <c r="E1086" s="5"/>
    </row>
    <row r="1087" spans="1:5" s="12" customFormat="1">
      <c r="A1087" s="23"/>
      <c r="B1087" s="23"/>
      <c r="D1087" s="23"/>
      <c r="E1087" s="5"/>
    </row>
    <row r="1088" spans="1:5" s="12" customFormat="1">
      <c r="A1088" s="23"/>
      <c r="B1088" s="23"/>
      <c r="D1088" s="23"/>
      <c r="E1088" s="5"/>
    </row>
    <row r="1089" spans="1:5" s="12" customFormat="1">
      <c r="A1089" s="23"/>
      <c r="B1089" s="23"/>
      <c r="D1089" s="23"/>
      <c r="E1089" s="5"/>
    </row>
    <row r="1090" spans="1:5" s="12" customFormat="1">
      <c r="A1090" s="23"/>
      <c r="B1090" s="23"/>
      <c r="D1090" s="23"/>
      <c r="E1090" s="5"/>
    </row>
    <row r="1091" spans="1:5" s="12" customFormat="1">
      <c r="A1091" s="23"/>
      <c r="B1091" s="23"/>
      <c r="D1091" s="23"/>
      <c r="E1091" s="5"/>
    </row>
    <row r="1092" spans="1:5" s="12" customFormat="1">
      <c r="A1092" s="23"/>
      <c r="B1092" s="23"/>
      <c r="D1092" s="23"/>
      <c r="E1092" s="5"/>
    </row>
    <row r="1093" spans="1:5" s="12" customFormat="1">
      <c r="A1093" s="23"/>
      <c r="B1093" s="23"/>
      <c r="D1093" s="23"/>
      <c r="E1093" s="5"/>
    </row>
    <row r="1094" spans="1:5" s="12" customFormat="1">
      <c r="A1094" s="23"/>
      <c r="B1094" s="23"/>
      <c r="D1094" s="23"/>
      <c r="E1094" s="5"/>
    </row>
    <row r="1095" spans="1:5" s="12" customFormat="1">
      <c r="A1095" s="23"/>
      <c r="B1095" s="23"/>
      <c r="D1095" s="23"/>
      <c r="E1095" s="5"/>
    </row>
    <row r="1096" spans="1:5" s="12" customFormat="1">
      <c r="A1096" s="23"/>
      <c r="B1096" s="27"/>
      <c r="D1096" s="23"/>
      <c r="E1096" s="5"/>
    </row>
    <row r="1097" spans="1:5" s="12" customFormat="1">
      <c r="A1097" s="23"/>
      <c r="B1097" s="26"/>
      <c r="D1097" s="23"/>
      <c r="E1097" s="5"/>
    </row>
    <row r="1098" spans="1:5" s="12" customFormat="1">
      <c r="B1098" s="18"/>
      <c r="E1098" s="1"/>
    </row>
    <row r="1099" spans="1:5">
      <c r="A1099" s="10" t="s">
        <v>693</v>
      </c>
      <c r="D1099" s="10"/>
      <c r="E1099" s="1">
        <f>SUM(E3:E1097)</f>
        <v>8653776</v>
      </c>
    </row>
    <row r="1100" spans="1:5" s="12" customFormat="1">
      <c r="E1100" s="1"/>
    </row>
  </sheetData>
  <sortState ref="B3:I675">
    <sortCondition ref="B3:B675"/>
  </sortState>
  <mergeCells count="1">
    <mergeCell ref="A1:E1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8"/>
  <sheetViews>
    <sheetView workbookViewId="0">
      <pane ySplit="2" topLeftCell="A3" activePane="bottomLeft" state="frozen"/>
      <selection pane="bottomLeft"/>
    </sheetView>
  </sheetViews>
  <sheetFormatPr defaultRowHeight="14.4"/>
  <cols>
    <col min="2" max="2" width="18.5546875" customWidth="1"/>
    <col min="3" max="3" width="12.109375" style="7" bestFit="1" customWidth="1"/>
    <col min="4" max="7" width="10.88671875" bestFit="1" customWidth="1"/>
    <col min="8" max="8" width="14.6640625" customWidth="1"/>
  </cols>
  <sheetData>
    <row r="1" spans="1:8" ht="43.2">
      <c r="A1" s="6"/>
      <c r="B1" s="6"/>
      <c r="C1" s="129" t="s">
        <v>821</v>
      </c>
      <c r="D1" s="129"/>
      <c r="E1" s="129"/>
      <c r="F1" s="129"/>
      <c r="G1" s="129"/>
      <c r="H1" s="83" t="s">
        <v>819</v>
      </c>
    </row>
    <row r="2" spans="1:8">
      <c r="A2" s="84" t="s">
        <v>1</v>
      </c>
      <c r="B2" s="84" t="s">
        <v>715</v>
      </c>
      <c r="C2" s="122">
        <v>2019</v>
      </c>
      <c r="D2" s="85">
        <v>2020</v>
      </c>
      <c r="E2" s="85">
        <v>2021</v>
      </c>
      <c r="F2" s="85">
        <v>2022</v>
      </c>
      <c r="G2" s="85">
        <v>2023</v>
      </c>
      <c r="H2" s="85" t="s">
        <v>820</v>
      </c>
    </row>
    <row r="3" spans="1:8">
      <c r="A3">
        <v>100002</v>
      </c>
      <c r="B3" t="s">
        <v>4</v>
      </c>
      <c r="C3" s="82">
        <v>466180.93088590901</v>
      </c>
      <c r="D3" s="81">
        <v>496851.84016930999</v>
      </c>
      <c r="E3" s="81">
        <v>530881.98003968899</v>
      </c>
      <c r="F3" s="81">
        <v>568983.13907936402</v>
      </c>
      <c r="G3" s="81">
        <v>611419.11082427006</v>
      </c>
      <c r="H3" s="81">
        <f>SUM(C3:G3)</f>
        <v>2674317.0009985422</v>
      </c>
    </row>
    <row r="4" spans="1:8">
      <c r="A4">
        <v>100003</v>
      </c>
      <c r="B4" t="s">
        <v>716</v>
      </c>
      <c r="C4" s="82">
        <v>836000</v>
      </c>
      <c r="D4" s="81">
        <v>846362</v>
      </c>
      <c r="E4" s="81">
        <v>855936</v>
      </c>
      <c r="F4" s="81">
        <v>863431</v>
      </c>
      <c r="G4" s="81">
        <v>868930</v>
      </c>
      <c r="H4" s="81">
        <f t="shared" ref="H4:H67" si="0">SUM(C4:G4)</f>
        <v>4270659</v>
      </c>
    </row>
    <row r="5" spans="1:8">
      <c r="A5">
        <v>100019</v>
      </c>
      <c r="B5" t="s">
        <v>6</v>
      </c>
      <c r="C5" s="82">
        <v>1551818.8435507</v>
      </c>
      <c r="D5" s="81">
        <v>1599254.7351862499</v>
      </c>
      <c r="E5" s="81">
        <v>1650483.47560912</v>
      </c>
      <c r="F5" s="81">
        <v>1700570.2371268501</v>
      </c>
      <c r="G5" s="81">
        <v>1745959.6747775399</v>
      </c>
      <c r="H5" s="81">
        <f t="shared" si="0"/>
        <v>8248086.9662504587</v>
      </c>
    </row>
    <row r="6" spans="1:8">
      <c r="A6">
        <v>100027</v>
      </c>
      <c r="B6" t="s">
        <v>7</v>
      </c>
      <c r="C6" s="82">
        <v>457987.09269202698</v>
      </c>
      <c r="D6" s="81">
        <v>468570.36896270199</v>
      </c>
      <c r="E6" s="81">
        <v>478484.97210985998</v>
      </c>
      <c r="F6" s="81">
        <v>487242.00309659902</v>
      </c>
      <c r="G6" s="81">
        <v>495334.09780625498</v>
      </c>
      <c r="H6" s="81">
        <f t="shared" si="0"/>
        <v>2387618.534667443</v>
      </c>
    </row>
    <row r="7" spans="1:8">
      <c r="A7">
        <v>100029</v>
      </c>
      <c r="B7" t="s">
        <v>717</v>
      </c>
      <c r="C7" s="82">
        <v>867657.03591775196</v>
      </c>
      <c r="D7" s="81">
        <v>908413.92610989802</v>
      </c>
      <c r="E7" s="81">
        <v>949981.67776895501</v>
      </c>
      <c r="F7" s="81">
        <v>991943.07152722904</v>
      </c>
      <c r="G7" s="81">
        <v>1034372.11389852</v>
      </c>
      <c r="H7" s="81">
        <f t="shared" si="0"/>
        <v>4752367.8252223544</v>
      </c>
    </row>
    <row r="8" spans="1:8">
      <c r="A8">
        <v>120038</v>
      </c>
      <c r="B8" t="s">
        <v>10</v>
      </c>
      <c r="C8" s="82">
        <v>226980.153806141</v>
      </c>
      <c r="D8" s="81">
        <v>232366.59328847399</v>
      </c>
      <c r="E8" s="81">
        <v>238125.65586300401</v>
      </c>
      <c r="F8" s="81">
        <v>244051.02752803199</v>
      </c>
      <c r="G8" s="81">
        <v>250273.154599284</v>
      </c>
      <c r="H8" s="81">
        <f t="shared" si="0"/>
        <v>1191796.585084935</v>
      </c>
    </row>
    <row r="9" spans="1:8">
      <c r="A9">
        <v>120039</v>
      </c>
      <c r="B9" t="s">
        <v>11</v>
      </c>
      <c r="C9" s="82">
        <v>892687.59704781102</v>
      </c>
      <c r="D9" s="81">
        <v>722916.98467260494</v>
      </c>
      <c r="E9" s="81">
        <v>730731.351188245</v>
      </c>
      <c r="F9" s="81">
        <v>742959.82723734097</v>
      </c>
      <c r="G9" s="81">
        <v>759382.52382088499</v>
      </c>
      <c r="H9" s="81">
        <f t="shared" si="0"/>
        <v>3848678.2839668868</v>
      </c>
    </row>
    <row r="10" spans="1:8">
      <c r="A10">
        <v>120042</v>
      </c>
      <c r="B10" t="s">
        <v>12</v>
      </c>
      <c r="C10" s="82">
        <v>21778.823812103001</v>
      </c>
      <c r="D10" s="81">
        <v>22701.098694205401</v>
      </c>
      <c r="E10" s="81">
        <v>23677.5391065685</v>
      </c>
      <c r="F10" s="81">
        <v>24684.767702798199</v>
      </c>
      <c r="G10" s="81">
        <v>25592.725259063402</v>
      </c>
      <c r="H10" s="81">
        <f t="shared" si="0"/>
        <v>118434.9545747385</v>
      </c>
    </row>
    <row r="11" spans="1:8">
      <c r="A11">
        <v>120043</v>
      </c>
      <c r="B11" t="s">
        <v>13</v>
      </c>
      <c r="C11" s="82">
        <v>331475.86252015003</v>
      </c>
      <c r="D11" s="81">
        <v>346470.92406036198</v>
      </c>
      <c r="E11" s="81">
        <v>361898.475563363</v>
      </c>
      <c r="F11" s="81">
        <v>377220.44085422199</v>
      </c>
      <c r="G11" s="81">
        <v>391707.65309028002</v>
      </c>
      <c r="H11" s="81">
        <f t="shared" si="0"/>
        <v>1808773.3560883771</v>
      </c>
    </row>
    <row r="12" spans="1:8">
      <c r="A12">
        <v>140053</v>
      </c>
      <c r="B12" t="s">
        <v>15</v>
      </c>
      <c r="C12" s="82">
        <v>205304.784534128</v>
      </c>
      <c r="D12" s="81">
        <v>215489.009426534</v>
      </c>
      <c r="E12" s="81">
        <v>225938.201744714</v>
      </c>
      <c r="F12" s="81">
        <v>236290.918422952</v>
      </c>
      <c r="G12" s="81">
        <v>245761.91983609699</v>
      </c>
      <c r="H12" s="81">
        <f t="shared" si="0"/>
        <v>1128784.8339644249</v>
      </c>
    </row>
    <row r="13" spans="1:8">
      <c r="A13">
        <v>140064</v>
      </c>
      <c r="B13" t="s">
        <v>718</v>
      </c>
      <c r="C13" s="82">
        <v>1276116.55176286</v>
      </c>
      <c r="D13" s="81">
        <v>1324863.14028081</v>
      </c>
      <c r="E13" s="81">
        <v>1376364.13958556</v>
      </c>
      <c r="F13" s="81">
        <v>1426673.8473720001</v>
      </c>
      <c r="G13" s="81">
        <v>1472768.6195125901</v>
      </c>
      <c r="H13" s="81">
        <f t="shared" si="0"/>
        <v>6876786.2985138204</v>
      </c>
    </row>
    <row r="14" spans="1:8">
      <c r="A14">
        <v>140068</v>
      </c>
      <c r="B14" t="s">
        <v>17</v>
      </c>
      <c r="C14" s="82">
        <v>513471.73821711302</v>
      </c>
      <c r="D14" s="81">
        <v>547690.41682811501</v>
      </c>
      <c r="E14" s="81">
        <v>581296.033216557</v>
      </c>
      <c r="F14" s="81">
        <v>613641.22198298003</v>
      </c>
      <c r="G14" s="81">
        <v>518812.42530295899</v>
      </c>
      <c r="H14" s="81">
        <f t="shared" si="0"/>
        <v>2774911.8355477243</v>
      </c>
    </row>
    <row r="15" spans="1:8">
      <c r="A15">
        <v>140069</v>
      </c>
      <c r="B15" t="s">
        <v>18</v>
      </c>
      <c r="C15" s="82">
        <v>2294437.8726816</v>
      </c>
      <c r="D15" s="81">
        <v>2384361.79019923</v>
      </c>
      <c r="E15" s="81">
        <v>2479814.5755620701</v>
      </c>
      <c r="F15" s="81">
        <v>2579091.50671606</v>
      </c>
      <c r="G15" s="81">
        <v>2682472.4062448698</v>
      </c>
      <c r="H15" s="81">
        <f t="shared" si="0"/>
        <v>12420178.151403831</v>
      </c>
    </row>
    <row r="16" spans="1:8">
      <c r="A16">
        <v>147332</v>
      </c>
      <c r="B16" t="s">
        <v>19</v>
      </c>
      <c r="C16" s="82">
        <v>2519375.4515591501</v>
      </c>
      <c r="D16" s="81">
        <v>2653680.1774522001</v>
      </c>
      <c r="E16" s="81">
        <v>2801952.5432265899</v>
      </c>
      <c r="F16" s="81">
        <v>2960628.4757795702</v>
      </c>
      <c r="G16" s="81">
        <v>3131284.7432628302</v>
      </c>
      <c r="H16" s="81">
        <f t="shared" si="0"/>
        <v>14066921.391280342</v>
      </c>
    </row>
    <row r="17" spans="1:8">
      <c r="A17">
        <v>150076</v>
      </c>
      <c r="B17" t="s">
        <v>21</v>
      </c>
      <c r="C17" s="82">
        <v>184980.32385761201</v>
      </c>
      <c r="D17" s="81">
        <v>194953.78473390799</v>
      </c>
      <c r="E17" s="81">
        <v>205282.62524121499</v>
      </c>
      <c r="F17" s="81">
        <v>215224.893125884</v>
      </c>
      <c r="G17" s="81">
        <v>224923.286642394</v>
      </c>
      <c r="H17" s="81">
        <f t="shared" si="0"/>
        <v>1025364.913601013</v>
      </c>
    </row>
    <row r="18" spans="1:8">
      <c r="A18">
        <v>150077</v>
      </c>
      <c r="B18" t="s">
        <v>22</v>
      </c>
      <c r="C18" s="82">
        <v>533569.30837377498</v>
      </c>
      <c r="D18" s="81">
        <v>556276.40450910095</v>
      </c>
      <c r="E18" s="81">
        <v>582068.61733799696</v>
      </c>
      <c r="F18" s="81">
        <v>610530.95376506296</v>
      </c>
      <c r="G18" s="81">
        <v>641666.96538466495</v>
      </c>
      <c r="H18" s="81">
        <f t="shared" si="0"/>
        <v>2924112.249370601</v>
      </c>
    </row>
    <row r="19" spans="1:8">
      <c r="A19">
        <v>150085</v>
      </c>
      <c r="B19" t="s">
        <v>23</v>
      </c>
      <c r="C19" s="82">
        <v>198634.35331728999</v>
      </c>
      <c r="D19" s="81">
        <v>213588.32562932899</v>
      </c>
      <c r="E19" s="81">
        <v>229315.900700253</v>
      </c>
      <c r="F19" s="81">
        <v>245852.220331135</v>
      </c>
      <c r="G19" s="81">
        <v>263406.83348296199</v>
      </c>
      <c r="H19" s="81">
        <f t="shared" si="0"/>
        <v>1150797.633460969</v>
      </c>
    </row>
    <row r="20" spans="1:8">
      <c r="A20">
        <v>150091</v>
      </c>
      <c r="B20" t="s">
        <v>24</v>
      </c>
      <c r="C20" s="82">
        <v>516221.11819105601</v>
      </c>
      <c r="D20" s="81">
        <v>539541.71949638799</v>
      </c>
      <c r="E20" s="81">
        <v>565998.04636844795</v>
      </c>
      <c r="F20" s="81">
        <v>595520.03991337598</v>
      </c>
      <c r="G20" s="81">
        <v>628349.64583989303</v>
      </c>
      <c r="H20" s="81">
        <f t="shared" si="0"/>
        <v>2845630.5698091611</v>
      </c>
    </row>
    <row r="21" spans="1:8">
      <c r="A21">
        <v>150097</v>
      </c>
      <c r="B21" t="s">
        <v>25</v>
      </c>
      <c r="C21" s="82">
        <v>472896.026103665</v>
      </c>
      <c r="D21" s="81">
        <v>493551.02166193997</v>
      </c>
      <c r="E21" s="81">
        <v>515934.39151919202</v>
      </c>
      <c r="F21" s="81">
        <v>539658.22771827399</v>
      </c>
      <c r="G21" s="81">
        <v>564767.80048777803</v>
      </c>
      <c r="H21" s="81">
        <f t="shared" si="0"/>
        <v>2586807.4674908491</v>
      </c>
    </row>
    <row r="22" spans="1:8">
      <c r="A22">
        <v>150099</v>
      </c>
      <c r="B22" t="s">
        <v>26</v>
      </c>
      <c r="C22" s="82">
        <v>201321</v>
      </c>
      <c r="D22" s="81">
        <v>203028.76775107699</v>
      </c>
      <c r="E22" s="81">
        <v>206306.77377425201</v>
      </c>
      <c r="F22" s="81">
        <v>210603.24390446601</v>
      </c>
      <c r="G22" s="81">
        <v>215928.003523444</v>
      </c>
      <c r="H22" s="81">
        <f t="shared" si="0"/>
        <v>1037187.7889532391</v>
      </c>
    </row>
    <row r="23" spans="1:8">
      <c r="A23">
        <v>150111</v>
      </c>
      <c r="B23" t="s">
        <v>27</v>
      </c>
      <c r="C23" s="82">
        <v>555969.94086731505</v>
      </c>
      <c r="D23" s="81">
        <v>571328.33380852605</v>
      </c>
      <c r="E23" s="81">
        <v>587575.80769672</v>
      </c>
      <c r="F23" s="81">
        <v>605003.01150223997</v>
      </c>
      <c r="G23" s="81">
        <v>624002.92860900203</v>
      </c>
      <c r="H23" s="81">
        <f t="shared" si="0"/>
        <v>2943880.0224838029</v>
      </c>
    </row>
    <row r="24" spans="1:8">
      <c r="A24">
        <v>150112</v>
      </c>
      <c r="B24" t="s">
        <v>28</v>
      </c>
      <c r="C24" s="82">
        <v>773798.45107007795</v>
      </c>
      <c r="D24" s="81">
        <v>805530.89376266696</v>
      </c>
      <c r="E24" s="81">
        <v>837928.771145729</v>
      </c>
      <c r="F24" s="81">
        <v>870959.06942154805</v>
      </c>
      <c r="G24" s="81">
        <v>904893.31372902996</v>
      </c>
      <c r="H24" s="81">
        <f t="shared" si="0"/>
        <v>4193110.4991290518</v>
      </c>
    </row>
    <row r="25" spans="1:8">
      <c r="A25">
        <v>150125</v>
      </c>
      <c r="B25" t="s">
        <v>29</v>
      </c>
      <c r="C25" s="82">
        <v>1328690.45492404</v>
      </c>
      <c r="D25" s="81">
        <v>1368921.19452423</v>
      </c>
      <c r="E25" s="81">
        <v>1414842.2536999399</v>
      </c>
      <c r="F25" s="81">
        <v>1460311.96854795</v>
      </c>
      <c r="G25" s="81">
        <v>1501732.7276288799</v>
      </c>
      <c r="H25" s="81">
        <f t="shared" si="0"/>
        <v>7074498.5993250394</v>
      </c>
    </row>
    <row r="26" spans="1:8">
      <c r="A26">
        <v>150131</v>
      </c>
      <c r="B26" t="s">
        <v>30</v>
      </c>
      <c r="C26" s="82">
        <v>1136533.13735619</v>
      </c>
      <c r="D26" s="81">
        <v>1185351.6986281001</v>
      </c>
      <c r="E26" s="81">
        <v>1236042.89267952</v>
      </c>
      <c r="F26" s="81">
        <v>1287918.3014851001</v>
      </c>
      <c r="G26" s="81">
        <v>1341538.27204621</v>
      </c>
      <c r="H26" s="81">
        <f t="shared" si="0"/>
        <v>6187384.3021951206</v>
      </c>
    </row>
    <row r="27" spans="1:8">
      <c r="A27">
        <v>160135</v>
      </c>
      <c r="B27" t="s">
        <v>719</v>
      </c>
      <c r="C27" s="82">
        <v>223240</v>
      </c>
      <c r="D27" s="81">
        <v>217316</v>
      </c>
      <c r="E27" s="81">
        <v>211908</v>
      </c>
      <c r="F27" s="81">
        <v>206487</v>
      </c>
      <c r="G27" s="81">
        <v>201148</v>
      </c>
      <c r="H27" s="81">
        <f t="shared" si="0"/>
        <v>1060099</v>
      </c>
    </row>
    <row r="28" spans="1:8">
      <c r="A28">
        <v>170156</v>
      </c>
      <c r="B28" t="s">
        <v>34</v>
      </c>
      <c r="C28" s="82">
        <v>519204.94806391699</v>
      </c>
      <c r="D28" s="81">
        <v>538815.77008750895</v>
      </c>
      <c r="E28" s="81">
        <v>560534.96477450698</v>
      </c>
      <c r="F28" s="81">
        <v>582609.08774643706</v>
      </c>
      <c r="G28" s="81">
        <v>602875.27443831903</v>
      </c>
      <c r="H28" s="81">
        <f t="shared" si="0"/>
        <v>2804040.0451106895</v>
      </c>
    </row>
    <row r="29" spans="1:8">
      <c r="A29">
        <v>170171</v>
      </c>
      <c r="B29" t="s">
        <v>35</v>
      </c>
      <c r="C29" s="82">
        <v>310207.41932857502</v>
      </c>
      <c r="D29" s="81">
        <v>321627.34085011901</v>
      </c>
      <c r="E29" s="81">
        <v>334047.61431691301</v>
      </c>
      <c r="F29" s="81">
        <v>346374.81872724701</v>
      </c>
      <c r="G29" s="81">
        <v>357668.49885257398</v>
      </c>
      <c r="H29" s="81">
        <f t="shared" si="0"/>
        <v>1669925.6920754281</v>
      </c>
    </row>
    <row r="30" spans="1:8">
      <c r="A30">
        <v>170175</v>
      </c>
      <c r="B30" t="s">
        <v>36</v>
      </c>
      <c r="C30" s="82">
        <v>601712.40897446906</v>
      </c>
      <c r="D30" s="81">
        <v>622526.59680976497</v>
      </c>
      <c r="E30" s="81">
        <v>644992.76562812401</v>
      </c>
      <c r="F30" s="81">
        <v>667155.04552977905</v>
      </c>
      <c r="G30" s="81">
        <v>687768.79102982394</v>
      </c>
      <c r="H30" s="81">
        <f t="shared" si="0"/>
        <v>3224155.6079719611</v>
      </c>
    </row>
    <row r="31" spans="1:8">
      <c r="A31">
        <v>170177</v>
      </c>
      <c r="B31" t="s">
        <v>37</v>
      </c>
      <c r="C31" s="82">
        <v>365640.25868533802</v>
      </c>
      <c r="D31" s="81">
        <v>384582.11738845601</v>
      </c>
      <c r="E31" s="81">
        <v>404910.56849778403</v>
      </c>
      <c r="F31" s="81">
        <v>426421.52876351</v>
      </c>
      <c r="G31" s="81">
        <v>449130.35477702197</v>
      </c>
      <c r="H31" s="81">
        <f t="shared" si="0"/>
        <v>2030684.82811211</v>
      </c>
    </row>
    <row r="32" spans="1:8">
      <c r="A32">
        <v>170179</v>
      </c>
      <c r="B32" t="s">
        <v>38</v>
      </c>
      <c r="C32" s="82">
        <v>830353.20691227296</v>
      </c>
      <c r="D32" s="81">
        <v>831624.58172923594</v>
      </c>
      <c r="E32" s="81">
        <v>835954.853794617</v>
      </c>
      <c r="F32" s="81">
        <v>842978.56199702702</v>
      </c>
      <c r="G32" s="81">
        <v>852847.02945923095</v>
      </c>
      <c r="H32" s="81">
        <f t="shared" si="0"/>
        <v>4193758.233892384</v>
      </c>
    </row>
    <row r="33" spans="1:8">
      <c r="A33">
        <v>170189</v>
      </c>
      <c r="B33" t="s">
        <v>39</v>
      </c>
      <c r="C33" s="82">
        <v>567580.59568663803</v>
      </c>
      <c r="D33" s="81">
        <v>597107.26435510197</v>
      </c>
      <c r="E33" s="81">
        <v>627439.39908559201</v>
      </c>
      <c r="F33" s="81">
        <v>658393.75400517101</v>
      </c>
      <c r="G33" s="81">
        <v>690390.373717546</v>
      </c>
      <c r="H33" s="81">
        <f t="shared" si="0"/>
        <v>3140911.3868500488</v>
      </c>
    </row>
    <row r="34" spans="1:8">
      <c r="A34">
        <v>170195</v>
      </c>
      <c r="B34" t="s">
        <v>40</v>
      </c>
      <c r="C34" s="82">
        <v>139345.78330609301</v>
      </c>
      <c r="D34" s="81">
        <v>146666.11797712499</v>
      </c>
      <c r="E34" s="81">
        <v>154020.64530212901</v>
      </c>
      <c r="F34" s="81">
        <v>160986.13701792201</v>
      </c>
      <c r="G34" s="81">
        <v>167311.716136676</v>
      </c>
      <c r="H34" s="81">
        <f t="shared" si="0"/>
        <v>768330.39973994507</v>
      </c>
    </row>
    <row r="35" spans="1:8">
      <c r="A35">
        <v>170196</v>
      </c>
      <c r="B35" t="s">
        <v>41</v>
      </c>
      <c r="C35" s="82">
        <v>1091504.8648431001</v>
      </c>
      <c r="D35" s="81">
        <v>1141182.6178749499</v>
      </c>
      <c r="E35" s="81">
        <v>1192825.6243811699</v>
      </c>
      <c r="F35" s="81">
        <v>1243358.7672444</v>
      </c>
      <c r="G35" s="81">
        <v>1290644.3812118501</v>
      </c>
      <c r="H35" s="81">
        <f t="shared" si="0"/>
        <v>5959516.2555554705</v>
      </c>
    </row>
    <row r="36" spans="1:8">
      <c r="A36">
        <v>170197</v>
      </c>
      <c r="B36" t="s">
        <v>42</v>
      </c>
      <c r="C36" s="82">
        <v>284426.83668402798</v>
      </c>
      <c r="D36" s="81">
        <v>295222.55541456601</v>
      </c>
      <c r="E36" s="81">
        <v>306815.94005734997</v>
      </c>
      <c r="F36" s="81">
        <v>318309.129000163</v>
      </c>
      <c r="G36" s="81">
        <v>328791.19029643101</v>
      </c>
      <c r="H36" s="81">
        <f t="shared" si="0"/>
        <v>1533565.6514525381</v>
      </c>
    </row>
    <row r="37" spans="1:8">
      <c r="A37">
        <v>170205</v>
      </c>
      <c r="B37" t="s">
        <v>43</v>
      </c>
      <c r="C37" s="82">
        <v>500417.05015585897</v>
      </c>
      <c r="D37" s="81">
        <v>520900.27420510398</v>
      </c>
      <c r="E37" s="81">
        <v>542345.892035253</v>
      </c>
      <c r="F37" s="81">
        <v>563883.77700554603</v>
      </c>
      <c r="G37" s="81">
        <v>583506.62344256497</v>
      </c>
      <c r="H37" s="81">
        <f t="shared" si="0"/>
        <v>2711053.6168443272</v>
      </c>
    </row>
    <row r="38" spans="1:8">
      <c r="A38">
        <v>170210</v>
      </c>
      <c r="B38" t="s">
        <v>44</v>
      </c>
      <c r="C38" s="82">
        <v>310419.50655074301</v>
      </c>
      <c r="D38" s="81">
        <v>322566.42941259302</v>
      </c>
      <c r="E38" s="81">
        <v>335152.70156868303</v>
      </c>
      <c r="F38" s="81">
        <v>347759.90463302901</v>
      </c>
      <c r="G38" s="81">
        <v>359585.11883014702</v>
      </c>
      <c r="H38" s="81">
        <f t="shared" si="0"/>
        <v>1675483.6609951949</v>
      </c>
    </row>
    <row r="39" spans="1:8">
      <c r="A39">
        <v>170215</v>
      </c>
      <c r="B39" t="s">
        <v>45</v>
      </c>
      <c r="C39" s="82">
        <v>166413.04652793601</v>
      </c>
      <c r="D39" s="81">
        <v>166167.65164073501</v>
      </c>
      <c r="E39" s="81">
        <v>166166.56407089799</v>
      </c>
      <c r="F39" s="81">
        <v>166397.51692099401</v>
      </c>
      <c r="G39" s="81">
        <v>167012.66714180601</v>
      </c>
      <c r="H39" s="81">
        <f t="shared" si="0"/>
        <v>832157.446302369</v>
      </c>
    </row>
    <row r="40" spans="1:8">
      <c r="A40">
        <v>180216</v>
      </c>
      <c r="B40" t="s">
        <v>47</v>
      </c>
      <c r="C40" s="82">
        <v>1080885.2261600799</v>
      </c>
      <c r="D40" s="81">
        <v>1101013.9769238399</v>
      </c>
      <c r="E40" s="81">
        <v>808535.41922456701</v>
      </c>
      <c r="F40" s="81">
        <v>827239.02296535298</v>
      </c>
      <c r="G40" s="81">
        <v>851379.13861600403</v>
      </c>
      <c r="H40" s="81">
        <f t="shared" si="0"/>
        <v>4669052.7838898441</v>
      </c>
    </row>
    <row r="41" spans="1:8">
      <c r="A41">
        <v>190219</v>
      </c>
      <c r="B41" t="s">
        <v>49</v>
      </c>
      <c r="C41" s="82">
        <v>231886.17250846201</v>
      </c>
      <c r="D41" s="81">
        <v>243568.61479895801</v>
      </c>
      <c r="E41" s="81">
        <v>258500.90035395499</v>
      </c>
      <c r="F41" s="81">
        <v>276279.29319642298</v>
      </c>
      <c r="G41" s="81">
        <v>297007.744515042</v>
      </c>
      <c r="H41" s="81">
        <f t="shared" si="0"/>
        <v>1307242.72537284</v>
      </c>
    </row>
    <row r="42" spans="1:8">
      <c r="A42">
        <v>190220</v>
      </c>
      <c r="B42" t="s">
        <v>50</v>
      </c>
      <c r="C42" s="82">
        <v>68344.438344361202</v>
      </c>
      <c r="D42" s="81">
        <v>72488.444754151598</v>
      </c>
      <c r="E42" s="81">
        <v>75891.895812363902</v>
      </c>
      <c r="F42" s="81">
        <v>79755.729848014496</v>
      </c>
      <c r="G42" s="81">
        <v>83624.883470518995</v>
      </c>
      <c r="H42" s="81">
        <f t="shared" si="0"/>
        <v>380105.39222941018</v>
      </c>
    </row>
    <row r="43" spans="1:8">
      <c r="A43">
        <v>190239</v>
      </c>
      <c r="B43" t="s">
        <v>51</v>
      </c>
      <c r="C43" s="82">
        <v>170090.39944342899</v>
      </c>
      <c r="D43" s="81">
        <v>178506.83509547001</v>
      </c>
      <c r="E43" s="81">
        <v>187577.02696172599</v>
      </c>
      <c r="F43" s="81">
        <v>196207.79742038401</v>
      </c>
      <c r="G43" s="81">
        <v>204672.41236403299</v>
      </c>
      <c r="H43" s="81">
        <f t="shared" si="0"/>
        <v>937054.47128504212</v>
      </c>
    </row>
    <row r="44" spans="1:8">
      <c r="A44">
        <v>190243</v>
      </c>
      <c r="B44" t="s">
        <v>52</v>
      </c>
      <c r="C44" s="82">
        <v>510204.071376651</v>
      </c>
      <c r="D44" s="81">
        <v>536532.94050098502</v>
      </c>
      <c r="E44" s="81">
        <v>563721.45118869503</v>
      </c>
      <c r="F44" s="81">
        <v>590642.61016152799</v>
      </c>
      <c r="G44" s="81">
        <v>615849.67408640205</v>
      </c>
      <c r="H44" s="81">
        <f t="shared" si="0"/>
        <v>2816950.7473142613</v>
      </c>
    </row>
    <row r="45" spans="1:8">
      <c r="A45">
        <v>190248</v>
      </c>
      <c r="B45" t="s">
        <v>53</v>
      </c>
      <c r="C45" s="82">
        <v>1052391.98415031</v>
      </c>
      <c r="D45" s="81">
        <v>1099269.8745693499</v>
      </c>
      <c r="E45" s="81">
        <v>1145397.55229354</v>
      </c>
      <c r="F45" s="81">
        <v>1189681.3565142001</v>
      </c>
      <c r="G45" s="81">
        <v>1232806.9601448199</v>
      </c>
      <c r="H45" s="81">
        <f t="shared" si="0"/>
        <v>5719547.7276722193</v>
      </c>
    </row>
    <row r="46" spans="1:8">
      <c r="A46">
        <v>190250</v>
      </c>
      <c r="B46" t="s">
        <v>54</v>
      </c>
      <c r="C46" s="82">
        <v>4849654.7300679302</v>
      </c>
      <c r="D46" s="81">
        <v>5025864.9600474397</v>
      </c>
      <c r="E46" s="81">
        <v>5217782.9064561399</v>
      </c>
      <c r="F46" s="81">
        <v>5407955.6834665397</v>
      </c>
      <c r="G46" s="81">
        <v>5583813.0677530998</v>
      </c>
      <c r="H46" s="81">
        <f t="shared" si="0"/>
        <v>26085071.347791146</v>
      </c>
    </row>
    <row r="47" spans="1:8">
      <c r="A47">
        <v>197251</v>
      </c>
      <c r="B47" t="s">
        <v>720</v>
      </c>
      <c r="C47" s="82">
        <v>250508.29592991201</v>
      </c>
      <c r="D47" s="81">
        <v>258886.26037094399</v>
      </c>
      <c r="E47" s="81">
        <v>268161.80627712602</v>
      </c>
      <c r="F47" s="81">
        <v>277575.246185178</v>
      </c>
      <c r="G47" s="81">
        <v>286243.810087552</v>
      </c>
      <c r="H47" s="81">
        <f t="shared" si="0"/>
        <v>1341375.418850712</v>
      </c>
    </row>
    <row r="48" spans="1:8">
      <c r="A48">
        <v>200257</v>
      </c>
      <c r="B48" t="s">
        <v>57</v>
      </c>
      <c r="C48" s="82">
        <v>463031.15006868902</v>
      </c>
      <c r="D48" s="81">
        <v>492743.42146119202</v>
      </c>
      <c r="E48" s="81">
        <v>522512.99595073599</v>
      </c>
      <c r="F48" s="81">
        <v>551384.71431506495</v>
      </c>
      <c r="G48" s="81">
        <v>580133.10626743105</v>
      </c>
      <c r="H48" s="81">
        <f t="shared" si="0"/>
        <v>2609805.3880631132</v>
      </c>
    </row>
    <row r="49" spans="1:8">
      <c r="A49">
        <v>200259</v>
      </c>
      <c r="B49" t="s">
        <v>58</v>
      </c>
      <c r="C49" s="82">
        <v>1688112.6427653199</v>
      </c>
      <c r="D49" s="81">
        <v>1773464.83217807</v>
      </c>
      <c r="E49" s="81">
        <v>1856060.01971505</v>
      </c>
      <c r="F49" s="81">
        <v>1934604.33266668</v>
      </c>
      <c r="G49" s="81">
        <v>2010376.7854398</v>
      </c>
      <c r="H49" s="81">
        <f t="shared" si="0"/>
        <v>9262618.612764921</v>
      </c>
    </row>
    <row r="50" spans="1:8">
      <c r="A50">
        <v>210331</v>
      </c>
      <c r="B50" t="s">
        <v>60</v>
      </c>
      <c r="C50" s="82">
        <v>1029023.09718984</v>
      </c>
      <c r="D50" s="81">
        <v>1119735.65834906</v>
      </c>
      <c r="E50" s="81">
        <v>1211406.35236348</v>
      </c>
      <c r="F50" s="81">
        <v>1303016.21899462</v>
      </c>
      <c r="G50" s="81">
        <v>1395994.32714623</v>
      </c>
      <c r="H50" s="81">
        <f t="shared" si="0"/>
        <v>6059175.6540432302</v>
      </c>
    </row>
    <row r="51" spans="1:8">
      <c r="A51">
        <v>210335</v>
      </c>
      <c r="B51" t="s">
        <v>61</v>
      </c>
      <c r="C51" s="82">
        <v>671157.60605262604</v>
      </c>
      <c r="D51" s="81">
        <v>715802.74564888701</v>
      </c>
      <c r="E51" s="81">
        <v>766924.87679008197</v>
      </c>
      <c r="F51" s="81">
        <v>823809.32659829501</v>
      </c>
      <c r="G51" s="81">
        <v>886758.30010054796</v>
      </c>
      <c r="H51" s="81">
        <f t="shared" si="0"/>
        <v>3864452.8551904382</v>
      </c>
    </row>
    <row r="52" spans="1:8">
      <c r="A52">
        <v>220324</v>
      </c>
      <c r="B52" t="s">
        <v>63</v>
      </c>
      <c r="C52" s="82">
        <v>296797.33107886801</v>
      </c>
      <c r="D52" s="81">
        <v>310376.01351273898</v>
      </c>
      <c r="E52" s="81">
        <v>324162.93329637201</v>
      </c>
      <c r="F52" s="81">
        <v>337892.81025860901</v>
      </c>
      <c r="G52" s="81">
        <v>350906.03336022899</v>
      </c>
      <c r="H52" s="81">
        <f t="shared" si="0"/>
        <v>1620135.1215068172</v>
      </c>
    </row>
    <row r="53" spans="1:8">
      <c r="A53">
        <v>220347</v>
      </c>
      <c r="B53" t="s">
        <v>64</v>
      </c>
      <c r="C53" s="82">
        <v>1877761.8804853701</v>
      </c>
      <c r="D53" s="81">
        <v>1973104.1988630199</v>
      </c>
      <c r="E53" s="81">
        <v>2065595.33932576</v>
      </c>
      <c r="F53" s="81">
        <v>2154002.2036800999</v>
      </c>
      <c r="G53" s="81">
        <v>2238714.6118587302</v>
      </c>
      <c r="H53" s="81">
        <f t="shared" si="0"/>
        <v>10309178.23421298</v>
      </c>
    </row>
    <row r="54" spans="1:8">
      <c r="A54">
        <v>220348</v>
      </c>
      <c r="B54" t="s">
        <v>65</v>
      </c>
      <c r="C54" s="82">
        <v>1743631.6512293599</v>
      </c>
      <c r="D54" s="81">
        <v>1767033.5327494401</v>
      </c>
      <c r="E54" s="81">
        <v>1783951.3391706501</v>
      </c>
      <c r="F54" s="81">
        <v>1792050.28594923</v>
      </c>
      <c r="G54" s="81">
        <v>1792953.7701741001</v>
      </c>
      <c r="H54" s="81">
        <f t="shared" si="0"/>
        <v>8879620.5792727806</v>
      </c>
    </row>
    <row r="55" spans="1:8">
      <c r="A55">
        <v>220358</v>
      </c>
      <c r="B55" t="s">
        <v>66</v>
      </c>
      <c r="C55" s="82">
        <v>1762361.49242153</v>
      </c>
      <c r="D55" s="81">
        <v>1872062.8378492801</v>
      </c>
      <c r="E55" s="81">
        <v>1984133.16850463</v>
      </c>
      <c r="F55" s="81">
        <v>2098476.4455549601</v>
      </c>
      <c r="G55" s="81">
        <v>2215848.0230910499</v>
      </c>
      <c r="H55" s="81">
        <f t="shared" si="0"/>
        <v>9932881.9674214497</v>
      </c>
    </row>
    <row r="56" spans="1:8">
      <c r="A56">
        <v>220360</v>
      </c>
      <c r="B56" t="s">
        <v>67</v>
      </c>
      <c r="C56" s="82">
        <v>2684932.0662096702</v>
      </c>
      <c r="D56" s="81">
        <v>2845672.8829406099</v>
      </c>
      <c r="E56" s="81">
        <v>3011426.6642231299</v>
      </c>
      <c r="F56" s="81">
        <v>3183097.80040853</v>
      </c>
      <c r="G56" s="81">
        <v>3361264.6122619999</v>
      </c>
      <c r="H56" s="81">
        <f t="shared" si="0"/>
        <v>15086394.02604394</v>
      </c>
    </row>
    <row r="57" spans="1:8">
      <c r="A57">
        <v>220365</v>
      </c>
      <c r="B57" t="s">
        <v>68</v>
      </c>
      <c r="C57" s="82">
        <v>220158.09349285101</v>
      </c>
      <c r="D57" s="81">
        <v>243539.110523804</v>
      </c>
      <c r="E57" s="81">
        <v>267798.90328486299</v>
      </c>
      <c r="F57" s="81">
        <v>292899.015751314</v>
      </c>
      <c r="G57" s="81">
        <v>318613.80251807999</v>
      </c>
      <c r="H57" s="81">
        <f t="shared" si="0"/>
        <v>1343008.925570912</v>
      </c>
    </row>
    <row r="58" spans="1:8">
      <c r="A58">
        <v>220368</v>
      </c>
      <c r="B58" t="s">
        <v>69</v>
      </c>
      <c r="C58" s="82">
        <v>1062178.5676666901</v>
      </c>
      <c r="D58" s="81">
        <v>1137068.6467021899</v>
      </c>
      <c r="E58" s="81">
        <v>1217249.7843371599</v>
      </c>
      <c r="F58" s="81">
        <v>1302091.6501649399</v>
      </c>
      <c r="G58" s="81">
        <v>1391624.81492635</v>
      </c>
      <c r="H58" s="81">
        <f t="shared" si="0"/>
        <v>6110213.4637973309</v>
      </c>
    </row>
    <row r="59" spans="1:8">
      <c r="A59">
        <v>220371</v>
      </c>
      <c r="B59" t="s">
        <v>721</v>
      </c>
      <c r="C59" s="82">
        <v>621403.74362886895</v>
      </c>
      <c r="D59" s="81">
        <v>633830.41840091301</v>
      </c>
      <c r="E59" s="81">
        <v>650233.24920948595</v>
      </c>
      <c r="F59" s="81">
        <v>670112.83396664006</v>
      </c>
      <c r="G59" s="81">
        <v>693513.94955063995</v>
      </c>
      <c r="H59" s="81">
        <f t="shared" si="0"/>
        <v>3269094.1947565479</v>
      </c>
    </row>
    <row r="60" spans="1:8">
      <c r="A60">
        <v>220376</v>
      </c>
      <c r="B60" t="s">
        <v>71</v>
      </c>
      <c r="C60" s="82">
        <v>1011993.56846595</v>
      </c>
      <c r="D60" s="81">
        <v>1061152.9058969601</v>
      </c>
      <c r="E60" s="81">
        <v>1106812.45932209</v>
      </c>
      <c r="F60" s="81">
        <v>1148286.2529593201</v>
      </c>
      <c r="G60" s="81">
        <v>1186355.3766799001</v>
      </c>
      <c r="H60" s="81">
        <f t="shared" si="0"/>
        <v>5514600.5633242205</v>
      </c>
    </row>
    <row r="61" spans="1:8">
      <c r="A61">
        <v>220378</v>
      </c>
      <c r="B61" t="s">
        <v>72</v>
      </c>
      <c r="C61" s="82">
        <v>2394097.80564307</v>
      </c>
      <c r="D61" s="81">
        <v>2514869.1514657401</v>
      </c>
      <c r="E61" s="81">
        <v>2622732.4990684302</v>
      </c>
      <c r="F61" s="81">
        <v>2714330.72263601</v>
      </c>
      <c r="G61" s="81">
        <v>2794339.9995661299</v>
      </c>
      <c r="H61" s="81">
        <f t="shared" si="0"/>
        <v>13040370.178379381</v>
      </c>
    </row>
    <row r="62" spans="1:8">
      <c r="A62">
        <v>220380</v>
      </c>
      <c r="B62" t="s">
        <v>73</v>
      </c>
      <c r="C62" s="82">
        <v>1184064.7107428301</v>
      </c>
      <c r="D62" s="81">
        <v>1235882.92457359</v>
      </c>
      <c r="E62" s="81">
        <v>1290348.3404477299</v>
      </c>
      <c r="F62" s="81">
        <v>1343841.20641332</v>
      </c>
      <c r="G62" s="81">
        <v>1393606.6677073101</v>
      </c>
      <c r="H62" s="81">
        <f t="shared" si="0"/>
        <v>6447743.8498847801</v>
      </c>
    </row>
    <row r="63" spans="1:8">
      <c r="A63">
        <v>220381</v>
      </c>
      <c r="B63" t="s">
        <v>74</v>
      </c>
      <c r="C63" s="82">
        <v>3051940.7051288998</v>
      </c>
      <c r="D63" s="81">
        <v>3303802.5842147102</v>
      </c>
      <c r="E63" s="81">
        <v>3560536.0194138</v>
      </c>
      <c r="F63" s="81">
        <v>3818748.03184572</v>
      </c>
      <c r="G63" s="81">
        <v>4081110.9472244401</v>
      </c>
      <c r="H63" s="81">
        <f t="shared" si="0"/>
        <v>17816138.28782757</v>
      </c>
    </row>
    <row r="64" spans="1:8">
      <c r="A64">
        <v>220382</v>
      </c>
      <c r="B64" t="s">
        <v>75</v>
      </c>
      <c r="C64" s="82">
        <v>1892705.07005761</v>
      </c>
      <c r="D64" s="81">
        <v>1980207.35820047</v>
      </c>
      <c r="E64" s="81">
        <v>2071580.5615123899</v>
      </c>
      <c r="F64" s="81">
        <v>2164785.2189645902</v>
      </c>
      <c r="G64" s="81">
        <v>2260763.5076836902</v>
      </c>
      <c r="H64" s="81">
        <f t="shared" si="0"/>
        <v>10370041.716418751</v>
      </c>
    </row>
    <row r="65" spans="1:8">
      <c r="A65">
        <v>220389</v>
      </c>
      <c r="B65" t="s">
        <v>76</v>
      </c>
      <c r="C65" s="82">
        <v>813204.52462020703</v>
      </c>
      <c r="D65" s="81">
        <v>849618.69574067404</v>
      </c>
      <c r="E65" s="81">
        <v>887878.00072225602</v>
      </c>
      <c r="F65" s="81">
        <v>925491.89817800198</v>
      </c>
      <c r="G65" s="81">
        <v>960423.54484858795</v>
      </c>
      <c r="H65" s="81">
        <f t="shared" si="0"/>
        <v>4436616.6641097274</v>
      </c>
    </row>
    <row r="66" spans="1:8">
      <c r="A66">
        <v>220392</v>
      </c>
      <c r="B66" t="s">
        <v>77</v>
      </c>
      <c r="C66" s="82">
        <v>257862.78919646499</v>
      </c>
      <c r="D66" s="81">
        <v>282111.89346792299</v>
      </c>
      <c r="E66" s="81">
        <v>307259.55982990802</v>
      </c>
      <c r="F66" s="81">
        <v>332595.48911192501</v>
      </c>
      <c r="G66" s="81">
        <v>358674.83831392101</v>
      </c>
      <c r="H66" s="81">
        <f t="shared" si="0"/>
        <v>1538504.5699201422</v>
      </c>
    </row>
    <row r="67" spans="1:8">
      <c r="A67">
        <v>220394</v>
      </c>
      <c r="B67" t="s">
        <v>78</v>
      </c>
      <c r="C67" s="82">
        <v>1611803.28528855</v>
      </c>
      <c r="D67" s="81">
        <v>1622860.8620023199</v>
      </c>
      <c r="E67" s="81">
        <v>1629530.77999778</v>
      </c>
      <c r="F67" s="81">
        <v>1630281.36245681</v>
      </c>
      <c r="G67" s="81">
        <v>1626412.8527625101</v>
      </c>
      <c r="H67" s="81">
        <f t="shared" si="0"/>
        <v>8120889.1425079694</v>
      </c>
    </row>
    <row r="68" spans="1:8">
      <c r="A68">
        <v>230468</v>
      </c>
      <c r="B68" t="s">
        <v>80</v>
      </c>
      <c r="C68" s="82">
        <v>3352066.8276061099</v>
      </c>
      <c r="D68" s="81">
        <v>3532117.5752870701</v>
      </c>
      <c r="E68" s="81">
        <v>3727211.3136740201</v>
      </c>
      <c r="F68" s="81">
        <v>3949741.9367355299</v>
      </c>
      <c r="G68" s="81">
        <v>4204840.1315376004</v>
      </c>
      <c r="H68" s="81">
        <f t="shared" ref="H68:H131" si="1">SUM(C68:G68)</f>
        <v>18765977.78484033</v>
      </c>
    </row>
    <row r="69" spans="1:8">
      <c r="A69">
        <v>230469</v>
      </c>
      <c r="B69" t="s">
        <v>81</v>
      </c>
      <c r="C69" s="82">
        <v>244576.229029679</v>
      </c>
      <c r="D69" s="81">
        <v>260736.61685215301</v>
      </c>
      <c r="E69" s="81">
        <v>277150.40202571702</v>
      </c>
      <c r="F69" s="81">
        <v>293167.57686364697</v>
      </c>
      <c r="G69" s="81">
        <v>231817.043983757</v>
      </c>
      <c r="H69" s="81">
        <f t="shared" si="1"/>
        <v>1307447.8687549531</v>
      </c>
    </row>
    <row r="70" spans="1:8">
      <c r="A70">
        <v>230473</v>
      </c>
      <c r="B70" t="s">
        <v>82</v>
      </c>
      <c r="C70" s="82">
        <v>1815684.5309560399</v>
      </c>
      <c r="D70" s="81">
        <v>1866522.4775434399</v>
      </c>
      <c r="E70" s="81">
        <v>1924485.2883107699</v>
      </c>
      <c r="F70" s="81">
        <v>1987285.1786586</v>
      </c>
      <c r="G70" s="81">
        <v>2056128.50595666</v>
      </c>
      <c r="H70" s="81">
        <f t="shared" si="1"/>
        <v>9650105.9814255089</v>
      </c>
    </row>
    <row r="71" spans="1:8">
      <c r="A71">
        <v>230478</v>
      </c>
      <c r="B71" t="s">
        <v>83</v>
      </c>
      <c r="C71" s="82">
        <v>290718.32747236802</v>
      </c>
      <c r="D71" s="81">
        <v>305264.035875756</v>
      </c>
      <c r="E71" s="81">
        <v>320102.97710945498</v>
      </c>
      <c r="F71" s="81">
        <v>334678.81214984902</v>
      </c>
      <c r="G71" s="81">
        <v>348602.16299543501</v>
      </c>
      <c r="H71" s="81">
        <f t="shared" si="1"/>
        <v>1599366.3156028632</v>
      </c>
    </row>
    <row r="72" spans="1:8">
      <c r="A72">
        <v>230491</v>
      </c>
      <c r="B72" t="s">
        <v>722</v>
      </c>
      <c r="C72" s="82">
        <v>10767066.8197191</v>
      </c>
      <c r="D72" s="81">
        <v>11070817.208206</v>
      </c>
      <c r="E72" s="81">
        <v>11427039.377644001</v>
      </c>
      <c r="F72" s="81">
        <v>11783038.9801073</v>
      </c>
      <c r="G72" s="81">
        <v>12104997.0446236</v>
      </c>
      <c r="H72" s="81">
        <f t="shared" si="1"/>
        <v>57152959.430299997</v>
      </c>
    </row>
    <row r="73" spans="1:8">
      <c r="A73">
        <v>230496</v>
      </c>
      <c r="B73" t="s">
        <v>85</v>
      </c>
      <c r="C73" s="82">
        <v>2451367.8606829802</v>
      </c>
      <c r="D73" s="81">
        <v>2570412.3408586802</v>
      </c>
      <c r="E73" s="81">
        <v>2695211.6455323701</v>
      </c>
      <c r="F73" s="81">
        <v>2818571.28007016</v>
      </c>
      <c r="G73" s="81">
        <v>2935205.68883029</v>
      </c>
      <c r="H73" s="81">
        <f t="shared" si="1"/>
        <v>13470768.81597448</v>
      </c>
    </row>
    <row r="74" spans="1:8">
      <c r="A74">
        <v>230497</v>
      </c>
      <c r="B74" t="s">
        <v>91</v>
      </c>
      <c r="C74" s="82">
        <v>448074.11651626503</v>
      </c>
      <c r="D74" s="81">
        <v>471599.70912509499</v>
      </c>
      <c r="E74" s="81">
        <v>495930.78407700302</v>
      </c>
      <c r="F74" s="81">
        <v>519404.05994995701</v>
      </c>
      <c r="G74" s="81">
        <v>541681.64201316203</v>
      </c>
      <c r="H74" s="81">
        <f t="shared" si="1"/>
        <v>2476690.311681482</v>
      </c>
    </row>
    <row r="75" spans="1:8">
      <c r="A75">
        <v>230498</v>
      </c>
      <c r="B75" t="s">
        <v>87</v>
      </c>
      <c r="C75" s="82">
        <v>463073.846160752</v>
      </c>
      <c r="D75" s="81">
        <v>472679.60101500299</v>
      </c>
      <c r="E75" s="81">
        <v>483061.55091780302</v>
      </c>
      <c r="F75" s="81">
        <v>493876.15684457001</v>
      </c>
      <c r="G75" s="81">
        <v>505074.25517941703</v>
      </c>
      <c r="H75" s="81">
        <f t="shared" si="1"/>
        <v>2417765.4101175452</v>
      </c>
    </row>
    <row r="76" spans="1:8">
      <c r="A76">
        <v>230500</v>
      </c>
      <c r="B76" t="s">
        <v>88</v>
      </c>
      <c r="C76" s="82">
        <v>145563.89375134601</v>
      </c>
      <c r="D76" s="81">
        <v>154504.828281739</v>
      </c>
      <c r="E76" s="81">
        <v>163723.48704274301</v>
      </c>
      <c r="F76" s="81">
        <v>173413.063567701</v>
      </c>
      <c r="G76" s="81">
        <v>183427.85088501099</v>
      </c>
      <c r="H76" s="81">
        <f t="shared" si="1"/>
        <v>820633.12352854002</v>
      </c>
    </row>
    <row r="77" spans="1:8">
      <c r="A77">
        <v>230501</v>
      </c>
      <c r="B77" t="s">
        <v>89</v>
      </c>
      <c r="C77" s="82">
        <v>6021767.00147474</v>
      </c>
      <c r="D77" s="81">
        <v>6249832.8849178199</v>
      </c>
      <c r="E77" s="81">
        <v>6499411.3223710395</v>
      </c>
      <c r="F77" s="81">
        <v>6747821.4917251403</v>
      </c>
      <c r="G77" s="81">
        <v>6978392.2273477903</v>
      </c>
      <c r="H77" s="81">
        <f t="shared" si="1"/>
        <v>32497224.92783653</v>
      </c>
    </row>
    <row r="78" spans="1:8">
      <c r="A78">
        <v>230502</v>
      </c>
      <c r="B78" t="s">
        <v>90</v>
      </c>
      <c r="C78" s="82">
        <v>1979671.45828344</v>
      </c>
      <c r="D78" s="81">
        <v>2098281.7648445498</v>
      </c>
      <c r="E78" s="81">
        <v>2218889.9126950302</v>
      </c>
      <c r="F78" s="81">
        <v>2338464.24080612</v>
      </c>
      <c r="G78" s="81">
        <v>2459875.1629610802</v>
      </c>
      <c r="H78" s="81">
        <f t="shared" si="1"/>
        <v>11095182.539590221</v>
      </c>
    </row>
    <row r="79" spans="1:8">
      <c r="A79">
        <v>230503</v>
      </c>
      <c r="B79" t="s">
        <v>91</v>
      </c>
      <c r="C79" s="82">
        <v>2134873.7377829999</v>
      </c>
      <c r="D79" s="81">
        <v>2238646.4753924301</v>
      </c>
      <c r="E79" s="81">
        <v>2347905.6120848702</v>
      </c>
      <c r="F79" s="81">
        <v>2456202.7039258298</v>
      </c>
      <c r="G79" s="81">
        <v>2558426.3219963401</v>
      </c>
      <c r="H79" s="81">
        <f t="shared" si="1"/>
        <v>11736054.85118247</v>
      </c>
    </row>
    <row r="80" spans="1:8">
      <c r="A80">
        <v>230505</v>
      </c>
      <c r="B80" t="s">
        <v>92</v>
      </c>
      <c r="C80" s="82">
        <v>593196.84107410104</v>
      </c>
      <c r="D80" s="81">
        <v>622876.09509975906</v>
      </c>
      <c r="E80" s="81">
        <v>654417.63689971401</v>
      </c>
      <c r="F80" s="81">
        <v>685208.14283741405</v>
      </c>
      <c r="G80" s="81">
        <v>714168.24373874697</v>
      </c>
      <c r="H80" s="81">
        <f t="shared" si="1"/>
        <v>3269866.9596497351</v>
      </c>
    </row>
    <row r="81" spans="1:8">
      <c r="A81">
        <v>230510</v>
      </c>
      <c r="B81" t="s">
        <v>93</v>
      </c>
      <c r="C81" s="82">
        <v>2938820.3477509501</v>
      </c>
      <c r="D81" s="81">
        <v>3040101.5787370601</v>
      </c>
      <c r="E81" s="81">
        <v>3131314.31860543</v>
      </c>
      <c r="F81" s="81">
        <v>3210889.1063834801</v>
      </c>
      <c r="G81" s="81">
        <v>3282254.20884259</v>
      </c>
      <c r="H81" s="81">
        <f t="shared" si="1"/>
        <v>15603379.560319511</v>
      </c>
    </row>
    <row r="82" spans="1:8">
      <c r="A82">
        <v>230511</v>
      </c>
      <c r="B82" t="s">
        <v>94</v>
      </c>
      <c r="C82" s="82">
        <v>4725012.6995373098</v>
      </c>
      <c r="D82" s="81">
        <v>4897924.0903886296</v>
      </c>
      <c r="E82" s="81">
        <v>5085586.1518522501</v>
      </c>
      <c r="F82" s="81">
        <v>5271099.2195612304</v>
      </c>
      <c r="G82" s="81">
        <v>5442380.5943353605</v>
      </c>
      <c r="H82" s="81">
        <f t="shared" si="1"/>
        <v>25422002.755674779</v>
      </c>
    </row>
    <row r="83" spans="1:8">
      <c r="A83">
        <v>240512</v>
      </c>
      <c r="B83" t="s">
        <v>96</v>
      </c>
      <c r="C83" s="82">
        <v>5976043.3635547999</v>
      </c>
      <c r="D83" s="81">
        <v>6458031.8504421897</v>
      </c>
      <c r="E83" s="81">
        <v>6923420.0039967</v>
      </c>
      <c r="F83" s="81">
        <v>7372487.8796280604</v>
      </c>
      <c r="G83" s="81">
        <v>7807503.2272755196</v>
      </c>
      <c r="H83" s="81">
        <f t="shared" si="1"/>
        <v>34537486.324897274</v>
      </c>
    </row>
    <row r="84" spans="1:8">
      <c r="A84">
        <v>240515</v>
      </c>
      <c r="B84" t="s">
        <v>97</v>
      </c>
      <c r="C84" s="82">
        <v>601772.18276271701</v>
      </c>
      <c r="D84" s="81">
        <v>622069.66704195703</v>
      </c>
      <c r="E84" s="81">
        <v>644502.41953125305</v>
      </c>
      <c r="F84" s="81">
        <v>666763.62131082895</v>
      </c>
      <c r="G84" s="81">
        <v>687694.30497174303</v>
      </c>
      <c r="H84" s="81">
        <f t="shared" si="1"/>
        <v>3222802.1956184986</v>
      </c>
    </row>
    <row r="85" spans="1:8">
      <c r="A85">
        <v>240516</v>
      </c>
      <c r="B85" t="s">
        <v>98</v>
      </c>
      <c r="C85" s="82">
        <v>1747777.26424262</v>
      </c>
      <c r="D85" s="81">
        <v>1809104.1725288399</v>
      </c>
      <c r="E85" s="81">
        <v>1877220.1390774201</v>
      </c>
      <c r="F85" s="81">
        <v>1946223.2807245499</v>
      </c>
      <c r="G85" s="81">
        <v>2011575.9260764199</v>
      </c>
      <c r="H85" s="81">
        <f t="shared" si="1"/>
        <v>9391900.7826498505</v>
      </c>
    </row>
    <row r="86" spans="1:8">
      <c r="A86">
        <v>240520</v>
      </c>
      <c r="B86" t="s">
        <v>99</v>
      </c>
      <c r="C86" s="82">
        <v>7842049.22623403</v>
      </c>
      <c r="D86" s="81">
        <v>8312856.17653157</v>
      </c>
      <c r="E86" s="81">
        <v>8760191.8585547395</v>
      </c>
      <c r="F86" s="81">
        <v>9179102.7582256608</v>
      </c>
      <c r="G86" s="81">
        <v>9574469.9655549396</v>
      </c>
      <c r="H86" s="81">
        <f t="shared" si="1"/>
        <v>43668669.98510094</v>
      </c>
    </row>
    <row r="87" spans="1:8">
      <c r="A87">
        <v>240521</v>
      </c>
      <c r="B87" t="s">
        <v>100</v>
      </c>
      <c r="C87" s="82">
        <v>3200389.7718498702</v>
      </c>
      <c r="D87" s="81">
        <v>3327954.6767869801</v>
      </c>
      <c r="E87" s="81">
        <v>3468831.5536259701</v>
      </c>
      <c r="F87" s="81">
        <v>3633073.4069789499</v>
      </c>
      <c r="G87" s="81">
        <v>3817962.3569110301</v>
      </c>
      <c r="H87" s="81">
        <f t="shared" si="1"/>
        <v>17448211.766152799</v>
      </c>
    </row>
    <row r="88" spans="1:8">
      <c r="A88">
        <v>240523</v>
      </c>
      <c r="B88" t="s">
        <v>101</v>
      </c>
      <c r="C88" s="82">
        <v>8936852.0259890109</v>
      </c>
      <c r="D88" s="81">
        <v>9422118.6637092102</v>
      </c>
      <c r="E88" s="81">
        <v>9914151.3589536995</v>
      </c>
      <c r="F88" s="81">
        <v>10414624.4823185</v>
      </c>
      <c r="G88" s="81">
        <v>10925116.207404099</v>
      </c>
      <c r="H88" s="81">
        <f t="shared" si="1"/>
        <v>49612862.738374516</v>
      </c>
    </row>
    <row r="89" spans="1:8">
      <c r="A89">
        <v>240528</v>
      </c>
      <c r="B89" t="s">
        <v>103</v>
      </c>
      <c r="C89" s="82">
        <v>9179232.60374742</v>
      </c>
      <c r="D89" s="81">
        <v>9577178.1054577306</v>
      </c>
      <c r="E89" s="81">
        <v>10002860.7881469</v>
      </c>
      <c r="F89" s="81">
        <v>10467027.946861001</v>
      </c>
      <c r="G89" s="81">
        <v>10974173.041595399</v>
      </c>
      <c r="H89" s="81">
        <f t="shared" si="1"/>
        <v>50200472.485808447</v>
      </c>
    </row>
    <row r="90" spans="1:8">
      <c r="A90">
        <v>240531</v>
      </c>
      <c r="B90" t="s">
        <v>104</v>
      </c>
      <c r="C90" s="82">
        <v>1628518.13515777</v>
      </c>
      <c r="D90" s="81">
        <v>1749320.5763372399</v>
      </c>
      <c r="E90" s="81">
        <v>1880054.20641842</v>
      </c>
      <c r="F90" s="81">
        <v>2020698.77284635</v>
      </c>
      <c r="G90" s="81">
        <v>2172145.3706095801</v>
      </c>
      <c r="H90" s="81">
        <f t="shared" si="1"/>
        <v>9450737.0613693595</v>
      </c>
    </row>
    <row r="91" spans="1:8">
      <c r="A91">
        <v>240532</v>
      </c>
      <c r="B91" t="s">
        <v>105</v>
      </c>
      <c r="C91" s="82">
        <v>102119.16851265301</v>
      </c>
      <c r="D91" s="81">
        <v>107850.521386925</v>
      </c>
      <c r="E91" s="81">
        <v>113353.462214393</v>
      </c>
      <c r="F91" s="81">
        <v>119042.549090154</v>
      </c>
      <c r="G91" s="81">
        <v>124004.517347097</v>
      </c>
      <c r="H91" s="81">
        <f t="shared" si="1"/>
        <v>566370.218551222</v>
      </c>
    </row>
    <row r="92" spans="1:8">
      <c r="A92">
        <v>240536</v>
      </c>
      <c r="B92" t="s">
        <v>106</v>
      </c>
      <c r="C92" s="82">
        <v>3208016.7031114898</v>
      </c>
      <c r="D92" s="81">
        <v>3316940.1838978599</v>
      </c>
      <c r="E92" s="81">
        <v>3423974.11297847</v>
      </c>
      <c r="F92" s="81">
        <v>3523937.5885030199</v>
      </c>
      <c r="G92" s="81">
        <v>3620481.9835114302</v>
      </c>
      <c r="H92" s="81">
        <f t="shared" si="1"/>
        <v>17093350.572002269</v>
      </c>
    </row>
    <row r="93" spans="1:8">
      <c r="A93">
        <v>240538</v>
      </c>
      <c r="B93" t="s">
        <v>107</v>
      </c>
      <c r="C93" s="82">
        <v>1711510.58862452</v>
      </c>
      <c r="D93" s="81">
        <v>1858270.6190452401</v>
      </c>
      <c r="E93" s="81">
        <v>2014843.05294072</v>
      </c>
      <c r="F93" s="81">
        <v>2178654.1927334499</v>
      </c>
      <c r="G93" s="81">
        <v>2352164.3417032999</v>
      </c>
      <c r="H93" s="81">
        <f t="shared" si="1"/>
        <v>10115442.795047229</v>
      </c>
    </row>
    <row r="94" spans="1:8">
      <c r="A94">
        <v>240539</v>
      </c>
      <c r="B94" t="s">
        <v>108</v>
      </c>
      <c r="C94" s="82">
        <v>2701840.2677408</v>
      </c>
      <c r="D94" s="81">
        <v>1573694.05999756</v>
      </c>
      <c r="E94" s="81">
        <v>1428446.30345337</v>
      </c>
      <c r="F94" s="81">
        <v>1520138.78565915</v>
      </c>
      <c r="G94" s="81">
        <v>1619024.99759238</v>
      </c>
      <c r="H94" s="81">
        <f t="shared" si="1"/>
        <v>8843144.4144432601</v>
      </c>
    </row>
    <row r="95" spans="1:8">
      <c r="A95">
        <v>240541</v>
      </c>
      <c r="B95" t="s">
        <v>109</v>
      </c>
      <c r="C95" s="82">
        <v>391484.37036449701</v>
      </c>
      <c r="D95" s="81">
        <v>408570.41049627401</v>
      </c>
      <c r="E95" s="81">
        <v>426172.86444051203</v>
      </c>
      <c r="F95" s="81">
        <v>443620.07702251599</v>
      </c>
      <c r="G95" s="81">
        <v>459964.08263577701</v>
      </c>
      <c r="H95" s="81">
        <f t="shared" si="1"/>
        <v>2129811.8049595756</v>
      </c>
    </row>
    <row r="96" spans="1:8">
      <c r="A96">
        <v>240542</v>
      </c>
      <c r="B96" t="s">
        <v>723</v>
      </c>
      <c r="C96" s="82">
        <v>2743892</v>
      </c>
      <c r="D96" s="81">
        <v>2712010</v>
      </c>
      <c r="E96" s="81">
        <v>2684280</v>
      </c>
      <c r="F96" s="81">
        <v>2698810.1166944499</v>
      </c>
      <c r="G96" s="81">
        <v>2790968.06937506</v>
      </c>
      <c r="H96" s="81">
        <f t="shared" si="1"/>
        <v>13629960.186069511</v>
      </c>
    </row>
    <row r="97" spans="1:8">
      <c r="A97">
        <v>240546</v>
      </c>
      <c r="B97" t="s">
        <v>111</v>
      </c>
      <c r="C97" s="82">
        <v>2557703.72917799</v>
      </c>
      <c r="D97" s="81">
        <v>2684964.0256936098</v>
      </c>
      <c r="E97" s="81">
        <v>2819408.8137526601</v>
      </c>
      <c r="F97" s="81">
        <v>2952979.90143531</v>
      </c>
      <c r="G97" s="81">
        <v>3078833.1621594098</v>
      </c>
      <c r="H97" s="81">
        <f t="shared" si="1"/>
        <v>14093889.632218979</v>
      </c>
    </row>
    <row r="98" spans="1:8">
      <c r="A98">
        <v>250285</v>
      </c>
      <c r="B98" t="s">
        <v>113</v>
      </c>
      <c r="C98" s="82">
        <v>187889.068714744</v>
      </c>
      <c r="D98" s="81">
        <v>196434.50137583399</v>
      </c>
      <c r="E98" s="81">
        <v>205606.58647737099</v>
      </c>
      <c r="F98" s="81">
        <v>214301.86896013701</v>
      </c>
      <c r="G98" s="81">
        <v>222546.516402732</v>
      </c>
      <c r="H98" s="81">
        <f t="shared" si="1"/>
        <v>1026778.541930818</v>
      </c>
    </row>
    <row r="99" spans="1:8">
      <c r="A99">
        <v>250290</v>
      </c>
      <c r="B99" t="s">
        <v>114</v>
      </c>
      <c r="C99" s="82">
        <v>3491890.2074391898</v>
      </c>
      <c r="D99" s="81">
        <v>3638629.48387942</v>
      </c>
      <c r="E99" s="81">
        <v>3774273.0117278998</v>
      </c>
      <c r="F99" s="81">
        <v>3893770.3526377599</v>
      </c>
      <c r="G99" s="81">
        <v>4002313.9347905</v>
      </c>
      <c r="H99" s="81">
        <f t="shared" si="1"/>
        <v>18800876.990474772</v>
      </c>
    </row>
    <row r="100" spans="1:8">
      <c r="A100">
        <v>250295</v>
      </c>
      <c r="B100" t="s">
        <v>724</v>
      </c>
      <c r="C100" s="82">
        <v>861715.50437433505</v>
      </c>
      <c r="D100" s="81">
        <v>923882.03608761996</v>
      </c>
      <c r="E100" s="81">
        <v>988057.41684055305</v>
      </c>
      <c r="F100" s="81">
        <v>1055279.53462214</v>
      </c>
      <c r="G100" s="81">
        <v>1125297.7959423901</v>
      </c>
      <c r="H100" s="81">
        <f t="shared" si="1"/>
        <v>4954232.2878670385</v>
      </c>
    </row>
    <row r="101" spans="1:8">
      <c r="A101">
        <v>250299</v>
      </c>
      <c r="B101" t="s">
        <v>116</v>
      </c>
      <c r="C101" s="82">
        <v>332510.08638630802</v>
      </c>
      <c r="D101" s="81">
        <v>356111.42858275498</v>
      </c>
      <c r="E101" s="81">
        <v>381276.64798239898</v>
      </c>
      <c r="F101" s="81">
        <v>408139.92468562198</v>
      </c>
      <c r="G101" s="81">
        <v>437154.601161136</v>
      </c>
      <c r="H101" s="81">
        <f t="shared" si="1"/>
        <v>1915192.6887982201</v>
      </c>
    </row>
    <row r="102" spans="1:8">
      <c r="A102">
        <v>250305</v>
      </c>
      <c r="B102" t="s">
        <v>117</v>
      </c>
      <c r="C102" s="82">
        <v>1196055.16733275</v>
      </c>
      <c r="D102" s="81">
        <v>1284225.3285081701</v>
      </c>
      <c r="E102" s="81">
        <v>1367207.7938182</v>
      </c>
      <c r="F102" s="81">
        <v>1443937.1736908499</v>
      </c>
      <c r="G102" s="81">
        <v>1517163.7301774099</v>
      </c>
      <c r="H102" s="81">
        <f t="shared" si="1"/>
        <v>6808589.19352738</v>
      </c>
    </row>
    <row r="103" spans="1:8">
      <c r="A103">
        <v>250307</v>
      </c>
      <c r="B103" t="s">
        <v>118</v>
      </c>
      <c r="C103" s="82">
        <v>457746.644916046</v>
      </c>
      <c r="D103" s="81">
        <v>472201.145418228</v>
      </c>
      <c r="E103" s="81">
        <v>486862.512383561</v>
      </c>
      <c r="F103" s="81">
        <v>501144.50300353899</v>
      </c>
      <c r="G103" s="81">
        <v>515359.49125983397</v>
      </c>
      <c r="H103" s="81">
        <f t="shared" si="1"/>
        <v>2433314.296981208</v>
      </c>
    </row>
    <row r="104" spans="1:8">
      <c r="A104">
        <v>250308</v>
      </c>
      <c r="B104" t="s">
        <v>51</v>
      </c>
      <c r="C104" s="82">
        <v>1911425.82638501</v>
      </c>
      <c r="D104" s="81">
        <v>2024186.8627085199</v>
      </c>
      <c r="E104" s="81">
        <v>2128194.0246553398</v>
      </c>
      <c r="F104" s="81">
        <v>2220823.0659210202</v>
      </c>
      <c r="G104" s="81">
        <v>2305617.6063417601</v>
      </c>
      <c r="H104" s="81">
        <f t="shared" si="1"/>
        <v>10590247.386011651</v>
      </c>
    </row>
    <row r="105" spans="1:8">
      <c r="A105">
        <v>250315</v>
      </c>
      <c r="B105" t="s">
        <v>119</v>
      </c>
      <c r="C105" s="82">
        <v>649237.37986934301</v>
      </c>
      <c r="D105" s="81">
        <v>687053.28891398699</v>
      </c>
      <c r="E105" s="81">
        <v>723875.85280109197</v>
      </c>
      <c r="F105" s="81">
        <v>759991.67179470905</v>
      </c>
      <c r="G105" s="81">
        <v>795078.45613069204</v>
      </c>
      <c r="H105" s="81">
        <f t="shared" si="1"/>
        <v>3615236.6495098229</v>
      </c>
    </row>
    <row r="106" spans="1:8">
      <c r="A106">
        <v>250316</v>
      </c>
      <c r="B106" t="s">
        <v>120</v>
      </c>
      <c r="C106" s="82">
        <v>474357.03025338898</v>
      </c>
      <c r="D106" s="81">
        <v>514248.312293583</v>
      </c>
      <c r="E106" s="81">
        <v>553996.46474963799</v>
      </c>
      <c r="F106" s="81">
        <v>593311.86271132401</v>
      </c>
      <c r="G106" s="81">
        <v>632994.59375364496</v>
      </c>
      <c r="H106" s="81">
        <f t="shared" si="1"/>
        <v>2768908.2637615791</v>
      </c>
    </row>
    <row r="107" spans="1:8">
      <c r="A107">
        <v>250322</v>
      </c>
      <c r="B107" t="s">
        <v>121</v>
      </c>
      <c r="C107" s="82">
        <v>1341798.50011488</v>
      </c>
      <c r="D107" s="81">
        <v>1398946.94946178</v>
      </c>
      <c r="E107" s="81">
        <v>1456747.12558938</v>
      </c>
      <c r="F107" s="81">
        <v>1516811.79648836</v>
      </c>
      <c r="G107" s="81">
        <v>1579093.59647063</v>
      </c>
      <c r="H107" s="81">
        <f t="shared" si="1"/>
        <v>7293397.9681250304</v>
      </c>
    </row>
    <row r="108" spans="1:8">
      <c r="A108">
        <v>260396</v>
      </c>
      <c r="B108" t="s">
        <v>123</v>
      </c>
      <c r="C108" s="82">
        <v>1840280.5723800501</v>
      </c>
      <c r="D108" s="81">
        <v>1954042.5187188201</v>
      </c>
      <c r="E108" s="81">
        <v>2060587.44713772</v>
      </c>
      <c r="F108" s="81">
        <v>2157611.1012968002</v>
      </c>
      <c r="G108" s="81">
        <v>2248341.4973204201</v>
      </c>
      <c r="H108" s="81">
        <f t="shared" si="1"/>
        <v>10260863.13685381</v>
      </c>
    </row>
    <row r="109" spans="1:8">
      <c r="A109">
        <v>260398</v>
      </c>
      <c r="B109" t="s">
        <v>124</v>
      </c>
      <c r="C109" s="82">
        <v>3453866.7754234402</v>
      </c>
      <c r="D109" s="81">
        <v>3604927.49062094</v>
      </c>
      <c r="E109" s="81">
        <v>3765159.1646738201</v>
      </c>
      <c r="F109" s="81">
        <v>3923603.65771916</v>
      </c>
      <c r="G109" s="81">
        <v>4072169.9445974999</v>
      </c>
      <c r="H109" s="81">
        <f t="shared" si="1"/>
        <v>18819727.033034861</v>
      </c>
    </row>
    <row r="110" spans="1:8">
      <c r="A110">
        <v>260401</v>
      </c>
      <c r="B110" t="s">
        <v>125</v>
      </c>
      <c r="C110" s="82">
        <v>4074816.4460146301</v>
      </c>
      <c r="D110" s="81">
        <v>4228936.1759226704</v>
      </c>
      <c r="E110" s="81">
        <v>4375589.6393389404</v>
      </c>
      <c r="F110" s="81">
        <v>4515260.4589551697</v>
      </c>
      <c r="G110" s="81">
        <v>4648863.1645723702</v>
      </c>
      <c r="H110" s="81">
        <f t="shared" si="1"/>
        <v>21843465.884803779</v>
      </c>
    </row>
    <row r="111" spans="1:8">
      <c r="A111">
        <v>260406</v>
      </c>
      <c r="B111" t="s">
        <v>126</v>
      </c>
      <c r="C111" s="82">
        <v>4694174.9265564801</v>
      </c>
      <c r="D111" s="81">
        <v>4920959.0294072703</v>
      </c>
      <c r="E111" s="81">
        <v>5144793.01329407</v>
      </c>
      <c r="F111" s="81">
        <v>5364567.2706583599</v>
      </c>
      <c r="G111" s="81">
        <v>5583613.3828420201</v>
      </c>
      <c r="H111" s="81">
        <f t="shared" si="1"/>
        <v>25708107.622758199</v>
      </c>
    </row>
    <row r="112" spans="1:8">
      <c r="A112">
        <v>260408</v>
      </c>
      <c r="B112" t="s">
        <v>127</v>
      </c>
      <c r="C112" s="82">
        <v>1080921.65607596</v>
      </c>
      <c r="D112" s="81">
        <v>1128578.36550414</v>
      </c>
      <c r="E112" s="81">
        <v>1178588.2102045801</v>
      </c>
      <c r="F112" s="81">
        <v>1228099.8230065999</v>
      </c>
      <c r="G112" s="81">
        <v>1274471.13476154</v>
      </c>
      <c r="H112" s="81">
        <f t="shared" si="1"/>
        <v>5890659.1895528203</v>
      </c>
    </row>
    <row r="113" spans="1:8">
      <c r="A113">
        <v>260413</v>
      </c>
      <c r="B113" t="s">
        <v>128</v>
      </c>
      <c r="C113" s="82">
        <v>2064427.81141211</v>
      </c>
      <c r="D113" s="81">
        <v>2177274.44842835</v>
      </c>
      <c r="E113" s="81">
        <v>2278971.00417704</v>
      </c>
      <c r="F113" s="81">
        <v>2367908.2182197399</v>
      </c>
      <c r="G113" s="81">
        <v>2446959.4909778298</v>
      </c>
      <c r="H113" s="81">
        <f t="shared" si="1"/>
        <v>11335540.97321507</v>
      </c>
    </row>
    <row r="114" spans="1:8">
      <c r="A114">
        <v>260414</v>
      </c>
      <c r="B114" t="s">
        <v>129</v>
      </c>
      <c r="C114" s="82">
        <v>3779481.38477587</v>
      </c>
      <c r="D114" s="81">
        <v>3987880.6583976699</v>
      </c>
      <c r="E114" s="81">
        <v>4191422.33314576</v>
      </c>
      <c r="F114" s="81">
        <v>4385001.5552059896</v>
      </c>
      <c r="G114" s="81">
        <v>4572615.7991890097</v>
      </c>
      <c r="H114" s="81">
        <f t="shared" si="1"/>
        <v>20916401.730714299</v>
      </c>
    </row>
    <row r="115" spans="1:8">
      <c r="A115">
        <v>260415</v>
      </c>
      <c r="B115" t="s">
        <v>130</v>
      </c>
      <c r="C115" s="82">
        <v>2707292.2504698201</v>
      </c>
      <c r="D115" s="81">
        <v>2847665.0106323399</v>
      </c>
      <c r="E115" s="81">
        <v>2976824.7667529299</v>
      </c>
      <c r="F115" s="81">
        <v>3092908.0475161802</v>
      </c>
      <c r="G115" s="81">
        <v>3198135.2772119101</v>
      </c>
      <c r="H115" s="81">
        <f t="shared" si="1"/>
        <v>14822825.352583181</v>
      </c>
    </row>
    <row r="116" spans="1:8">
      <c r="A116">
        <v>260418</v>
      </c>
      <c r="B116" t="s">
        <v>131</v>
      </c>
      <c r="C116" s="82">
        <v>4345021.89259555</v>
      </c>
      <c r="D116" s="81">
        <v>4641781.8285407899</v>
      </c>
      <c r="E116" s="81">
        <v>4931272.7036249498</v>
      </c>
      <c r="F116" s="81">
        <v>5209918.8483326901</v>
      </c>
      <c r="G116" s="81">
        <v>5481282.14139935</v>
      </c>
      <c r="H116" s="81">
        <f t="shared" si="1"/>
        <v>24609277.414493326</v>
      </c>
    </row>
    <row r="117" spans="1:8">
      <c r="A117">
        <v>260419</v>
      </c>
      <c r="B117" t="s">
        <v>132</v>
      </c>
      <c r="C117" s="82">
        <v>1263296.4068601001</v>
      </c>
      <c r="D117" s="81">
        <v>1316512.1439154299</v>
      </c>
      <c r="E117" s="81">
        <v>1365838.73575402</v>
      </c>
      <c r="F117" s="81">
        <v>1410925.2846119499</v>
      </c>
      <c r="G117" s="81">
        <v>1453373.6985907999</v>
      </c>
      <c r="H117" s="81">
        <f t="shared" si="1"/>
        <v>6809946.2697323002</v>
      </c>
    </row>
    <row r="118" spans="1:8">
      <c r="A118">
        <v>260421</v>
      </c>
      <c r="B118" t="s">
        <v>133</v>
      </c>
      <c r="C118" s="82">
        <v>3932470.1603278001</v>
      </c>
      <c r="D118" s="81">
        <v>4071415.8854744099</v>
      </c>
      <c r="E118" s="81">
        <v>4198259.7230358701</v>
      </c>
      <c r="F118" s="81">
        <v>4307755.2690669298</v>
      </c>
      <c r="G118" s="81">
        <v>4405083.1428075302</v>
      </c>
      <c r="H118" s="81">
        <f t="shared" si="1"/>
        <v>20914984.18071254</v>
      </c>
    </row>
    <row r="119" spans="1:8">
      <c r="A119">
        <v>270425</v>
      </c>
      <c r="B119" t="s">
        <v>135</v>
      </c>
      <c r="C119" s="82">
        <v>1487245.65209139</v>
      </c>
      <c r="D119" s="81">
        <v>1580342.4081470601</v>
      </c>
      <c r="E119" s="81">
        <v>1673577.16038891</v>
      </c>
      <c r="F119" s="81">
        <v>1766314.35428346</v>
      </c>
      <c r="G119" s="81">
        <v>1858555.02679576</v>
      </c>
      <c r="H119" s="81">
        <f t="shared" si="1"/>
        <v>8366034.6017065793</v>
      </c>
    </row>
    <row r="120" spans="1:8">
      <c r="A120">
        <v>270428</v>
      </c>
      <c r="B120" t="s">
        <v>136</v>
      </c>
      <c r="C120" s="82">
        <v>220564.03540831801</v>
      </c>
      <c r="D120" s="81">
        <v>232418.257197392</v>
      </c>
      <c r="E120" s="81">
        <v>244933.128282344</v>
      </c>
      <c r="F120" s="81">
        <v>256768.65848468599</v>
      </c>
      <c r="G120" s="81">
        <v>267778.67645012098</v>
      </c>
      <c r="H120" s="81">
        <f t="shared" si="1"/>
        <v>1222462.7558228609</v>
      </c>
    </row>
    <row r="121" spans="1:8">
      <c r="A121">
        <v>270429</v>
      </c>
      <c r="B121" t="s">
        <v>137</v>
      </c>
      <c r="C121" s="82">
        <v>13123775.5769384</v>
      </c>
      <c r="D121" s="81">
        <v>13929889.335597999</v>
      </c>
      <c r="E121" s="81">
        <v>14767443.9324129</v>
      </c>
      <c r="F121" s="81">
        <v>15649989.3808257</v>
      </c>
      <c r="G121" s="81">
        <v>16578910.7234874</v>
      </c>
      <c r="H121" s="81">
        <f t="shared" si="1"/>
        <v>74050008.949262396</v>
      </c>
    </row>
    <row r="122" spans="1:8">
      <c r="A122">
        <v>270430</v>
      </c>
      <c r="B122" t="s">
        <v>138</v>
      </c>
      <c r="C122" s="82">
        <v>848785.33131714596</v>
      </c>
      <c r="D122" s="81">
        <v>888098.82511394704</v>
      </c>
      <c r="E122" s="81">
        <v>925321.421735454</v>
      </c>
      <c r="F122" s="81">
        <v>959903.30439257296</v>
      </c>
      <c r="G122" s="81">
        <v>991943.34634371998</v>
      </c>
      <c r="H122" s="81">
        <f t="shared" si="1"/>
        <v>4614052.2289028401</v>
      </c>
    </row>
    <row r="123" spans="1:8">
      <c r="A123">
        <v>270432</v>
      </c>
      <c r="B123" t="s">
        <v>139</v>
      </c>
      <c r="C123" s="82">
        <v>1445165.6863406801</v>
      </c>
      <c r="D123" s="81">
        <v>1522010.5305057</v>
      </c>
      <c r="E123" s="81">
        <v>1600802.9401507699</v>
      </c>
      <c r="F123" s="81">
        <v>1682984.5520516699</v>
      </c>
      <c r="G123" s="81">
        <v>1768722.7727193099</v>
      </c>
      <c r="H123" s="81">
        <f t="shared" si="1"/>
        <v>8019686.4817681294</v>
      </c>
    </row>
    <row r="124" spans="1:8">
      <c r="A124">
        <v>270433</v>
      </c>
      <c r="B124" t="s">
        <v>140</v>
      </c>
      <c r="C124" s="82">
        <v>1016236.24939544</v>
      </c>
      <c r="D124" s="81">
        <v>1163832.4308048701</v>
      </c>
      <c r="E124" s="81">
        <v>1320053.93684989</v>
      </c>
      <c r="F124" s="81">
        <v>1483618.2001597099</v>
      </c>
      <c r="G124" s="81">
        <v>1654986.81233842</v>
      </c>
      <c r="H124" s="81">
        <f t="shared" si="1"/>
        <v>6638727.6295483299</v>
      </c>
    </row>
    <row r="125" spans="1:8">
      <c r="A125">
        <v>270435</v>
      </c>
      <c r="B125" t="s">
        <v>141</v>
      </c>
      <c r="C125" s="82">
        <v>1158782.49807144</v>
      </c>
      <c r="D125" s="81">
        <v>1191697.8475551901</v>
      </c>
      <c r="E125" s="81">
        <v>1224355.2198391601</v>
      </c>
      <c r="F125" s="81">
        <v>1242805.77296043</v>
      </c>
      <c r="G125" s="81">
        <v>1250421.62836895</v>
      </c>
      <c r="H125" s="81">
        <f t="shared" si="1"/>
        <v>6068062.9667951707</v>
      </c>
    </row>
    <row r="126" spans="1:8">
      <c r="A126">
        <v>270438</v>
      </c>
      <c r="B126" t="s">
        <v>142</v>
      </c>
      <c r="C126" s="82">
        <v>545506.033232035</v>
      </c>
      <c r="D126" s="81">
        <v>570345.29367564002</v>
      </c>
      <c r="E126" s="81">
        <v>596668.29678156704</v>
      </c>
      <c r="F126" s="81">
        <v>624393.98774622497</v>
      </c>
      <c r="G126" s="81">
        <v>653346.58201113704</v>
      </c>
      <c r="H126" s="81">
        <f t="shared" si="1"/>
        <v>2990260.1934466045</v>
      </c>
    </row>
    <row r="127" spans="1:8">
      <c r="A127">
        <v>270441</v>
      </c>
      <c r="B127" t="s">
        <v>143</v>
      </c>
      <c r="C127" s="82">
        <v>888630.29455050302</v>
      </c>
      <c r="D127" s="81">
        <v>984319.47465349501</v>
      </c>
      <c r="E127" s="81">
        <v>1083387.1907095001</v>
      </c>
      <c r="F127" s="81">
        <v>1184310.6037514701</v>
      </c>
      <c r="G127" s="81">
        <v>1288007.0901855901</v>
      </c>
      <c r="H127" s="81">
        <f t="shared" si="1"/>
        <v>5428654.6538505582</v>
      </c>
    </row>
    <row r="128" spans="1:8">
      <c r="A128">
        <v>280451</v>
      </c>
      <c r="B128" t="s">
        <v>145</v>
      </c>
      <c r="C128" s="82">
        <v>331520.85517986998</v>
      </c>
      <c r="D128" s="81">
        <v>347490.602830377</v>
      </c>
      <c r="E128" s="81">
        <v>364517.88886584499</v>
      </c>
      <c r="F128" s="81">
        <v>381611.316085378</v>
      </c>
      <c r="G128" s="81">
        <v>397577.49889066798</v>
      </c>
      <c r="H128" s="81">
        <f t="shared" si="1"/>
        <v>1822718.1618521379</v>
      </c>
    </row>
    <row r="129" spans="1:8">
      <c r="A129">
        <v>280457</v>
      </c>
      <c r="B129" t="s">
        <v>146</v>
      </c>
      <c r="C129" s="82">
        <v>260978.88920003301</v>
      </c>
      <c r="D129" s="81">
        <v>254637.413062682</v>
      </c>
      <c r="E129" s="81">
        <v>250941.42013427999</v>
      </c>
      <c r="F129" s="81">
        <v>245084.86871606199</v>
      </c>
      <c r="G129" s="81">
        <v>253722.38282959399</v>
      </c>
      <c r="H129" s="81">
        <f t="shared" si="1"/>
        <v>1265364.9739426509</v>
      </c>
    </row>
    <row r="130" spans="1:8">
      <c r="A130">
        <v>280461</v>
      </c>
      <c r="B130" t="s">
        <v>147</v>
      </c>
      <c r="C130" s="82">
        <v>414940.93001371698</v>
      </c>
      <c r="D130" s="81">
        <v>445779.39647894999</v>
      </c>
      <c r="E130" s="81">
        <v>476511.90013165597</v>
      </c>
      <c r="F130" s="81">
        <v>507885.47532138502</v>
      </c>
      <c r="G130" s="81">
        <v>539655.81320418499</v>
      </c>
      <c r="H130" s="81">
        <f t="shared" si="1"/>
        <v>2384773.5151498932</v>
      </c>
    </row>
    <row r="131" spans="1:8">
      <c r="A131">
        <v>280466</v>
      </c>
      <c r="B131" t="s">
        <v>148</v>
      </c>
      <c r="C131" s="82">
        <v>293262.16937168798</v>
      </c>
      <c r="D131" s="81">
        <v>302606.62599162298</v>
      </c>
      <c r="E131" s="81">
        <v>311416.76602884597</v>
      </c>
      <c r="F131" s="81">
        <v>319368.71029002802</v>
      </c>
      <c r="G131" s="81">
        <v>327367.03303397697</v>
      </c>
      <c r="H131" s="81">
        <f t="shared" si="1"/>
        <v>1554021.3047161619</v>
      </c>
    </row>
    <row r="132" spans="1:8">
      <c r="A132">
        <v>290280</v>
      </c>
      <c r="B132" t="s">
        <v>151</v>
      </c>
      <c r="C132" s="82">
        <v>738138.88240457501</v>
      </c>
      <c r="D132" s="81">
        <v>768372.29220786598</v>
      </c>
      <c r="E132" s="81">
        <v>805897.50995725999</v>
      </c>
      <c r="F132" s="81">
        <v>848941.863570277</v>
      </c>
      <c r="G132" s="81">
        <v>898543.81857069803</v>
      </c>
      <c r="H132" s="81">
        <f t="shared" ref="H132:H195" si="2">SUM(C132:G132)</f>
        <v>4059894.3667106763</v>
      </c>
    </row>
    <row r="133" spans="1:8">
      <c r="A133">
        <v>290553</v>
      </c>
      <c r="B133" t="s">
        <v>152</v>
      </c>
      <c r="C133" s="82">
        <v>4405266.1602066597</v>
      </c>
      <c r="D133" s="81">
        <v>4606384.7526601097</v>
      </c>
      <c r="E133" s="81">
        <v>4800574.1201352999</v>
      </c>
      <c r="F133" s="81">
        <v>4982044.9488904001</v>
      </c>
      <c r="G133" s="81">
        <v>5155475.6174885398</v>
      </c>
      <c r="H133" s="81">
        <f t="shared" si="2"/>
        <v>23949745.599381011</v>
      </c>
    </row>
    <row r="134" spans="1:8">
      <c r="A134">
        <v>290554</v>
      </c>
      <c r="B134" t="s">
        <v>153</v>
      </c>
      <c r="C134" s="82">
        <v>2062871.9931987301</v>
      </c>
      <c r="D134" s="81">
        <v>2154411.8222158402</v>
      </c>
      <c r="E134" s="81">
        <v>2251209.4956482099</v>
      </c>
      <c r="F134" s="81">
        <v>2347657.7449936499</v>
      </c>
      <c r="G134" s="81">
        <v>2438907.2217361801</v>
      </c>
      <c r="H134" s="81">
        <f t="shared" si="2"/>
        <v>11255058.27779261</v>
      </c>
    </row>
    <row r="135" spans="1:8">
      <c r="A135">
        <v>290565</v>
      </c>
      <c r="B135" t="s">
        <v>154</v>
      </c>
      <c r="C135" s="82">
        <v>3665793.6144743501</v>
      </c>
      <c r="D135" s="81">
        <v>3832997.6679631802</v>
      </c>
      <c r="E135" s="81">
        <v>4010522.3841550201</v>
      </c>
      <c r="F135" s="81">
        <v>4186122.0991784902</v>
      </c>
      <c r="G135" s="81">
        <v>4350787.4192273403</v>
      </c>
      <c r="H135" s="81">
        <f t="shared" si="2"/>
        <v>20046223.184998378</v>
      </c>
    </row>
    <row r="136" spans="1:8">
      <c r="A136">
        <v>290570</v>
      </c>
      <c r="B136" t="s">
        <v>155</v>
      </c>
      <c r="C136" s="82">
        <v>962980.88136309199</v>
      </c>
      <c r="D136" s="81">
        <v>1010604.62375053</v>
      </c>
      <c r="E136" s="81">
        <v>1060334.39143433</v>
      </c>
      <c r="F136" s="81">
        <v>1108760.24132438</v>
      </c>
      <c r="G136" s="81">
        <v>1154784.26035567</v>
      </c>
      <c r="H136" s="81">
        <f t="shared" si="2"/>
        <v>5297464.3982280018</v>
      </c>
    </row>
    <row r="137" spans="1:8">
      <c r="A137">
        <v>290571</v>
      </c>
      <c r="B137" t="s">
        <v>725</v>
      </c>
      <c r="C137" s="82">
        <v>1881981.8175067999</v>
      </c>
      <c r="D137" s="81">
        <v>1963626.8626886201</v>
      </c>
      <c r="E137" s="81">
        <v>2054368.24364714</v>
      </c>
      <c r="F137" s="81">
        <v>2152603.66274773</v>
      </c>
      <c r="G137" s="81">
        <v>2258307.52790369</v>
      </c>
      <c r="H137" s="81">
        <f t="shared" si="2"/>
        <v>10310888.114493981</v>
      </c>
    </row>
    <row r="138" spans="1:8">
      <c r="A138">
        <v>290573</v>
      </c>
      <c r="B138" t="s">
        <v>157</v>
      </c>
      <c r="C138" s="82">
        <v>5145171.5191823002</v>
      </c>
      <c r="D138" s="81">
        <v>5435940.3822980197</v>
      </c>
      <c r="E138" s="81">
        <v>5716909.3264584597</v>
      </c>
      <c r="F138" s="81">
        <v>5985173.3867165102</v>
      </c>
      <c r="G138" s="81">
        <v>6245187.7039387198</v>
      </c>
      <c r="H138" s="81">
        <f t="shared" si="2"/>
        <v>28528382.318594009</v>
      </c>
    </row>
    <row r="139" spans="1:8">
      <c r="A139">
        <v>290579</v>
      </c>
      <c r="B139" t="s">
        <v>158</v>
      </c>
      <c r="C139" s="82">
        <v>6553577.4396829596</v>
      </c>
      <c r="D139" s="81">
        <v>6862634.3286761101</v>
      </c>
      <c r="E139" s="81">
        <v>7159298.0345807197</v>
      </c>
      <c r="F139" s="81">
        <v>7434758.2357205404</v>
      </c>
      <c r="G139" s="81">
        <v>7695618.6191930203</v>
      </c>
      <c r="H139" s="81">
        <f t="shared" si="2"/>
        <v>35705886.65785335</v>
      </c>
    </row>
    <row r="140" spans="1:8">
      <c r="A140">
        <v>290581</v>
      </c>
      <c r="B140" t="s">
        <v>726</v>
      </c>
      <c r="C140" s="82">
        <v>2556650.8723653401</v>
      </c>
      <c r="D140" s="81">
        <v>2615580.5278609102</v>
      </c>
      <c r="E140" s="81">
        <v>2670924.2043996402</v>
      </c>
      <c r="F140" s="81">
        <v>2718991.56108109</v>
      </c>
      <c r="G140" s="81">
        <v>2761126.3651342299</v>
      </c>
      <c r="H140" s="81">
        <f t="shared" si="2"/>
        <v>13323273.530841211</v>
      </c>
    </row>
    <row r="141" spans="1:8">
      <c r="A141">
        <v>290598</v>
      </c>
      <c r="B141" t="s">
        <v>727</v>
      </c>
      <c r="C141" s="82">
        <v>378631.052751093</v>
      </c>
      <c r="D141" s="81">
        <v>399609.42332849198</v>
      </c>
      <c r="E141" s="81">
        <v>421677.65444946702</v>
      </c>
      <c r="F141" s="81">
        <v>443523.82431538601</v>
      </c>
      <c r="G141" s="81">
        <v>463363.97369688499</v>
      </c>
      <c r="H141" s="81">
        <f t="shared" si="2"/>
        <v>2106805.9285413232</v>
      </c>
    </row>
    <row r="142" spans="1:8">
      <c r="A142">
        <v>300586</v>
      </c>
      <c r="B142" t="s">
        <v>163</v>
      </c>
      <c r="C142" s="82">
        <v>271162.600467482</v>
      </c>
      <c r="D142" s="81">
        <v>282316.23849000799</v>
      </c>
      <c r="E142" s="81">
        <v>293859.31907075201</v>
      </c>
      <c r="F142" s="81">
        <v>305567.564296567</v>
      </c>
      <c r="G142" s="81">
        <v>317942.99891343102</v>
      </c>
      <c r="H142" s="81">
        <f t="shared" si="2"/>
        <v>1470848.7212382401</v>
      </c>
    </row>
    <row r="143" spans="1:8">
      <c r="A143">
        <v>300588</v>
      </c>
      <c r="B143" t="s">
        <v>164</v>
      </c>
      <c r="C143" s="82">
        <v>263275.02374853397</v>
      </c>
      <c r="D143" s="81">
        <v>272123.44174771302</v>
      </c>
      <c r="E143" s="81">
        <v>281365.37666842202</v>
      </c>
      <c r="F143" s="81">
        <v>290762.97059977101</v>
      </c>
      <c r="G143" s="81">
        <v>299199.32227433001</v>
      </c>
      <c r="H143" s="81">
        <f t="shared" si="2"/>
        <v>1406726.13503877</v>
      </c>
    </row>
    <row r="144" spans="1:8">
      <c r="A144">
        <v>300589</v>
      </c>
      <c r="B144" t="s">
        <v>165</v>
      </c>
      <c r="C144" s="82">
        <v>256606.21418878401</v>
      </c>
      <c r="D144" s="81">
        <v>264119.04841665103</v>
      </c>
      <c r="E144" s="81">
        <v>272407.01110259298</v>
      </c>
      <c r="F144" s="81">
        <v>280385.460411412</v>
      </c>
      <c r="G144" s="81">
        <v>287579.64618173201</v>
      </c>
      <c r="H144" s="81">
        <f t="shared" si="2"/>
        <v>1361097.3803011719</v>
      </c>
    </row>
    <row r="145" spans="1:8">
      <c r="A145">
        <v>300590</v>
      </c>
      <c r="B145" t="s">
        <v>166</v>
      </c>
      <c r="C145" s="82">
        <v>368975.84242804197</v>
      </c>
      <c r="D145" s="81">
        <v>387837.93755150301</v>
      </c>
      <c r="E145" s="81">
        <v>407441.30926122301</v>
      </c>
      <c r="F145" s="81">
        <v>427180.80194943701</v>
      </c>
      <c r="G145" s="81">
        <v>447098.23242828401</v>
      </c>
      <c r="H145" s="81">
        <f t="shared" si="2"/>
        <v>2038534.1236184891</v>
      </c>
    </row>
    <row r="146" spans="1:8">
      <c r="A146">
        <v>300591</v>
      </c>
      <c r="B146" t="s">
        <v>167</v>
      </c>
      <c r="C146" s="82">
        <v>163194.50166910701</v>
      </c>
      <c r="D146" s="81">
        <v>170254.30000597201</v>
      </c>
      <c r="E146" s="81">
        <v>177544.84395292599</v>
      </c>
      <c r="F146" s="81">
        <v>184591.55794158901</v>
      </c>
      <c r="G146" s="81">
        <v>191333.458493574</v>
      </c>
      <c r="H146" s="81">
        <f t="shared" si="2"/>
        <v>886918.66206316813</v>
      </c>
    </row>
    <row r="147" spans="1:8">
      <c r="A147">
        <v>300594</v>
      </c>
      <c r="B147" t="s">
        <v>168</v>
      </c>
      <c r="C147" s="82">
        <v>543023.14437408396</v>
      </c>
      <c r="D147" s="81">
        <v>571177.58834293101</v>
      </c>
      <c r="E147" s="81">
        <v>603701.23938916996</v>
      </c>
      <c r="F147" s="81">
        <v>640199.06511780794</v>
      </c>
      <c r="G147" s="81">
        <v>680863.11015084502</v>
      </c>
      <c r="H147" s="81">
        <f t="shared" si="2"/>
        <v>3038964.1473748377</v>
      </c>
    </row>
    <row r="148" spans="1:8">
      <c r="A148">
        <v>300598</v>
      </c>
      <c r="B148" t="s">
        <v>169</v>
      </c>
      <c r="C148" s="82">
        <v>414912.48403714801</v>
      </c>
      <c r="D148" s="81">
        <v>432485.69956067501</v>
      </c>
      <c r="E148" s="81">
        <v>450256.42295719299</v>
      </c>
      <c r="F148" s="81">
        <v>467560.31122002099</v>
      </c>
      <c r="G148" s="81">
        <v>484888.60674871597</v>
      </c>
      <c r="H148" s="81">
        <f t="shared" si="2"/>
        <v>2250103.5245237527</v>
      </c>
    </row>
    <row r="149" spans="1:8">
      <c r="A149">
        <v>300606</v>
      </c>
      <c r="B149" t="s">
        <v>170</v>
      </c>
      <c r="C149" s="82">
        <v>675263.69455347199</v>
      </c>
      <c r="D149" s="81">
        <v>696413.71010647295</v>
      </c>
      <c r="E149" s="81">
        <v>714630.12279556296</v>
      </c>
      <c r="F149" s="81">
        <v>729039.78254277201</v>
      </c>
      <c r="G149" s="81">
        <v>740436.46964859206</v>
      </c>
      <c r="H149" s="81">
        <f t="shared" si="2"/>
        <v>3555783.7796468721</v>
      </c>
    </row>
    <row r="150" spans="1:8">
      <c r="A150">
        <v>300609</v>
      </c>
      <c r="B150" t="s">
        <v>171</v>
      </c>
      <c r="C150" s="82">
        <v>527120.31354168698</v>
      </c>
      <c r="D150" s="81">
        <v>543098.47817761602</v>
      </c>
      <c r="E150" s="81">
        <v>560352.52885920799</v>
      </c>
      <c r="F150" s="81">
        <v>577832.66359043296</v>
      </c>
      <c r="G150" s="81">
        <v>593454.96639410895</v>
      </c>
      <c r="H150" s="81">
        <f t="shared" si="2"/>
        <v>2801858.9505630527</v>
      </c>
    </row>
    <row r="151" spans="1:8">
      <c r="A151">
        <v>300612</v>
      </c>
      <c r="B151" t="s">
        <v>172</v>
      </c>
      <c r="C151" s="82">
        <v>165491.076616459</v>
      </c>
      <c r="D151" s="81">
        <v>173895.35962850999</v>
      </c>
      <c r="E151" s="81">
        <v>182046.29549067901</v>
      </c>
      <c r="F151" s="81">
        <v>189711.92362813401</v>
      </c>
      <c r="G151" s="81">
        <v>197140.67356093999</v>
      </c>
      <c r="H151" s="81">
        <f t="shared" si="2"/>
        <v>908285.32892472204</v>
      </c>
    </row>
    <row r="152" spans="1:8">
      <c r="A152">
        <v>300614</v>
      </c>
      <c r="B152" t="s">
        <v>173</v>
      </c>
      <c r="C152" s="82">
        <v>299609.72960110899</v>
      </c>
      <c r="D152" s="81">
        <v>308932.72465853899</v>
      </c>
      <c r="E152" s="81">
        <v>318744.18972000602</v>
      </c>
      <c r="F152" s="81">
        <v>328433.05043634999</v>
      </c>
      <c r="G152" s="81">
        <v>337547.59019429598</v>
      </c>
      <c r="H152" s="81">
        <f t="shared" si="2"/>
        <v>1593267.2846102999</v>
      </c>
    </row>
    <row r="153" spans="1:8">
      <c r="A153">
        <v>300619</v>
      </c>
      <c r="B153" t="s">
        <v>174</v>
      </c>
      <c r="C153" s="82">
        <v>233446.248319445</v>
      </c>
      <c r="D153" s="81">
        <v>245047.100837559</v>
      </c>
      <c r="E153" s="81">
        <v>257192.06614813299</v>
      </c>
      <c r="F153" s="81">
        <v>269356.68173563702</v>
      </c>
      <c r="G153" s="81">
        <v>280477.78729429399</v>
      </c>
      <c r="H153" s="81">
        <f t="shared" si="2"/>
        <v>1285519.8843350681</v>
      </c>
    </row>
    <row r="154" spans="1:8">
      <c r="A154">
        <v>300625</v>
      </c>
      <c r="B154" t="s">
        <v>175</v>
      </c>
      <c r="C154" s="82">
        <v>382229.50366877002</v>
      </c>
      <c r="D154" s="81">
        <v>397199.39524798898</v>
      </c>
      <c r="E154" s="81">
        <v>412888.715879436</v>
      </c>
      <c r="F154" s="81">
        <v>428466.11531360098</v>
      </c>
      <c r="G154" s="81">
        <v>442902.63409087999</v>
      </c>
      <c r="H154" s="81">
        <f t="shared" si="2"/>
        <v>2063686.3642006761</v>
      </c>
    </row>
    <row r="155" spans="1:8">
      <c r="A155">
        <v>300634</v>
      </c>
      <c r="B155" t="s">
        <v>176</v>
      </c>
      <c r="C155" s="82">
        <v>640720.71410793602</v>
      </c>
      <c r="D155" s="81">
        <v>667440.54448232299</v>
      </c>
      <c r="E155" s="81">
        <v>692682.87964320695</v>
      </c>
      <c r="F155" s="81">
        <v>715366.22080180305</v>
      </c>
      <c r="G155" s="81">
        <v>736453.02830214298</v>
      </c>
      <c r="H155" s="81">
        <f t="shared" si="2"/>
        <v>3452663.3873374122</v>
      </c>
    </row>
    <row r="156" spans="1:8">
      <c r="A156">
        <v>300639</v>
      </c>
      <c r="B156" t="s">
        <v>177</v>
      </c>
      <c r="C156" s="82">
        <v>310488.58064210502</v>
      </c>
      <c r="D156" s="81">
        <v>322650.35013575002</v>
      </c>
      <c r="E156" s="81">
        <v>335557.45458221401</v>
      </c>
      <c r="F156" s="81">
        <v>348690.69371612603</v>
      </c>
      <c r="G156" s="81">
        <v>360629.56448163302</v>
      </c>
      <c r="H156" s="81">
        <f t="shared" si="2"/>
        <v>1678016.6435578282</v>
      </c>
    </row>
    <row r="157" spans="1:8">
      <c r="A157">
        <v>300650</v>
      </c>
      <c r="B157" t="s">
        <v>178</v>
      </c>
      <c r="C157" s="82">
        <v>346302.82087832899</v>
      </c>
      <c r="D157" s="81">
        <v>363280.39273674198</v>
      </c>
      <c r="E157" s="81">
        <v>381065.74586751597</v>
      </c>
      <c r="F157" s="81">
        <v>398304.901629097</v>
      </c>
      <c r="G157" s="81">
        <v>414389.78691166901</v>
      </c>
      <c r="H157" s="81">
        <f t="shared" si="2"/>
        <v>1903343.648023353</v>
      </c>
    </row>
    <row r="158" spans="1:8">
      <c r="A158">
        <v>300656</v>
      </c>
      <c r="B158" t="s">
        <v>179</v>
      </c>
      <c r="C158" s="82">
        <v>318390.785562362</v>
      </c>
      <c r="D158" s="81">
        <v>328407.585947485</v>
      </c>
      <c r="E158" s="81">
        <v>339052.19473194203</v>
      </c>
      <c r="F158" s="81">
        <v>349858.98053875001</v>
      </c>
      <c r="G158" s="81">
        <v>359477.78999172302</v>
      </c>
      <c r="H158" s="81">
        <f t="shared" si="2"/>
        <v>1695187.3367722621</v>
      </c>
    </row>
    <row r="159" spans="1:8">
      <c r="A159">
        <v>300663</v>
      </c>
      <c r="B159" t="s">
        <v>180</v>
      </c>
      <c r="C159" s="82">
        <v>126253.315806131</v>
      </c>
      <c r="D159" s="81">
        <v>130933.497468152</v>
      </c>
      <c r="E159" s="81">
        <v>134981.98989234501</v>
      </c>
      <c r="F159" s="81">
        <v>139494.27882199001</v>
      </c>
      <c r="G159" s="81">
        <v>143941.352275157</v>
      </c>
      <c r="H159" s="81">
        <f t="shared" si="2"/>
        <v>675604.43426377501</v>
      </c>
    </row>
    <row r="160" spans="1:8">
      <c r="A160">
        <v>300664</v>
      </c>
      <c r="B160" t="s">
        <v>181</v>
      </c>
      <c r="C160" s="82">
        <v>208261.969382293</v>
      </c>
      <c r="D160" s="81">
        <v>218657.45285755399</v>
      </c>
      <c r="E160" s="81">
        <v>229611.42288459299</v>
      </c>
      <c r="F160" s="81">
        <v>240548.61043625401</v>
      </c>
      <c r="G160" s="81">
        <v>250678.19284497699</v>
      </c>
      <c r="H160" s="81">
        <f t="shared" si="2"/>
        <v>1147757.6484056709</v>
      </c>
    </row>
    <row r="161" spans="1:8">
      <c r="A161">
        <v>310542</v>
      </c>
      <c r="B161" t="s">
        <v>728</v>
      </c>
      <c r="C161" s="82">
        <v>149826.50567903</v>
      </c>
      <c r="D161" s="81">
        <v>145516.24497129401</v>
      </c>
      <c r="E161" s="81">
        <v>144788.553764393</v>
      </c>
      <c r="F161" s="81">
        <v>140569.18075943299</v>
      </c>
      <c r="G161" s="81">
        <v>146143.71518376001</v>
      </c>
      <c r="H161" s="81">
        <f t="shared" si="2"/>
        <v>726844.20035791001</v>
      </c>
    </row>
    <row r="162" spans="1:8">
      <c r="A162">
        <v>310669</v>
      </c>
      <c r="B162" t="s">
        <v>729</v>
      </c>
      <c r="C162" s="82">
        <v>2951639.27989701</v>
      </c>
      <c r="D162" s="81">
        <v>3051280.7945451499</v>
      </c>
      <c r="E162" s="81">
        <v>3152320.2599891098</v>
      </c>
      <c r="F162" s="81">
        <v>3261362.2426630598</v>
      </c>
      <c r="G162" s="81">
        <v>3380593.7921512001</v>
      </c>
      <c r="H162" s="81">
        <f t="shared" si="2"/>
        <v>15797196.369245527</v>
      </c>
    </row>
    <row r="163" spans="1:8">
      <c r="A163">
        <v>310675</v>
      </c>
      <c r="B163" t="s">
        <v>185</v>
      </c>
      <c r="C163" s="82">
        <v>1131831.05420248</v>
      </c>
      <c r="D163" s="81">
        <v>1175560.8513781501</v>
      </c>
      <c r="E163" s="81">
        <v>1221819.5662517201</v>
      </c>
      <c r="F163" s="81">
        <v>1267559.5831523901</v>
      </c>
      <c r="G163" s="81">
        <v>1310214.5217816301</v>
      </c>
      <c r="H163" s="81">
        <f t="shared" si="2"/>
        <v>6106985.5767663699</v>
      </c>
    </row>
    <row r="164" spans="1:8">
      <c r="A164">
        <v>310676</v>
      </c>
      <c r="B164" t="s">
        <v>186</v>
      </c>
      <c r="C164" s="82">
        <v>1153555.24498578</v>
      </c>
      <c r="D164" s="81">
        <v>1213394.87583152</v>
      </c>
      <c r="E164" s="81">
        <v>1276172.47903434</v>
      </c>
      <c r="F164" s="81">
        <v>1337880.6657709801</v>
      </c>
      <c r="G164" s="81">
        <v>1396433.3453397001</v>
      </c>
      <c r="H164" s="81">
        <f t="shared" si="2"/>
        <v>6377436.6109623201</v>
      </c>
    </row>
    <row r="165" spans="1:8">
      <c r="A165">
        <v>310678</v>
      </c>
      <c r="B165" t="s">
        <v>730</v>
      </c>
      <c r="C165" s="82">
        <v>224032.773184716</v>
      </c>
      <c r="D165" s="81">
        <v>234804.81274416801</v>
      </c>
      <c r="E165" s="81">
        <v>245423.60834081101</v>
      </c>
      <c r="F165" s="81">
        <v>255961.07520008399</v>
      </c>
      <c r="G165" s="81">
        <v>265976.96440067899</v>
      </c>
      <c r="H165" s="81">
        <f t="shared" si="2"/>
        <v>1226199.2338704579</v>
      </c>
    </row>
    <row r="166" spans="1:8">
      <c r="A166">
        <v>310679</v>
      </c>
      <c r="B166" t="s">
        <v>188</v>
      </c>
      <c r="C166" s="82">
        <v>362502.66468711401</v>
      </c>
      <c r="D166" s="81">
        <v>382854.451030867</v>
      </c>
      <c r="E166" s="81">
        <v>404165.81267900002</v>
      </c>
      <c r="F166" s="81">
        <v>426851.23522868898</v>
      </c>
      <c r="G166" s="81">
        <v>450957.84883512702</v>
      </c>
      <c r="H166" s="81">
        <f t="shared" si="2"/>
        <v>2027332.0124607969</v>
      </c>
    </row>
    <row r="167" spans="1:8">
      <c r="A167">
        <v>310688</v>
      </c>
      <c r="B167" t="s">
        <v>189</v>
      </c>
      <c r="C167" s="82">
        <v>430655.84897862503</v>
      </c>
      <c r="D167" s="81">
        <v>440599.35399305198</v>
      </c>
      <c r="E167" s="81">
        <v>452093.18998071301</v>
      </c>
      <c r="F167" s="81">
        <v>463006.97433988098</v>
      </c>
      <c r="G167" s="81">
        <v>473018.71206357097</v>
      </c>
      <c r="H167" s="81">
        <f t="shared" si="2"/>
        <v>2259374.079355842</v>
      </c>
    </row>
    <row r="168" spans="1:8">
      <c r="A168">
        <v>310691</v>
      </c>
      <c r="B168" t="s">
        <v>190</v>
      </c>
      <c r="C168" s="82">
        <v>793754.39754807297</v>
      </c>
      <c r="D168" s="81">
        <v>840440.48143630498</v>
      </c>
      <c r="E168" s="81">
        <v>887634.87952458905</v>
      </c>
      <c r="F168" s="81">
        <v>935381.15550521004</v>
      </c>
      <c r="G168" s="81">
        <v>983620.84908994904</v>
      </c>
      <c r="H168" s="81">
        <f t="shared" si="2"/>
        <v>4440831.7631041268</v>
      </c>
    </row>
    <row r="169" spans="1:8">
      <c r="A169">
        <v>310692</v>
      </c>
      <c r="B169" t="s">
        <v>731</v>
      </c>
      <c r="C169" s="82">
        <v>187232.619385228</v>
      </c>
      <c r="D169" s="81">
        <v>191232.28884286201</v>
      </c>
      <c r="E169" s="81">
        <v>194734.854193065</v>
      </c>
      <c r="F169" s="81">
        <v>198962.317497679</v>
      </c>
      <c r="G169" s="81">
        <v>203652.64421895199</v>
      </c>
      <c r="H169" s="81">
        <f t="shared" si="2"/>
        <v>975814.72413778608</v>
      </c>
    </row>
    <row r="170" spans="1:8">
      <c r="A170">
        <v>310694</v>
      </c>
      <c r="B170" t="s">
        <v>192</v>
      </c>
      <c r="C170" s="82">
        <v>144729.21712253999</v>
      </c>
      <c r="D170" s="81">
        <v>152034.90169770501</v>
      </c>
      <c r="E170" s="81">
        <v>159542.41747003701</v>
      </c>
      <c r="F170" s="81">
        <v>167064.32172771101</v>
      </c>
      <c r="G170" s="81">
        <v>174095.48261396901</v>
      </c>
      <c r="H170" s="81">
        <f t="shared" si="2"/>
        <v>797466.34063196206</v>
      </c>
    </row>
    <row r="171" spans="1:8">
      <c r="A171">
        <v>310703</v>
      </c>
      <c r="B171" t="s">
        <v>193</v>
      </c>
      <c r="C171" s="82">
        <v>317792.08485984203</v>
      </c>
      <c r="D171" s="81">
        <v>332199.58129750303</v>
      </c>
      <c r="E171" s="81">
        <v>346755.44199972</v>
      </c>
      <c r="F171" s="81">
        <v>361359.54824533098</v>
      </c>
      <c r="G171" s="81">
        <v>374661.92580351798</v>
      </c>
      <c r="H171" s="81">
        <f t="shared" si="2"/>
        <v>1732768.582205914</v>
      </c>
    </row>
    <row r="172" spans="1:8">
      <c r="A172">
        <v>310704</v>
      </c>
      <c r="B172" t="s">
        <v>194</v>
      </c>
      <c r="C172" s="82">
        <v>1992885.48111317</v>
      </c>
      <c r="D172" s="81">
        <v>2099166.85169221</v>
      </c>
      <c r="E172" s="81">
        <v>2208500.80365986</v>
      </c>
      <c r="F172" s="81">
        <v>2323380.16186551</v>
      </c>
      <c r="G172" s="81">
        <v>2443521.2377418</v>
      </c>
      <c r="H172" s="81">
        <f t="shared" si="2"/>
        <v>11067454.53607255</v>
      </c>
    </row>
    <row r="173" spans="1:8">
      <c r="A173">
        <v>310708</v>
      </c>
      <c r="B173" t="s">
        <v>195</v>
      </c>
      <c r="C173" s="82">
        <v>252519.820468216</v>
      </c>
      <c r="D173" s="81">
        <v>273429.05381066003</v>
      </c>
      <c r="E173" s="81">
        <v>294885.54015431099</v>
      </c>
      <c r="F173" s="81">
        <v>316743.75398104702</v>
      </c>
      <c r="G173" s="81">
        <v>339168.92010043102</v>
      </c>
      <c r="H173" s="81">
        <f t="shared" si="2"/>
        <v>1476747.0885146649</v>
      </c>
    </row>
    <row r="174" spans="1:8">
      <c r="A174">
        <v>310714</v>
      </c>
      <c r="B174" t="s">
        <v>196</v>
      </c>
      <c r="C174" s="82">
        <v>494150.53224267898</v>
      </c>
      <c r="D174" s="81">
        <v>502177.67613912403</v>
      </c>
      <c r="E174" s="81">
        <v>511262.58591273101</v>
      </c>
      <c r="F174" s="81">
        <v>497936.15428134799</v>
      </c>
      <c r="G174" s="81">
        <v>499160.77475156501</v>
      </c>
      <c r="H174" s="81">
        <f t="shared" si="2"/>
        <v>2504687.7233274472</v>
      </c>
    </row>
    <row r="175" spans="1:8">
      <c r="A175">
        <v>310721</v>
      </c>
      <c r="B175" t="s">
        <v>197</v>
      </c>
      <c r="C175" s="82">
        <v>806248.15643311001</v>
      </c>
      <c r="D175" s="81">
        <v>868462.30433588603</v>
      </c>
      <c r="E175" s="81">
        <v>931956.90594647406</v>
      </c>
      <c r="F175" s="81">
        <v>995956.27709612099</v>
      </c>
      <c r="G175" s="81">
        <v>1061243.58515963</v>
      </c>
      <c r="H175" s="81">
        <f t="shared" si="2"/>
        <v>4663867.2289712215</v>
      </c>
    </row>
    <row r="176" spans="1:8">
      <c r="A176">
        <v>310728</v>
      </c>
      <c r="B176" t="s">
        <v>198</v>
      </c>
      <c r="C176" s="82">
        <v>244879.149115245</v>
      </c>
      <c r="D176" s="81">
        <v>256581.02729007401</v>
      </c>
      <c r="E176" s="81">
        <v>268934.848264592</v>
      </c>
      <c r="F176" s="81">
        <v>281868.59212729603</v>
      </c>
      <c r="G176" s="81">
        <v>295472.57902856002</v>
      </c>
      <c r="H176" s="81">
        <f t="shared" si="2"/>
        <v>1347736.195825767</v>
      </c>
    </row>
    <row r="177" spans="1:8">
      <c r="A177">
        <v>310734</v>
      </c>
      <c r="B177" t="s">
        <v>199</v>
      </c>
      <c r="C177" s="82">
        <v>163130.016311463</v>
      </c>
      <c r="D177" s="81">
        <v>174358.31134015101</v>
      </c>
      <c r="E177" s="81">
        <v>185793.332295903</v>
      </c>
      <c r="F177" s="81">
        <v>197376.005542208</v>
      </c>
      <c r="G177" s="81">
        <v>209163.159786904</v>
      </c>
      <c r="H177" s="81">
        <f t="shared" si="2"/>
        <v>929820.82527662895</v>
      </c>
    </row>
    <row r="178" spans="1:8">
      <c r="A178">
        <v>310737</v>
      </c>
      <c r="B178" t="s">
        <v>200</v>
      </c>
      <c r="C178" s="82">
        <v>139895.280071235</v>
      </c>
      <c r="D178" s="81">
        <v>146812.96390995901</v>
      </c>
      <c r="E178" s="81">
        <v>154196.032374459</v>
      </c>
      <c r="F178" s="81">
        <v>161900.68507850901</v>
      </c>
      <c r="G178" s="81">
        <v>169868.59535709501</v>
      </c>
      <c r="H178" s="81">
        <f t="shared" si="2"/>
        <v>772673.556791257</v>
      </c>
    </row>
    <row r="179" spans="1:8">
      <c r="A179">
        <v>310777</v>
      </c>
      <c r="B179" t="s">
        <v>732</v>
      </c>
      <c r="C179" s="82">
        <v>218706.08548167301</v>
      </c>
      <c r="D179" s="81">
        <v>239471.726499549</v>
      </c>
      <c r="E179" s="81">
        <v>260727.133011219</v>
      </c>
      <c r="F179" s="81">
        <v>282801.46876057301</v>
      </c>
      <c r="G179" s="81">
        <v>305432.070465133</v>
      </c>
      <c r="H179" s="81">
        <f t="shared" si="2"/>
        <v>1307138.4842181471</v>
      </c>
    </row>
    <row r="180" spans="1:8">
      <c r="A180">
        <v>320751</v>
      </c>
      <c r="B180" t="s">
        <v>203</v>
      </c>
      <c r="C180" s="82">
        <v>667349.75443961704</v>
      </c>
      <c r="D180" s="81">
        <v>687996.50174251501</v>
      </c>
      <c r="E180" s="81">
        <v>710090.27360987302</v>
      </c>
      <c r="F180" s="81">
        <v>732161.83146842604</v>
      </c>
      <c r="G180" s="81">
        <v>752378.17927351</v>
      </c>
      <c r="H180" s="81">
        <f t="shared" si="2"/>
        <v>3549976.5405339412</v>
      </c>
    </row>
    <row r="181" spans="1:8">
      <c r="A181">
        <v>320753</v>
      </c>
      <c r="B181" t="s">
        <v>733</v>
      </c>
      <c r="C181" s="82">
        <v>3086100.1644084598</v>
      </c>
      <c r="D181" s="81">
        <v>3203807.6452252101</v>
      </c>
      <c r="E181" s="81">
        <v>3307305.64954051</v>
      </c>
      <c r="F181" s="81">
        <v>3393256.64765285</v>
      </c>
      <c r="G181" s="81">
        <v>3465489.3675870099</v>
      </c>
      <c r="H181" s="81">
        <f t="shared" si="2"/>
        <v>16455959.474414039</v>
      </c>
    </row>
    <row r="182" spans="1:8">
      <c r="A182">
        <v>320756</v>
      </c>
      <c r="B182" t="s">
        <v>205</v>
      </c>
      <c r="C182" s="82">
        <v>383258.59373362601</v>
      </c>
      <c r="D182" s="81">
        <v>392682.42132597498</v>
      </c>
      <c r="E182" s="81">
        <v>402867.52509804402</v>
      </c>
      <c r="F182" s="81">
        <v>412862.942540169</v>
      </c>
      <c r="G182" s="81">
        <v>422044.71243634599</v>
      </c>
      <c r="H182" s="81">
        <f t="shared" si="2"/>
        <v>2013716.1951341601</v>
      </c>
    </row>
    <row r="183" spans="1:8">
      <c r="A183">
        <v>320759</v>
      </c>
      <c r="B183" t="s">
        <v>206</v>
      </c>
      <c r="C183" s="82">
        <v>1310613.6471269501</v>
      </c>
      <c r="D183" s="81">
        <v>1383073.42038375</v>
      </c>
      <c r="E183" s="81">
        <v>1450621.12067689</v>
      </c>
      <c r="F183" s="81">
        <v>1512737.6362065601</v>
      </c>
      <c r="G183" s="81">
        <v>1570319.49153158</v>
      </c>
      <c r="H183" s="81">
        <f t="shared" si="2"/>
        <v>7227365.3159257295</v>
      </c>
    </row>
    <row r="184" spans="1:8">
      <c r="A184">
        <v>320771</v>
      </c>
      <c r="B184" t="s">
        <v>207</v>
      </c>
      <c r="C184" s="82">
        <v>264795.93753727898</v>
      </c>
      <c r="D184" s="81">
        <v>271431.33566117001</v>
      </c>
      <c r="E184" s="81">
        <v>278527.60734422802</v>
      </c>
      <c r="F184" s="81">
        <v>285174.41102319403</v>
      </c>
      <c r="G184" s="81">
        <v>290850.57553603803</v>
      </c>
      <c r="H184" s="81">
        <f t="shared" si="2"/>
        <v>1390779.8671019091</v>
      </c>
    </row>
    <row r="185" spans="1:8">
      <c r="A185">
        <v>320775</v>
      </c>
      <c r="B185" t="s">
        <v>734</v>
      </c>
      <c r="C185" s="82">
        <v>2562324.6906033498</v>
      </c>
      <c r="D185" s="81">
        <v>2671036.3202453102</v>
      </c>
      <c r="E185" s="81">
        <v>2767984.7138290801</v>
      </c>
      <c r="F185" s="81">
        <v>2851787.2057219702</v>
      </c>
      <c r="G185" s="81">
        <v>2924917.5751580498</v>
      </c>
      <c r="H185" s="81">
        <f t="shared" si="2"/>
        <v>13778050.505557761</v>
      </c>
    </row>
    <row r="186" spans="1:8">
      <c r="A186">
        <v>320783</v>
      </c>
      <c r="B186" t="s">
        <v>209</v>
      </c>
      <c r="C186" s="82">
        <v>1967367.9104762101</v>
      </c>
      <c r="D186" s="81">
        <v>2050598.38936902</v>
      </c>
      <c r="E186" s="81">
        <v>2135511.3275613999</v>
      </c>
      <c r="F186" s="81">
        <v>2224741.1965525402</v>
      </c>
      <c r="G186" s="81">
        <v>2318190.6668948499</v>
      </c>
      <c r="H186" s="81">
        <f t="shared" si="2"/>
        <v>10696409.490854019</v>
      </c>
    </row>
    <row r="187" spans="1:8">
      <c r="A187">
        <v>320790</v>
      </c>
      <c r="B187" t="s">
        <v>210</v>
      </c>
      <c r="C187" s="82">
        <v>609288.12228410295</v>
      </c>
      <c r="D187" s="81">
        <v>629321.70533083298</v>
      </c>
      <c r="E187" s="81">
        <v>647590.807762346</v>
      </c>
      <c r="F187" s="81">
        <v>662308.52133165405</v>
      </c>
      <c r="G187" s="81">
        <v>674848.40408609004</v>
      </c>
      <c r="H187" s="81">
        <f t="shared" si="2"/>
        <v>3223357.5607950264</v>
      </c>
    </row>
    <row r="188" spans="1:8">
      <c r="A188">
        <v>320792</v>
      </c>
      <c r="B188" t="s">
        <v>211</v>
      </c>
      <c r="C188" s="82">
        <v>654882.58291220898</v>
      </c>
      <c r="D188" s="81">
        <v>673144.85304038902</v>
      </c>
      <c r="E188" s="81">
        <v>693530.71339002601</v>
      </c>
      <c r="F188" s="81">
        <v>713783.23275260394</v>
      </c>
      <c r="G188" s="81">
        <v>731975.68435334996</v>
      </c>
      <c r="H188" s="81">
        <f t="shared" si="2"/>
        <v>3467317.0664485777</v>
      </c>
    </row>
    <row r="189" spans="1:8">
      <c r="A189">
        <v>320796</v>
      </c>
      <c r="B189" t="s">
        <v>212</v>
      </c>
      <c r="C189" s="82">
        <v>426768.66451812099</v>
      </c>
      <c r="D189" s="81">
        <v>440090.04258807201</v>
      </c>
      <c r="E189" s="81">
        <v>454283.939945744</v>
      </c>
      <c r="F189" s="81">
        <v>470121.47860233003</v>
      </c>
      <c r="G189" s="81">
        <v>486663.73156286502</v>
      </c>
      <c r="H189" s="81">
        <f t="shared" si="2"/>
        <v>2277927.8572171321</v>
      </c>
    </row>
    <row r="190" spans="1:8">
      <c r="A190">
        <v>320797</v>
      </c>
      <c r="B190" t="s">
        <v>213</v>
      </c>
      <c r="C190" s="82">
        <v>426720.78942182002</v>
      </c>
      <c r="D190" s="81">
        <v>446597.70547515998</v>
      </c>
      <c r="E190" s="81">
        <v>467214.52089638897</v>
      </c>
      <c r="F190" s="81">
        <v>488601.177974477</v>
      </c>
      <c r="G190" s="81">
        <v>510642.54350264301</v>
      </c>
      <c r="H190" s="81">
        <f t="shared" si="2"/>
        <v>2339776.7372704889</v>
      </c>
    </row>
    <row r="191" spans="1:8">
      <c r="A191">
        <v>320800</v>
      </c>
      <c r="B191" t="s">
        <v>214</v>
      </c>
      <c r="C191" s="82">
        <v>1652533.3288263101</v>
      </c>
      <c r="D191" s="81">
        <v>1729251.9843403499</v>
      </c>
      <c r="E191" s="81">
        <v>1809373.4687995899</v>
      </c>
      <c r="F191" s="81">
        <v>1892158.12591882</v>
      </c>
      <c r="G191" s="81">
        <v>1977748.9762543701</v>
      </c>
      <c r="H191" s="81">
        <f t="shared" si="2"/>
        <v>9061065.884139441</v>
      </c>
    </row>
    <row r="192" spans="1:8">
      <c r="A192">
        <v>320807</v>
      </c>
      <c r="B192" t="s">
        <v>215</v>
      </c>
      <c r="C192" s="82">
        <v>3521271.9016309702</v>
      </c>
      <c r="D192" s="81">
        <v>3594230.51605995</v>
      </c>
      <c r="E192" s="81">
        <v>3661785.6173428302</v>
      </c>
      <c r="F192" s="81">
        <v>3730362.9617864299</v>
      </c>
      <c r="G192" s="81">
        <v>3800379.8081400502</v>
      </c>
      <c r="H192" s="81">
        <f t="shared" si="2"/>
        <v>18308030.804960229</v>
      </c>
    </row>
    <row r="193" spans="1:8">
      <c r="A193">
        <v>320813</v>
      </c>
      <c r="B193" t="s">
        <v>735</v>
      </c>
      <c r="C193" s="82">
        <v>656100.914996529</v>
      </c>
      <c r="D193" s="81">
        <v>691994.97851118504</v>
      </c>
      <c r="E193" s="81">
        <v>727679.98293066304</v>
      </c>
      <c r="F193" s="81">
        <v>762747.48603994399</v>
      </c>
      <c r="G193" s="81">
        <v>797613.19524676201</v>
      </c>
      <c r="H193" s="81">
        <f t="shared" si="2"/>
        <v>3636136.5577250831</v>
      </c>
    </row>
    <row r="194" spans="1:8">
      <c r="A194">
        <v>320815</v>
      </c>
      <c r="B194" t="s">
        <v>217</v>
      </c>
      <c r="C194" s="82">
        <v>1448103.9276127999</v>
      </c>
      <c r="D194" s="81">
        <v>1503486.5647003299</v>
      </c>
      <c r="E194" s="81">
        <v>1561641.7739868499</v>
      </c>
      <c r="F194" s="81">
        <v>1624251.5356481399</v>
      </c>
      <c r="G194" s="81">
        <v>1690541.09504311</v>
      </c>
      <c r="H194" s="81">
        <f t="shared" si="2"/>
        <v>7828024.8969912296</v>
      </c>
    </row>
    <row r="195" spans="1:8">
      <c r="A195">
        <v>320818</v>
      </c>
      <c r="B195" t="s">
        <v>736</v>
      </c>
      <c r="C195" s="82">
        <v>9517523.8393137604</v>
      </c>
      <c r="D195" s="81">
        <v>9914883.6203227397</v>
      </c>
      <c r="E195" s="81">
        <v>10315123.2989507</v>
      </c>
      <c r="F195" s="81">
        <v>10719109.915878</v>
      </c>
      <c r="G195" s="81">
        <v>11133389.4765606</v>
      </c>
      <c r="H195" s="81">
        <f t="shared" si="2"/>
        <v>51600030.151025802</v>
      </c>
    </row>
    <row r="196" spans="1:8">
      <c r="A196">
        <v>320819</v>
      </c>
      <c r="B196" t="s">
        <v>218</v>
      </c>
      <c r="C196" s="82">
        <v>1988080.351485</v>
      </c>
      <c r="D196" s="81">
        <v>2101353.3326132898</v>
      </c>
      <c r="E196" s="81">
        <v>2203960.6924068402</v>
      </c>
      <c r="F196" s="81">
        <v>2294328.2340325699</v>
      </c>
      <c r="G196" s="81">
        <v>2375556.7351196199</v>
      </c>
      <c r="H196" s="81">
        <f t="shared" ref="H196:H259" si="3">SUM(C196:G196)</f>
        <v>10963279.345657321</v>
      </c>
    </row>
    <row r="197" spans="1:8">
      <c r="A197">
        <v>320825</v>
      </c>
      <c r="B197" t="s">
        <v>737</v>
      </c>
      <c r="C197" s="82">
        <v>1662694.4450345901</v>
      </c>
      <c r="D197" s="81">
        <v>1709051.0921821999</v>
      </c>
      <c r="E197" s="81">
        <v>1757386.68193424</v>
      </c>
      <c r="F197" s="81">
        <v>1806342.43626763</v>
      </c>
      <c r="G197" s="81">
        <v>1856538.84677201</v>
      </c>
      <c r="H197" s="81">
        <f t="shared" si="3"/>
        <v>8792013.50219067</v>
      </c>
    </row>
    <row r="198" spans="1:8">
      <c r="A198">
        <v>320826</v>
      </c>
      <c r="B198" t="s">
        <v>220</v>
      </c>
      <c r="C198" s="82">
        <v>358835.571623525</v>
      </c>
      <c r="D198" s="81">
        <v>366977.15928775998</v>
      </c>
      <c r="E198" s="81">
        <v>376057.94144616101</v>
      </c>
      <c r="F198" s="81">
        <v>385068.35006836802</v>
      </c>
      <c r="G198" s="81">
        <v>393014.02448882302</v>
      </c>
      <c r="H198" s="81">
        <f t="shared" si="3"/>
        <v>1879953.0469146371</v>
      </c>
    </row>
    <row r="199" spans="1:8">
      <c r="A199">
        <v>320827</v>
      </c>
      <c r="B199" t="s">
        <v>221</v>
      </c>
      <c r="C199" s="82">
        <v>527036.67940443696</v>
      </c>
      <c r="D199" s="81">
        <v>539177.32856795704</v>
      </c>
      <c r="E199" s="81">
        <v>552793.73088547401</v>
      </c>
      <c r="F199" s="81">
        <v>565903.36811003904</v>
      </c>
      <c r="G199" s="81">
        <v>577837.86554457597</v>
      </c>
      <c r="H199" s="81">
        <f t="shared" si="3"/>
        <v>2762748.9725124836</v>
      </c>
    </row>
    <row r="200" spans="1:8">
      <c r="A200">
        <v>320834</v>
      </c>
      <c r="B200" t="s">
        <v>222</v>
      </c>
      <c r="C200" s="82">
        <v>1107332.7014312299</v>
      </c>
      <c r="D200" s="81">
        <v>1135624.1222556001</v>
      </c>
      <c r="E200" s="81">
        <v>1163838.6962894499</v>
      </c>
      <c r="F200" s="81">
        <v>1192955.60885718</v>
      </c>
      <c r="G200" s="81">
        <v>1222882.73041194</v>
      </c>
      <c r="H200" s="81">
        <f t="shared" si="3"/>
        <v>5822633.8592453999</v>
      </c>
    </row>
    <row r="201" spans="1:8">
      <c r="A201">
        <v>320839</v>
      </c>
      <c r="B201" t="s">
        <v>223</v>
      </c>
      <c r="C201" s="82">
        <v>168595.282058663</v>
      </c>
      <c r="D201" s="81">
        <v>176454.84507501</v>
      </c>
      <c r="E201" s="81">
        <v>184827.34676723101</v>
      </c>
      <c r="F201" s="81">
        <v>193008.90215718799</v>
      </c>
      <c r="G201" s="81">
        <v>200202.91400897899</v>
      </c>
      <c r="H201" s="81">
        <f t="shared" si="3"/>
        <v>923089.29006707086</v>
      </c>
    </row>
    <row r="202" spans="1:8">
      <c r="A202">
        <v>330843</v>
      </c>
      <c r="B202" t="s">
        <v>225</v>
      </c>
      <c r="C202" s="82">
        <v>910216.12766625197</v>
      </c>
      <c r="D202" s="81">
        <v>955129.84542965202</v>
      </c>
      <c r="E202" s="81">
        <v>1002383.78398786</v>
      </c>
      <c r="F202" s="81">
        <v>1049288.51172551</v>
      </c>
      <c r="G202" s="81">
        <v>1093439.74737873</v>
      </c>
      <c r="H202" s="81">
        <f t="shared" si="3"/>
        <v>5010458.0161880041</v>
      </c>
    </row>
    <row r="203" spans="1:8">
      <c r="A203">
        <v>330846</v>
      </c>
      <c r="B203" t="s">
        <v>226</v>
      </c>
      <c r="C203" s="82">
        <v>794572.59971936001</v>
      </c>
      <c r="D203" s="81">
        <v>826470.26908030699</v>
      </c>
      <c r="E203" s="81">
        <v>860401.28330856503</v>
      </c>
      <c r="F203" s="81">
        <v>894021.91788352502</v>
      </c>
      <c r="G203" s="81">
        <v>925448.76292562799</v>
      </c>
      <c r="H203" s="81">
        <f t="shared" si="3"/>
        <v>4300914.8329173848</v>
      </c>
    </row>
    <row r="204" spans="1:8">
      <c r="A204">
        <v>330847</v>
      </c>
      <c r="B204" t="s">
        <v>227</v>
      </c>
      <c r="C204" s="82">
        <v>168629.41676257999</v>
      </c>
      <c r="D204" s="81">
        <v>177485.272302884</v>
      </c>
      <c r="E204" s="81">
        <v>187034.120596728</v>
      </c>
      <c r="F204" s="81">
        <v>196209.503986742</v>
      </c>
      <c r="G204" s="81">
        <v>205162.528277512</v>
      </c>
      <c r="H204" s="81">
        <f t="shared" si="3"/>
        <v>934520.84192644595</v>
      </c>
    </row>
    <row r="205" spans="1:8">
      <c r="A205">
        <v>330848</v>
      </c>
      <c r="B205" t="s">
        <v>228</v>
      </c>
      <c r="C205" s="82">
        <v>50675.649225439702</v>
      </c>
      <c r="D205" s="81">
        <v>52764.5646450071</v>
      </c>
      <c r="E205" s="81">
        <v>55439.559560554597</v>
      </c>
      <c r="F205" s="81">
        <v>58167.308790795898</v>
      </c>
      <c r="G205" s="81">
        <v>60938.002214523403</v>
      </c>
      <c r="H205" s="81">
        <f t="shared" si="3"/>
        <v>277985.0844363207</v>
      </c>
    </row>
    <row r="206" spans="1:8">
      <c r="A206">
        <v>330850</v>
      </c>
      <c r="B206" t="s">
        <v>229</v>
      </c>
      <c r="C206" s="82">
        <v>743574.46734506602</v>
      </c>
      <c r="D206" s="81">
        <v>763224.31844098296</v>
      </c>
      <c r="E206" s="81">
        <v>783502.14519889397</v>
      </c>
      <c r="F206" s="81">
        <v>804834.81378811901</v>
      </c>
      <c r="G206" s="81">
        <v>827794.21724496398</v>
      </c>
      <c r="H206" s="81">
        <f t="shared" si="3"/>
        <v>3922929.962018026</v>
      </c>
    </row>
    <row r="207" spans="1:8">
      <c r="A207">
        <v>330860</v>
      </c>
      <c r="B207" t="s">
        <v>738</v>
      </c>
      <c r="C207" s="82">
        <v>2772542.0032043601</v>
      </c>
      <c r="D207" s="81">
        <v>2938355.3532512202</v>
      </c>
      <c r="E207" s="81">
        <v>3095290.6248618099</v>
      </c>
      <c r="F207" s="81">
        <v>3240099.8670773599</v>
      </c>
      <c r="G207" s="81">
        <v>3377753.4350315402</v>
      </c>
      <c r="H207" s="81">
        <f t="shared" si="3"/>
        <v>15424041.28342629</v>
      </c>
    </row>
    <row r="208" spans="1:8">
      <c r="A208">
        <v>330861</v>
      </c>
      <c r="B208" t="s">
        <v>231</v>
      </c>
      <c r="C208" s="82">
        <v>1519543.95846072</v>
      </c>
      <c r="D208" s="81">
        <v>1610025.8005685499</v>
      </c>
      <c r="E208" s="81">
        <v>1701883.0061605</v>
      </c>
      <c r="F208" s="81">
        <v>1794051.0902535799</v>
      </c>
      <c r="G208" s="81">
        <v>1887251.1601220199</v>
      </c>
      <c r="H208" s="81">
        <f t="shared" si="3"/>
        <v>8512755.0155653711</v>
      </c>
    </row>
    <row r="209" spans="1:8">
      <c r="A209">
        <v>330863</v>
      </c>
      <c r="B209" t="s">
        <v>232</v>
      </c>
      <c r="C209" s="82">
        <v>1161160.50217382</v>
      </c>
      <c r="D209" s="81">
        <v>1222997.5986899401</v>
      </c>
      <c r="E209" s="81">
        <v>1284401.65284147</v>
      </c>
      <c r="F209" s="81">
        <v>1342839.57958603</v>
      </c>
      <c r="G209" s="81">
        <v>1399882.2940533001</v>
      </c>
      <c r="H209" s="81">
        <f t="shared" si="3"/>
        <v>6411281.6273445608</v>
      </c>
    </row>
    <row r="210" spans="1:8">
      <c r="A210">
        <v>330866</v>
      </c>
      <c r="B210" t="s">
        <v>233</v>
      </c>
      <c r="C210" s="82">
        <v>453471.73825995502</v>
      </c>
      <c r="D210" s="81">
        <v>470815.59452669701</v>
      </c>
      <c r="E210" s="81">
        <v>487095.226123514</v>
      </c>
      <c r="F210" s="81">
        <v>501250.26334034099</v>
      </c>
      <c r="G210" s="81">
        <v>514013.919238284</v>
      </c>
      <c r="H210" s="81">
        <f t="shared" si="3"/>
        <v>2426646.7414887911</v>
      </c>
    </row>
    <row r="211" spans="1:8">
      <c r="A211">
        <v>330872</v>
      </c>
      <c r="B211" t="s">
        <v>234</v>
      </c>
      <c r="C211" s="82">
        <v>271700.28321840701</v>
      </c>
      <c r="D211" s="81">
        <v>285531.695340181</v>
      </c>
      <c r="E211" s="81">
        <v>299790.88718754001</v>
      </c>
      <c r="F211" s="81">
        <v>313793.11946340097</v>
      </c>
      <c r="G211" s="81">
        <v>327230.47876863601</v>
      </c>
      <c r="H211" s="81">
        <f t="shared" si="3"/>
        <v>1498046.4639781651</v>
      </c>
    </row>
    <row r="212" spans="1:8">
      <c r="A212">
        <v>330889</v>
      </c>
      <c r="B212" t="s">
        <v>235</v>
      </c>
      <c r="C212" s="82">
        <v>679695.14327298501</v>
      </c>
      <c r="D212" s="81">
        <v>698032.39058715396</v>
      </c>
      <c r="E212" s="81">
        <v>718402.58230845595</v>
      </c>
      <c r="F212" s="81">
        <v>738662.03110235801</v>
      </c>
      <c r="G212" s="81">
        <v>756897.95813262102</v>
      </c>
      <c r="H212" s="81">
        <f t="shared" si="3"/>
        <v>3591690.1054035737</v>
      </c>
    </row>
    <row r="213" spans="1:8">
      <c r="A213">
        <v>330896</v>
      </c>
      <c r="B213" t="s">
        <v>236</v>
      </c>
      <c r="C213" s="82">
        <v>581532.69760664005</v>
      </c>
      <c r="D213" s="81">
        <v>598983.48834690906</v>
      </c>
      <c r="E213" s="81">
        <v>617829.01265034801</v>
      </c>
      <c r="F213" s="81">
        <v>636528.198945096</v>
      </c>
      <c r="G213" s="81">
        <v>653509.62695148296</v>
      </c>
      <c r="H213" s="81">
        <f t="shared" si="3"/>
        <v>3088383.0245004762</v>
      </c>
    </row>
    <row r="214" spans="1:8">
      <c r="A214">
        <v>330899</v>
      </c>
      <c r="B214" t="s">
        <v>237</v>
      </c>
      <c r="C214" s="82">
        <v>1477964.77272815</v>
      </c>
      <c r="D214" s="81">
        <v>1490009.0718767401</v>
      </c>
      <c r="E214" s="81">
        <v>1501125.2962958801</v>
      </c>
      <c r="F214" s="81">
        <v>1514013.87481603</v>
      </c>
      <c r="G214" s="81">
        <v>1529823.89886113</v>
      </c>
      <c r="H214" s="81">
        <f t="shared" si="3"/>
        <v>7512936.9145779302</v>
      </c>
    </row>
    <row r="215" spans="1:8">
      <c r="A215">
        <v>330900</v>
      </c>
      <c r="B215" t="s">
        <v>238</v>
      </c>
      <c r="C215" s="82">
        <v>1843854.9451524301</v>
      </c>
      <c r="D215" s="81">
        <v>1880577.81137852</v>
      </c>
      <c r="E215" s="81">
        <v>1915966.94379485</v>
      </c>
      <c r="F215" s="81">
        <v>1951381.6121624301</v>
      </c>
      <c r="G215" s="81">
        <v>1987003.2939717299</v>
      </c>
      <c r="H215" s="81">
        <f t="shared" si="3"/>
        <v>9578784.6064599603</v>
      </c>
    </row>
    <row r="216" spans="1:8">
      <c r="A216">
        <v>330902</v>
      </c>
      <c r="B216" t="s">
        <v>739</v>
      </c>
      <c r="C216" s="82">
        <v>1605855.3039237601</v>
      </c>
      <c r="D216" s="81">
        <v>1636938.8573232701</v>
      </c>
      <c r="E216" s="81">
        <v>1667033.73078666</v>
      </c>
      <c r="F216" s="81">
        <v>1698270.55850254</v>
      </c>
      <c r="G216" s="81">
        <v>1730873.7902615201</v>
      </c>
      <c r="H216" s="81">
        <f t="shared" si="3"/>
        <v>8338972.2407977497</v>
      </c>
    </row>
    <row r="217" spans="1:8">
      <c r="A217">
        <v>330908</v>
      </c>
      <c r="B217" t="s">
        <v>240</v>
      </c>
      <c r="C217" s="82">
        <v>1347769.9814506001</v>
      </c>
      <c r="D217" s="81">
        <v>1426896.3238619701</v>
      </c>
      <c r="E217" s="81">
        <v>1501008.8354561999</v>
      </c>
      <c r="F217" s="81">
        <v>1568335.38416064</v>
      </c>
      <c r="G217" s="81">
        <v>1630383.5341851199</v>
      </c>
      <c r="H217" s="81">
        <f t="shared" si="3"/>
        <v>7474394.0591145298</v>
      </c>
    </row>
    <row r="218" spans="1:8">
      <c r="A218">
        <v>330910</v>
      </c>
      <c r="B218" t="s">
        <v>740</v>
      </c>
      <c r="C218" s="82">
        <v>1705654.44600401</v>
      </c>
      <c r="D218" s="81">
        <v>1738108.80879645</v>
      </c>
      <c r="E218" s="81">
        <v>1769341.0931977299</v>
      </c>
      <c r="F218" s="81">
        <v>1802030.2978947801</v>
      </c>
      <c r="G218" s="81">
        <v>1837422.7936278</v>
      </c>
      <c r="H218" s="81">
        <f t="shared" si="3"/>
        <v>8852557.4395207707</v>
      </c>
    </row>
    <row r="219" spans="1:8">
      <c r="A219">
        <v>330918</v>
      </c>
      <c r="B219" t="s">
        <v>741</v>
      </c>
      <c r="C219" s="82">
        <v>2483236.0238154</v>
      </c>
      <c r="D219" s="81">
        <v>2589480.79723144</v>
      </c>
      <c r="E219" s="81">
        <v>2688020.39607037</v>
      </c>
      <c r="F219" s="81">
        <v>2781331.3859011298</v>
      </c>
      <c r="G219" s="81">
        <v>2869563.6389955399</v>
      </c>
      <c r="H219" s="81">
        <f t="shared" si="3"/>
        <v>13411632.242013879</v>
      </c>
    </row>
    <row r="220" spans="1:8">
      <c r="A220">
        <v>330920</v>
      </c>
      <c r="B220" t="s">
        <v>243</v>
      </c>
      <c r="C220" s="82">
        <v>745078.54865788005</v>
      </c>
      <c r="D220" s="81">
        <v>788461.29538673197</v>
      </c>
      <c r="E220" s="81">
        <v>833635.92227431305</v>
      </c>
      <c r="F220" s="81">
        <v>880582.78040683898</v>
      </c>
      <c r="G220" s="81">
        <v>929740.03720662696</v>
      </c>
      <c r="H220" s="81">
        <f t="shared" si="3"/>
        <v>4177498.5839323909</v>
      </c>
    </row>
    <row r="221" spans="1:8">
      <c r="A221">
        <v>330925</v>
      </c>
      <c r="B221" t="s">
        <v>742</v>
      </c>
      <c r="C221" s="82">
        <v>671127.65241954802</v>
      </c>
      <c r="D221" s="81">
        <v>687569.15855337598</v>
      </c>
      <c r="E221" s="81">
        <v>706904.56279160699</v>
      </c>
      <c r="F221" s="81">
        <v>725772.83651852305</v>
      </c>
      <c r="G221" s="81">
        <v>742577.45619977301</v>
      </c>
      <c r="H221" s="81">
        <f t="shared" si="3"/>
        <v>3533951.6664828272</v>
      </c>
    </row>
    <row r="222" spans="1:8">
      <c r="A222">
        <v>330936</v>
      </c>
      <c r="B222" t="s">
        <v>245</v>
      </c>
      <c r="C222" s="82">
        <v>312329.03167256498</v>
      </c>
      <c r="D222" s="81">
        <v>339129.47477132</v>
      </c>
      <c r="E222" s="81">
        <v>368375.59403203498</v>
      </c>
      <c r="F222" s="81">
        <v>399745.90045262402</v>
      </c>
      <c r="G222" s="81">
        <v>433567.43453735299</v>
      </c>
      <c r="H222" s="81">
        <f t="shared" si="3"/>
        <v>1853147.435465897</v>
      </c>
    </row>
    <row r="223" spans="1:8">
      <c r="A223">
        <v>330937</v>
      </c>
      <c r="B223" t="s">
        <v>246</v>
      </c>
      <c r="C223" s="82">
        <v>393275.46428148198</v>
      </c>
      <c r="D223" s="81">
        <v>410830.90113460697</v>
      </c>
      <c r="E223" s="81">
        <v>431936.24293744698</v>
      </c>
      <c r="F223" s="81">
        <v>456240.03236591199</v>
      </c>
      <c r="G223" s="81">
        <v>484408.18451595801</v>
      </c>
      <c r="H223" s="81">
        <f t="shared" si="3"/>
        <v>2176690.8252354059</v>
      </c>
    </row>
    <row r="224" spans="1:8">
      <c r="A224">
        <v>330938</v>
      </c>
      <c r="B224" t="s">
        <v>247</v>
      </c>
      <c r="C224" s="82">
        <v>2288402.66058507</v>
      </c>
      <c r="D224" s="81">
        <v>2342259.3468215899</v>
      </c>
      <c r="E224" s="81">
        <v>2403639.0068945899</v>
      </c>
      <c r="F224" s="81">
        <v>2464351.5693533299</v>
      </c>
      <c r="G224" s="81">
        <v>2518497.2298911801</v>
      </c>
      <c r="H224" s="81">
        <f t="shared" si="3"/>
        <v>12017149.81354576</v>
      </c>
    </row>
    <row r="225" spans="1:8">
      <c r="A225">
        <v>330942</v>
      </c>
      <c r="B225" t="s">
        <v>248</v>
      </c>
      <c r="C225" s="82">
        <v>1549169.6843183101</v>
      </c>
      <c r="D225" s="81">
        <v>1582855.28884152</v>
      </c>
      <c r="E225" s="81">
        <v>1613688.55708285</v>
      </c>
      <c r="F225" s="81">
        <v>1643300.5564266799</v>
      </c>
      <c r="G225" s="81">
        <v>1672209.1172648701</v>
      </c>
      <c r="H225" s="81">
        <f t="shared" si="3"/>
        <v>8061223.2039342299</v>
      </c>
    </row>
    <row r="226" spans="1:8">
      <c r="A226">
        <v>330946</v>
      </c>
      <c r="B226" t="s">
        <v>249</v>
      </c>
      <c r="C226" s="82">
        <v>191959.87779517801</v>
      </c>
      <c r="D226" s="81">
        <v>202399.92940639201</v>
      </c>
      <c r="E226" s="81">
        <v>212953.24562418999</v>
      </c>
      <c r="F226" s="81">
        <v>223455.49769564101</v>
      </c>
      <c r="G226" s="81">
        <v>233257.70636744401</v>
      </c>
      <c r="H226" s="81">
        <f t="shared" si="3"/>
        <v>1064026.256888845</v>
      </c>
    </row>
    <row r="227" spans="1:8">
      <c r="A227">
        <v>330949</v>
      </c>
      <c r="B227" t="s">
        <v>250</v>
      </c>
      <c r="C227" s="82">
        <v>792119.31371155102</v>
      </c>
      <c r="D227" s="81">
        <v>811413.63431161095</v>
      </c>
      <c r="E227" s="81">
        <v>831127.30734721199</v>
      </c>
      <c r="F227" s="81">
        <v>850724.51577159599</v>
      </c>
      <c r="G227" s="81">
        <v>870481.66936654795</v>
      </c>
      <c r="H227" s="81">
        <f t="shared" si="3"/>
        <v>4155866.4405085174</v>
      </c>
    </row>
    <row r="228" spans="1:8">
      <c r="A228">
        <v>330953</v>
      </c>
      <c r="B228" t="s">
        <v>251</v>
      </c>
      <c r="C228" s="82">
        <v>485555.01400357101</v>
      </c>
      <c r="D228" s="81">
        <v>509037.660019934</v>
      </c>
      <c r="E228" s="81">
        <v>532068.52826831199</v>
      </c>
      <c r="F228" s="81">
        <v>554862.64132925996</v>
      </c>
      <c r="G228" s="81">
        <v>577286.983302159</v>
      </c>
      <c r="H228" s="81">
        <f t="shared" si="3"/>
        <v>2658810.8269232363</v>
      </c>
    </row>
    <row r="229" spans="1:8">
      <c r="A229">
        <v>330960</v>
      </c>
      <c r="B229" t="s">
        <v>252</v>
      </c>
      <c r="C229" s="82">
        <v>2756815.5672671199</v>
      </c>
      <c r="D229" s="81">
        <v>2835421.3628667998</v>
      </c>
      <c r="E229" s="81">
        <v>2913787.7076470498</v>
      </c>
      <c r="F229" s="81">
        <v>2995656.1709919102</v>
      </c>
      <c r="G229" s="81">
        <v>3082988.75295763</v>
      </c>
      <c r="H229" s="81">
        <f t="shared" si="3"/>
        <v>14584669.561730511</v>
      </c>
    </row>
    <row r="230" spans="1:8">
      <c r="A230">
        <v>330966</v>
      </c>
      <c r="B230" t="s">
        <v>743</v>
      </c>
      <c r="C230" s="82">
        <v>3028133.2457663398</v>
      </c>
      <c r="D230" s="81">
        <v>3096208.9278729302</v>
      </c>
      <c r="E230" s="81">
        <v>3162722.7741178698</v>
      </c>
      <c r="F230" s="81">
        <v>3233090.3617933602</v>
      </c>
      <c r="G230" s="81">
        <v>3309847.2003536499</v>
      </c>
      <c r="H230" s="81">
        <f t="shared" si="3"/>
        <v>15830002.50990415</v>
      </c>
    </row>
    <row r="231" spans="1:8">
      <c r="A231">
        <v>330971</v>
      </c>
      <c r="B231" t="s">
        <v>254</v>
      </c>
      <c r="C231" s="82">
        <v>1897783.3795199699</v>
      </c>
      <c r="D231" s="81">
        <v>1992326.2781696499</v>
      </c>
      <c r="E231" s="81">
        <v>2085368.36879455</v>
      </c>
      <c r="F231" s="81">
        <v>2174409.9719275399</v>
      </c>
      <c r="G231" s="81">
        <v>2261195.6363551901</v>
      </c>
      <c r="H231" s="81">
        <f t="shared" si="3"/>
        <v>10411083.634766899</v>
      </c>
    </row>
    <row r="232" spans="1:8">
      <c r="A232">
        <v>330974</v>
      </c>
      <c r="B232" t="s">
        <v>255</v>
      </c>
      <c r="C232" s="82">
        <v>8074373.2977941995</v>
      </c>
      <c r="D232" s="81">
        <v>8529123.4682655502</v>
      </c>
      <c r="E232" s="81">
        <v>9009817.2689389307</v>
      </c>
      <c r="F232" s="81">
        <v>9542771.7587851994</v>
      </c>
      <c r="G232" s="81">
        <v>10135491.1492809</v>
      </c>
      <c r="H232" s="81">
        <f t="shared" si="3"/>
        <v>45291576.943064772</v>
      </c>
    </row>
    <row r="233" spans="1:8">
      <c r="A233">
        <v>340978</v>
      </c>
      <c r="B233" t="s">
        <v>257</v>
      </c>
      <c r="C233" s="82">
        <v>434682.344039505</v>
      </c>
      <c r="D233" s="81">
        <v>457478.82631985098</v>
      </c>
      <c r="E233" s="81">
        <v>478843.34512184601</v>
      </c>
      <c r="F233" s="81">
        <v>498791.880277096</v>
      </c>
      <c r="G233" s="81">
        <v>517570.94801647402</v>
      </c>
      <c r="H233" s="81">
        <f t="shared" si="3"/>
        <v>2387367.3437747722</v>
      </c>
    </row>
    <row r="234" spans="1:8">
      <c r="A234">
        <v>340983</v>
      </c>
      <c r="B234" t="s">
        <v>258</v>
      </c>
      <c r="C234" s="82">
        <v>390154.87873362401</v>
      </c>
      <c r="D234" s="81">
        <v>402571.793941346</v>
      </c>
      <c r="E234" s="81">
        <v>415782.06230324699</v>
      </c>
      <c r="F234" s="81">
        <v>428422.88936382899</v>
      </c>
      <c r="G234" s="81">
        <v>440345.908973057</v>
      </c>
      <c r="H234" s="81">
        <f t="shared" si="3"/>
        <v>2077277.533315103</v>
      </c>
    </row>
    <row r="235" spans="1:8">
      <c r="A235">
        <v>340990</v>
      </c>
      <c r="B235" t="s">
        <v>259</v>
      </c>
      <c r="C235" s="82">
        <v>88171.911093759598</v>
      </c>
      <c r="D235" s="81">
        <v>93064.047255469603</v>
      </c>
      <c r="E235" s="81">
        <v>98682.011866480098</v>
      </c>
      <c r="F235" s="81">
        <v>103481.073258526</v>
      </c>
      <c r="G235" s="81">
        <v>108608.762255731</v>
      </c>
      <c r="H235" s="81">
        <f t="shared" si="3"/>
        <v>492007.80572996626</v>
      </c>
    </row>
    <row r="236" spans="1:8">
      <c r="A236">
        <v>341003</v>
      </c>
      <c r="B236" t="s">
        <v>260</v>
      </c>
      <c r="C236" s="82">
        <v>738929.49414197402</v>
      </c>
      <c r="D236" s="81">
        <v>794379.74394219497</v>
      </c>
      <c r="E236" s="81">
        <v>850284.444882032</v>
      </c>
      <c r="F236" s="81">
        <v>906203.92585811601</v>
      </c>
      <c r="G236" s="81">
        <v>962550.44518952502</v>
      </c>
      <c r="H236" s="81">
        <f t="shared" si="3"/>
        <v>4252348.0540138427</v>
      </c>
    </row>
    <row r="237" spans="1:8">
      <c r="A237">
        <v>341020</v>
      </c>
      <c r="B237" t="s">
        <v>261</v>
      </c>
      <c r="C237" s="82">
        <v>184491.988016516</v>
      </c>
      <c r="D237" s="81">
        <v>190771.60249056201</v>
      </c>
      <c r="E237" s="81">
        <v>197956.25039621099</v>
      </c>
      <c r="F237" s="81">
        <v>205749.637652551</v>
      </c>
      <c r="G237" s="81">
        <v>214262.972219216</v>
      </c>
      <c r="H237" s="81">
        <f t="shared" si="3"/>
        <v>993232.45077505591</v>
      </c>
    </row>
    <row r="238" spans="1:8">
      <c r="A238">
        <v>341021</v>
      </c>
      <c r="B238" t="s">
        <v>262</v>
      </c>
      <c r="C238" s="82">
        <v>33403.781012244603</v>
      </c>
      <c r="D238" s="81">
        <v>34931.152809479798</v>
      </c>
      <c r="E238" s="81">
        <v>36573.135670431198</v>
      </c>
      <c r="F238" s="81">
        <v>38267.804410333403</v>
      </c>
      <c r="G238" s="81">
        <v>39966.4823003411</v>
      </c>
      <c r="H238" s="81">
        <f t="shared" si="3"/>
        <v>183142.35620283009</v>
      </c>
    </row>
    <row r="239" spans="1:8">
      <c r="A239">
        <v>341023</v>
      </c>
      <c r="B239" t="s">
        <v>263</v>
      </c>
      <c r="C239" s="82">
        <v>281675.73231572501</v>
      </c>
      <c r="D239" s="81">
        <v>299050.30304555298</v>
      </c>
      <c r="E239" s="81">
        <v>317093.20855540398</v>
      </c>
      <c r="F239" s="81">
        <v>335809.029694197</v>
      </c>
      <c r="G239" s="81">
        <v>355063.80698733398</v>
      </c>
      <c r="H239" s="81">
        <f t="shared" si="3"/>
        <v>1588692.080598213</v>
      </c>
    </row>
    <row r="240" spans="1:8">
      <c r="A240">
        <v>341025</v>
      </c>
      <c r="B240" t="s">
        <v>744</v>
      </c>
      <c r="C240" s="82">
        <v>4423421.8548421497</v>
      </c>
      <c r="D240" s="81">
        <v>4297968.9524859702</v>
      </c>
      <c r="E240" s="81">
        <v>4149169.2567506698</v>
      </c>
      <c r="F240" s="81">
        <v>3980482.3770315601</v>
      </c>
      <c r="G240" s="81">
        <v>4058444.6684972201</v>
      </c>
      <c r="H240" s="81">
        <f t="shared" si="3"/>
        <v>20909487.10960757</v>
      </c>
    </row>
    <row r="241" spans="1:8">
      <c r="A241">
        <v>341026</v>
      </c>
      <c r="B241" t="s">
        <v>265</v>
      </c>
      <c r="C241" s="82">
        <v>3897678.48455719</v>
      </c>
      <c r="D241" s="81">
        <v>4075153.0438139602</v>
      </c>
      <c r="E241" s="81">
        <v>4261060.7060243301</v>
      </c>
      <c r="F241" s="81">
        <v>4463941.0155100897</v>
      </c>
      <c r="G241" s="81">
        <v>4685945.2316373195</v>
      </c>
      <c r="H241" s="81">
        <f t="shared" si="3"/>
        <v>21383778.481542889</v>
      </c>
    </row>
    <row r="242" spans="1:8">
      <c r="A242">
        <v>341032</v>
      </c>
      <c r="B242" t="s">
        <v>266</v>
      </c>
      <c r="C242" s="82">
        <v>624776.46386106405</v>
      </c>
      <c r="D242" s="81">
        <v>664059.36556363804</v>
      </c>
      <c r="E242" s="81">
        <v>702825.81803289999</v>
      </c>
      <c r="F242" s="81">
        <v>741451.64809702802</v>
      </c>
      <c r="G242" s="81">
        <v>779838.08754646301</v>
      </c>
      <c r="H242" s="81">
        <f t="shared" si="3"/>
        <v>3512951.3831010931</v>
      </c>
    </row>
    <row r="243" spans="1:8">
      <c r="A243">
        <v>341041</v>
      </c>
      <c r="B243" t="s">
        <v>267</v>
      </c>
      <c r="C243" s="82">
        <v>32454.414621675001</v>
      </c>
      <c r="D243" s="81">
        <v>33892.223527228503</v>
      </c>
      <c r="E243" s="81">
        <v>35443.327590678302</v>
      </c>
      <c r="F243" s="81">
        <v>37045.124358086199</v>
      </c>
      <c r="G243" s="81">
        <v>38647.993892550701</v>
      </c>
      <c r="H243" s="81">
        <f t="shared" si="3"/>
        <v>177483.0839902187</v>
      </c>
    </row>
    <row r="244" spans="1:8">
      <c r="A244">
        <v>341043</v>
      </c>
      <c r="B244" t="s">
        <v>268</v>
      </c>
      <c r="C244" s="82">
        <v>510214.17951253499</v>
      </c>
      <c r="D244" s="81">
        <v>541619.37339745497</v>
      </c>
      <c r="E244" s="81">
        <v>571500.36050855601</v>
      </c>
      <c r="F244" s="81">
        <v>599560.85236259794</v>
      </c>
      <c r="G244" s="81">
        <v>625894.61388089205</v>
      </c>
      <c r="H244" s="81">
        <f t="shared" si="3"/>
        <v>2848789.379662036</v>
      </c>
    </row>
    <row r="245" spans="1:8">
      <c r="A245">
        <v>341045</v>
      </c>
      <c r="B245" t="s">
        <v>269</v>
      </c>
      <c r="C245" s="82">
        <v>399941.91998012702</v>
      </c>
      <c r="D245" s="81">
        <v>415713.63135088101</v>
      </c>
      <c r="E245" s="81">
        <v>402324.51898941601</v>
      </c>
      <c r="F245" s="81">
        <v>388246.215366447</v>
      </c>
      <c r="G245" s="81">
        <v>396830.770305463</v>
      </c>
      <c r="H245" s="81">
        <f t="shared" si="3"/>
        <v>2003057.0559923341</v>
      </c>
    </row>
    <row r="246" spans="1:8">
      <c r="A246">
        <v>341046</v>
      </c>
      <c r="B246" t="s">
        <v>270</v>
      </c>
      <c r="C246" s="82">
        <v>51769.284892310003</v>
      </c>
      <c r="D246" s="81">
        <v>54450.537926977602</v>
      </c>
      <c r="E246" s="81">
        <v>57341.5225572376</v>
      </c>
      <c r="F246" s="81">
        <v>60329.6215273501</v>
      </c>
      <c r="G246" s="81">
        <v>62544.793285945401</v>
      </c>
      <c r="H246" s="81">
        <f t="shared" si="3"/>
        <v>286435.76018982066</v>
      </c>
    </row>
    <row r="247" spans="1:8">
      <c r="A247">
        <v>341047</v>
      </c>
      <c r="B247" t="s">
        <v>271</v>
      </c>
      <c r="C247" s="82">
        <v>2663615.2295726701</v>
      </c>
      <c r="D247" s="81">
        <v>2738978.42379785</v>
      </c>
      <c r="E247" s="81">
        <v>2813484.4219372901</v>
      </c>
      <c r="F247" s="81">
        <v>2891081.3999187802</v>
      </c>
      <c r="G247" s="81">
        <v>2972437.91302393</v>
      </c>
      <c r="H247" s="81">
        <f t="shared" si="3"/>
        <v>14079597.38825052</v>
      </c>
    </row>
    <row r="248" spans="1:8">
      <c r="A248">
        <v>341049</v>
      </c>
      <c r="B248" t="s">
        <v>272</v>
      </c>
      <c r="C248" s="82">
        <v>1497924.25217415</v>
      </c>
      <c r="D248" s="81">
        <v>1557664.66608509</v>
      </c>
      <c r="E248" s="81">
        <v>1615730.87214907</v>
      </c>
      <c r="F248" s="81">
        <v>1671440.6104513099</v>
      </c>
      <c r="G248" s="81">
        <v>1724731.2174484199</v>
      </c>
      <c r="H248" s="81">
        <f t="shared" si="3"/>
        <v>8067491.6183080394</v>
      </c>
    </row>
    <row r="249" spans="1:8">
      <c r="A249">
        <v>341050</v>
      </c>
      <c r="B249" t="s">
        <v>273</v>
      </c>
      <c r="C249" s="82">
        <v>352077.48816423601</v>
      </c>
      <c r="D249" s="81">
        <v>369243.17571855598</v>
      </c>
      <c r="E249" s="81">
        <v>386779.65846288903</v>
      </c>
      <c r="F249" s="81">
        <v>404209.59523030301</v>
      </c>
      <c r="G249" s="81">
        <v>420931.82057500299</v>
      </c>
      <c r="H249" s="81">
        <f t="shared" si="3"/>
        <v>1933241.7381509871</v>
      </c>
    </row>
    <row r="250" spans="1:8">
      <c r="A250">
        <v>341053</v>
      </c>
      <c r="B250" t="s">
        <v>274</v>
      </c>
      <c r="C250" s="82">
        <v>517633.49373550602</v>
      </c>
      <c r="D250" s="81">
        <v>545151.02857954497</v>
      </c>
      <c r="E250" s="81">
        <v>573428.53253957699</v>
      </c>
      <c r="F250" s="81">
        <v>601155.01617251197</v>
      </c>
      <c r="G250" s="81">
        <v>627109.98920348601</v>
      </c>
      <c r="H250" s="81">
        <f t="shared" si="3"/>
        <v>2864478.0602306263</v>
      </c>
    </row>
    <row r="251" spans="1:8">
      <c r="A251">
        <v>341058</v>
      </c>
      <c r="B251" t="s">
        <v>275</v>
      </c>
      <c r="C251" s="82">
        <v>211768.46442045399</v>
      </c>
      <c r="D251" s="81">
        <v>221731.67571830901</v>
      </c>
      <c r="E251" s="81">
        <v>232569.540930863</v>
      </c>
      <c r="F251" s="81">
        <v>244040.250987882</v>
      </c>
      <c r="G251" s="81">
        <v>256148.78831543701</v>
      </c>
      <c r="H251" s="81">
        <f t="shared" si="3"/>
        <v>1166258.7203729451</v>
      </c>
    </row>
    <row r="252" spans="1:8">
      <c r="A252">
        <v>341060</v>
      </c>
      <c r="B252" t="s">
        <v>276</v>
      </c>
      <c r="C252" s="82">
        <v>651437.13266406697</v>
      </c>
      <c r="D252" s="81">
        <v>665899.57049926999</v>
      </c>
      <c r="E252" s="81">
        <v>680290.21371096699</v>
      </c>
      <c r="F252" s="81">
        <v>696390.97318450303</v>
      </c>
      <c r="G252" s="81">
        <v>714471.53175038099</v>
      </c>
      <c r="H252" s="81">
        <f t="shared" si="3"/>
        <v>3408489.4218091881</v>
      </c>
    </row>
    <row r="253" spans="1:8">
      <c r="A253">
        <v>341062</v>
      </c>
      <c r="B253" t="s">
        <v>277</v>
      </c>
      <c r="C253" s="82">
        <v>134511.986206881</v>
      </c>
      <c r="D253" s="81">
        <v>142204.46524457101</v>
      </c>
      <c r="E253" s="81">
        <v>149656.864261543</v>
      </c>
      <c r="F253" s="81">
        <v>156865.878262276</v>
      </c>
      <c r="G253" s="81">
        <v>163548.743947482</v>
      </c>
      <c r="H253" s="81">
        <f t="shared" si="3"/>
        <v>746787.93792275293</v>
      </c>
    </row>
    <row r="254" spans="1:8">
      <c r="A254">
        <v>341066</v>
      </c>
      <c r="B254" t="s">
        <v>278</v>
      </c>
      <c r="C254" s="82">
        <v>236142.77617208799</v>
      </c>
      <c r="D254" s="81">
        <v>248619.966637223</v>
      </c>
      <c r="E254" s="81">
        <v>260248.412439668</v>
      </c>
      <c r="F254" s="81">
        <v>271017.63864536799</v>
      </c>
      <c r="G254" s="81">
        <v>280781.03628619702</v>
      </c>
      <c r="H254" s="81">
        <f t="shared" si="3"/>
        <v>1296809.8301805439</v>
      </c>
    </row>
    <row r="255" spans="1:8">
      <c r="A255">
        <v>341087</v>
      </c>
      <c r="B255" t="s">
        <v>279</v>
      </c>
      <c r="C255" s="82">
        <v>151750.333518723</v>
      </c>
      <c r="D255" s="81">
        <v>159761.11631364701</v>
      </c>
      <c r="E255" s="81">
        <v>168042.82662273999</v>
      </c>
      <c r="F255" s="81">
        <v>175772.68862600601</v>
      </c>
      <c r="G255" s="81">
        <v>182983.569570867</v>
      </c>
      <c r="H255" s="81">
        <f t="shared" si="3"/>
        <v>838310.53465198306</v>
      </c>
    </row>
    <row r="256" spans="1:8">
      <c r="A256">
        <v>341088</v>
      </c>
      <c r="B256" t="s">
        <v>745</v>
      </c>
      <c r="C256" s="82">
        <v>2860771.4479831401</v>
      </c>
      <c r="D256" s="81">
        <v>2984027.31548848</v>
      </c>
      <c r="E256" s="81">
        <v>3094882.8904236499</v>
      </c>
      <c r="F256" s="81">
        <v>3192351.7591969301</v>
      </c>
      <c r="G256" s="81">
        <v>3279036.8163778498</v>
      </c>
      <c r="H256" s="81">
        <f t="shared" si="3"/>
        <v>15411070.22947005</v>
      </c>
    </row>
    <row r="257" spans="1:8">
      <c r="A257">
        <v>341091</v>
      </c>
      <c r="B257" t="s">
        <v>281</v>
      </c>
      <c r="C257" s="82">
        <v>235922.31005942999</v>
      </c>
      <c r="D257" s="81">
        <v>245783.80644540701</v>
      </c>
      <c r="E257" s="81">
        <v>255524.67222330699</v>
      </c>
      <c r="F257" s="81">
        <v>264853.36328064097</v>
      </c>
      <c r="G257" s="81">
        <v>273972.58285925502</v>
      </c>
      <c r="H257" s="81">
        <f t="shared" si="3"/>
        <v>1276056.7348680398</v>
      </c>
    </row>
    <row r="258" spans="1:8">
      <c r="A258">
        <v>350739</v>
      </c>
      <c r="B258" t="s">
        <v>746</v>
      </c>
      <c r="C258" s="82">
        <v>78174.321438057799</v>
      </c>
      <c r="D258" s="81">
        <v>82688.431974062594</v>
      </c>
      <c r="E258" s="81">
        <v>86506.046944682297</v>
      </c>
      <c r="F258" s="81">
        <v>90822.606233143306</v>
      </c>
      <c r="G258" s="81">
        <v>94434.712822340996</v>
      </c>
      <c r="H258" s="81">
        <f t="shared" si="3"/>
        <v>432626.11941228702</v>
      </c>
    </row>
    <row r="259" spans="1:8">
      <c r="A259">
        <v>351098</v>
      </c>
      <c r="B259" t="s">
        <v>162</v>
      </c>
      <c r="C259" s="82">
        <v>99291.005818720296</v>
      </c>
      <c r="D259" s="81">
        <v>104378.468744207</v>
      </c>
      <c r="E259" s="81">
        <v>110209.885389863</v>
      </c>
      <c r="F259" s="81">
        <v>115606.034713539</v>
      </c>
      <c r="G259" s="81">
        <v>120998.024355317</v>
      </c>
      <c r="H259" s="81">
        <f t="shared" si="3"/>
        <v>550483.41902164626</v>
      </c>
    </row>
    <row r="260" spans="1:8">
      <c r="A260">
        <v>351101</v>
      </c>
      <c r="B260" t="s">
        <v>284</v>
      </c>
      <c r="C260" s="82">
        <v>226855.04342993701</v>
      </c>
      <c r="D260" s="81">
        <v>238025.19227117699</v>
      </c>
      <c r="E260" s="81">
        <v>249346.01598291099</v>
      </c>
      <c r="F260" s="81">
        <v>260686.06300668101</v>
      </c>
      <c r="G260" s="81">
        <v>271507.16066401999</v>
      </c>
      <c r="H260" s="81">
        <f t="shared" ref="H260:H323" si="4">SUM(C260:G260)</f>
        <v>1246419.475354726</v>
      </c>
    </row>
    <row r="261" spans="1:8">
      <c r="A261">
        <v>351106</v>
      </c>
      <c r="B261" t="s">
        <v>285</v>
      </c>
      <c r="C261" s="82">
        <v>790696.56708760501</v>
      </c>
      <c r="D261" s="81">
        <v>846589.65287039301</v>
      </c>
      <c r="E261" s="81">
        <v>906858.18520177004</v>
      </c>
      <c r="F261" s="81">
        <v>970838.645023352</v>
      </c>
      <c r="G261" s="81">
        <v>1039377.21112534</v>
      </c>
      <c r="H261" s="81">
        <f t="shared" si="4"/>
        <v>4554360.2613084605</v>
      </c>
    </row>
    <row r="262" spans="1:8">
      <c r="A262">
        <v>351107</v>
      </c>
      <c r="B262" t="s">
        <v>286</v>
      </c>
      <c r="C262" s="82">
        <v>96517.802779374397</v>
      </c>
      <c r="D262" s="81">
        <v>102250.610614306</v>
      </c>
      <c r="E262" s="81">
        <v>107743.279420541</v>
      </c>
      <c r="F262" s="81">
        <v>112730.378868573</v>
      </c>
      <c r="G262" s="81">
        <v>117667.38970021599</v>
      </c>
      <c r="H262" s="81">
        <f t="shared" si="4"/>
        <v>536909.46138301038</v>
      </c>
    </row>
    <row r="263" spans="1:8">
      <c r="A263">
        <v>351110</v>
      </c>
      <c r="B263" t="s">
        <v>287</v>
      </c>
      <c r="C263" s="82">
        <v>458760.50674142101</v>
      </c>
      <c r="D263" s="81">
        <v>468298.277049214</v>
      </c>
      <c r="E263" s="81">
        <v>477579.94947797799</v>
      </c>
      <c r="F263" s="81">
        <v>485049.35403584398</v>
      </c>
      <c r="G263" s="81">
        <v>492171.62971622503</v>
      </c>
      <c r="H263" s="81">
        <f t="shared" si="4"/>
        <v>2381859.7170206821</v>
      </c>
    </row>
    <row r="264" spans="1:8">
      <c r="A264">
        <v>351113</v>
      </c>
      <c r="B264" t="s">
        <v>288</v>
      </c>
      <c r="C264" s="82">
        <v>273451.49393032998</v>
      </c>
      <c r="D264" s="81">
        <v>287043.93633378</v>
      </c>
      <c r="E264" s="81">
        <v>301350.99425731401</v>
      </c>
      <c r="F264" s="81">
        <v>315488.20918114</v>
      </c>
      <c r="G264" s="81">
        <v>329081.75963369297</v>
      </c>
      <c r="H264" s="81">
        <f t="shared" si="4"/>
        <v>1506416.393336257</v>
      </c>
    </row>
    <row r="265" spans="1:8">
      <c r="A265">
        <v>351118</v>
      </c>
      <c r="B265" t="s">
        <v>289</v>
      </c>
      <c r="C265" s="82">
        <v>587416.12285043194</v>
      </c>
      <c r="D265" s="81">
        <v>608492.81279828702</v>
      </c>
      <c r="E265" s="81">
        <v>627949.88167467201</v>
      </c>
      <c r="F265" s="81">
        <v>645679.452320565</v>
      </c>
      <c r="G265" s="81">
        <v>661761.37502703001</v>
      </c>
      <c r="H265" s="81">
        <f t="shared" si="4"/>
        <v>3131299.6446709856</v>
      </c>
    </row>
    <row r="266" spans="1:8">
      <c r="A266">
        <v>351129</v>
      </c>
      <c r="B266" t="s">
        <v>290</v>
      </c>
      <c r="C266" s="82">
        <v>796849.76570862997</v>
      </c>
      <c r="D266" s="81">
        <v>853667.46774277696</v>
      </c>
      <c r="E266" s="81">
        <v>909178.83230066299</v>
      </c>
      <c r="F266" s="81">
        <v>962635.15514581301</v>
      </c>
      <c r="G266" s="81">
        <v>1014966.3540509</v>
      </c>
      <c r="H266" s="81">
        <f t="shared" si="4"/>
        <v>4537297.574948783</v>
      </c>
    </row>
    <row r="267" spans="1:8">
      <c r="A267">
        <v>351130</v>
      </c>
      <c r="B267" t="s">
        <v>291</v>
      </c>
      <c r="C267" s="82">
        <v>174012.904147858</v>
      </c>
      <c r="D267" s="81">
        <v>176257.48856318099</v>
      </c>
      <c r="E267" s="81">
        <v>178687.39513729399</v>
      </c>
      <c r="F267" s="81">
        <v>181075.783053394</v>
      </c>
      <c r="G267" s="81">
        <v>183536.85786215801</v>
      </c>
      <c r="H267" s="81">
        <f t="shared" si="4"/>
        <v>893570.42876388505</v>
      </c>
    </row>
    <row r="268" spans="1:8">
      <c r="A268">
        <v>351132</v>
      </c>
      <c r="B268" t="s">
        <v>292</v>
      </c>
      <c r="C268" s="82">
        <v>1988934.07949945</v>
      </c>
      <c r="D268" s="81">
        <v>2002889.28517967</v>
      </c>
      <c r="E268" s="81">
        <v>2016133.4707045499</v>
      </c>
      <c r="F268" s="81">
        <v>2030019.3334069001</v>
      </c>
      <c r="G268" s="81">
        <v>2045423.7835471099</v>
      </c>
      <c r="H268" s="81">
        <f t="shared" si="4"/>
        <v>10083399.95233768</v>
      </c>
    </row>
    <row r="269" spans="1:8">
      <c r="A269">
        <v>351133</v>
      </c>
      <c r="B269" t="s">
        <v>293</v>
      </c>
      <c r="C269" s="82">
        <v>277212.71015529201</v>
      </c>
      <c r="D269" s="81">
        <v>292859.85191789101</v>
      </c>
      <c r="E269" s="81">
        <v>308356.328536655</v>
      </c>
      <c r="F269" s="81">
        <v>323962.292344146</v>
      </c>
      <c r="G269" s="81">
        <v>338055.799263597</v>
      </c>
      <c r="H269" s="81">
        <f t="shared" si="4"/>
        <v>1540446.982217581</v>
      </c>
    </row>
    <row r="270" spans="1:8">
      <c r="A270">
        <v>351134</v>
      </c>
      <c r="B270" t="s">
        <v>294</v>
      </c>
      <c r="C270" s="82">
        <v>258222.18374954601</v>
      </c>
      <c r="D270" s="81">
        <v>269693.76921339298</v>
      </c>
      <c r="E270" s="81">
        <v>280592.993882982</v>
      </c>
      <c r="F270" s="81">
        <v>289812.79454361001</v>
      </c>
      <c r="G270" s="81">
        <v>298335.42044161499</v>
      </c>
      <c r="H270" s="81">
        <f t="shared" si="4"/>
        <v>1396657.1618311459</v>
      </c>
    </row>
    <row r="271" spans="1:8">
      <c r="A271">
        <v>351141</v>
      </c>
      <c r="B271" t="s">
        <v>295</v>
      </c>
      <c r="C271" s="82">
        <v>172596.07692475501</v>
      </c>
      <c r="D271" s="81">
        <v>181313.462068366</v>
      </c>
      <c r="E271" s="81">
        <v>190721.137262153</v>
      </c>
      <c r="F271" s="81">
        <v>199685.66491120201</v>
      </c>
      <c r="G271" s="81">
        <v>208415.43717337001</v>
      </c>
      <c r="H271" s="81">
        <f t="shared" si="4"/>
        <v>952731.77833984606</v>
      </c>
    </row>
    <row r="272" spans="1:8">
      <c r="A272">
        <v>351152</v>
      </c>
      <c r="B272" t="s">
        <v>296</v>
      </c>
      <c r="C272" s="82">
        <v>494770.43113772903</v>
      </c>
      <c r="D272" s="81">
        <v>500930.958914508</v>
      </c>
      <c r="E272" s="81">
        <v>506486.75279017299</v>
      </c>
      <c r="F272" s="81">
        <v>511112.184255703</v>
      </c>
      <c r="G272" s="81">
        <v>515109.92418168898</v>
      </c>
      <c r="H272" s="81">
        <f t="shared" si="4"/>
        <v>2528410.2512798021</v>
      </c>
    </row>
    <row r="273" spans="1:8">
      <c r="A273">
        <v>351153</v>
      </c>
      <c r="B273" t="s">
        <v>297</v>
      </c>
      <c r="C273" s="82">
        <v>192456.01953977501</v>
      </c>
      <c r="D273" s="81">
        <v>200932.65259555701</v>
      </c>
      <c r="E273" s="81">
        <v>209275.54060161</v>
      </c>
      <c r="F273" s="81">
        <v>217706.912680059</v>
      </c>
      <c r="G273" s="81">
        <v>225834.404985075</v>
      </c>
      <c r="H273" s="81">
        <f t="shared" si="4"/>
        <v>1046205.530402076</v>
      </c>
    </row>
    <row r="274" spans="1:8">
      <c r="A274">
        <v>351157</v>
      </c>
      <c r="B274" t="s">
        <v>298</v>
      </c>
      <c r="C274" s="82">
        <v>323405.80524151301</v>
      </c>
      <c r="D274" s="81">
        <v>335421.15905891301</v>
      </c>
      <c r="E274" s="81">
        <v>348483.36824894999</v>
      </c>
      <c r="F274" s="81">
        <v>360845.109552907</v>
      </c>
      <c r="G274" s="81">
        <v>372610.12693120801</v>
      </c>
      <c r="H274" s="81">
        <f t="shared" si="4"/>
        <v>1740765.569033491</v>
      </c>
    </row>
    <row r="275" spans="1:8">
      <c r="A275">
        <v>351158</v>
      </c>
      <c r="B275" t="s">
        <v>299</v>
      </c>
      <c r="C275" s="82">
        <v>376612.10893357103</v>
      </c>
      <c r="D275" s="81">
        <v>387019.44113568898</v>
      </c>
      <c r="E275" s="81">
        <v>397116.397264876</v>
      </c>
      <c r="F275" s="81">
        <v>405621.81706147298</v>
      </c>
      <c r="G275" s="81">
        <v>413393.36988174199</v>
      </c>
      <c r="H275" s="81">
        <f t="shared" si="4"/>
        <v>1979763.1342773507</v>
      </c>
    </row>
    <row r="276" spans="1:8">
      <c r="A276">
        <v>351160</v>
      </c>
      <c r="B276" t="s">
        <v>747</v>
      </c>
      <c r="C276" s="82">
        <v>729046.27872909606</v>
      </c>
      <c r="D276" s="81">
        <v>733783.37067040603</v>
      </c>
      <c r="E276" s="81">
        <v>738504.44006599404</v>
      </c>
      <c r="F276" s="81">
        <v>743703.44772592199</v>
      </c>
      <c r="G276" s="81">
        <v>749132.69178893801</v>
      </c>
      <c r="H276" s="81">
        <f t="shared" si="4"/>
        <v>3694170.2289803559</v>
      </c>
    </row>
    <row r="277" spans="1:8">
      <c r="A277">
        <v>351162</v>
      </c>
      <c r="B277" t="s">
        <v>301</v>
      </c>
      <c r="C277" s="82">
        <v>293552.40166730201</v>
      </c>
      <c r="D277" s="81">
        <v>309223.697487414</v>
      </c>
      <c r="E277" s="81">
        <v>324880.72217728902</v>
      </c>
      <c r="F277" s="81">
        <v>340389.76295647101</v>
      </c>
      <c r="G277" s="81">
        <v>355145.17959286901</v>
      </c>
      <c r="H277" s="81">
        <f t="shared" si="4"/>
        <v>1623191.763881345</v>
      </c>
    </row>
    <row r="278" spans="1:8">
      <c r="A278">
        <v>351166</v>
      </c>
      <c r="B278" t="s">
        <v>302</v>
      </c>
      <c r="C278" s="82">
        <v>161690.997493017</v>
      </c>
      <c r="D278" s="81">
        <v>169844.71209545701</v>
      </c>
      <c r="E278" s="81">
        <v>178590.33547989701</v>
      </c>
      <c r="F278" s="81">
        <v>187533.77550867401</v>
      </c>
      <c r="G278" s="81">
        <v>195322.766855428</v>
      </c>
      <c r="H278" s="81">
        <f t="shared" si="4"/>
        <v>892982.58743247297</v>
      </c>
    </row>
    <row r="279" spans="1:8">
      <c r="A279">
        <v>351169</v>
      </c>
      <c r="B279" t="s">
        <v>303</v>
      </c>
      <c r="C279" s="82">
        <v>131455.806935612</v>
      </c>
      <c r="D279" s="81">
        <v>137081.806783904</v>
      </c>
      <c r="E279" s="81">
        <v>142408.971895845</v>
      </c>
      <c r="F279" s="81">
        <v>147162.82518540899</v>
      </c>
      <c r="G279" s="81">
        <v>151568.352422992</v>
      </c>
      <c r="H279" s="81">
        <f t="shared" si="4"/>
        <v>709677.76322376193</v>
      </c>
    </row>
    <row r="280" spans="1:8">
      <c r="A280">
        <v>351172</v>
      </c>
      <c r="B280" t="s">
        <v>172</v>
      </c>
      <c r="C280" s="82">
        <v>1072706.47896816</v>
      </c>
      <c r="D280" s="81">
        <v>1093791.3697392701</v>
      </c>
      <c r="E280" s="81">
        <v>1114027.63899845</v>
      </c>
      <c r="F280" s="81">
        <v>1132291.5337534901</v>
      </c>
      <c r="G280" s="81">
        <v>1148552.8639275699</v>
      </c>
      <c r="H280" s="81">
        <f t="shared" si="4"/>
        <v>5561369.8853869401</v>
      </c>
    </row>
    <row r="281" spans="1:8">
      <c r="A281">
        <v>351173</v>
      </c>
      <c r="B281" t="s">
        <v>303</v>
      </c>
      <c r="C281" s="82">
        <v>676757.02760345803</v>
      </c>
      <c r="D281" s="81">
        <v>701065.73447674594</v>
      </c>
      <c r="E281" s="81">
        <v>722892.97064747196</v>
      </c>
      <c r="F281" s="81">
        <v>742970.07554876001</v>
      </c>
      <c r="G281" s="81">
        <v>762321.34526454099</v>
      </c>
      <c r="H281" s="81">
        <f t="shared" si="4"/>
        <v>3606007.1535409768</v>
      </c>
    </row>
    <row r="282" spans="1:8">
      <c r="A282">
        <v>351174</v>
      </c>
      <c r="B282" t="s">
        <v>172</v>
      </c>
      <c r="C282" s="82">
        <v>848065.71999415802</v>
      </c>
      <c r="D282" s="81">
        <v>883190.27860824706</v>
      </c>
      <c r="E282" s="81">
        <v>916710.65374734497</v>
      </c>
      <c r="F282" s="81">
        <v>947223.63237999403</v>
      </c>
      <c r="G282" s="81">
        <v>975651.29908988206</v>
      </c>
      <c r="H282" s="81">
        <f t="shared" si="4"/>
        <v>4570841.5838196259</v>
      </c>
    </row>
    <row r="283" spans="1:8">
      <c r="A283">
        <v>351175</v>
      </c>
      <c r="B283" t="s">
        <v>304</v>
      </c>
      <c r="C283" s="82">
        <v>180235.650058272</v>
      </c>
      <c r="D283" s="81">
        <v>186337.69076766801</v>
      </c>
      <c r="E283" s="81">
        <v>192417.39791117201</v>
      </c>
      <c r="F283" s="81">
        <v>199033.23263978001</v>
      </c>
      <c r="G283" s="81">
        <v>204372.97481465101</v>
      </c>
      <c r="H283" s="81">
        <f t="shared" si="4"/>
        <v>962396.94619154301</v>
      </c>
    </row>
    <row r="284" spans="1:8">
      <c r="A284">
        <v>351177</v>
      </c>
      <c r="B284" t="s">
        <v>305</v>
      </c>
      <c r="C284" s="82">
        <v>525466.52266604104</v>
      </c>
      <c r="D284" s="81">
        <v>529879.48387220199</v>
      </c>
      <c r="E284" s="81">
        <v>533996.22656141303</v>
      </c>
      <c r="F284" s="81">
        <v>537817.95910763496</v>
      </c>
      <c r="G284" s="81">
        <v>541594.440881658</v>
      </c>
      <c r="H284" s="81">
        <f t="shared" si="4"/>
        <v>2668754.6330889491</v>
      </c>
    </row>
    <row r="285" spans="1:8">
      <c r="A285">
        <v>351188</v>
      </c>
      <c r="B285" t="s">
        <v>306</v>
      </c>
      <c r="C285" s="82">
        <v>193550.26338823</v>
      </c>
      <c r="D285" s="81">
        <v>199525.008216063</v>
      </c>
      <c r="E285" s="81">
        <v>206530.75530684399</v>
      </c>
      <c r="F285" s="81">
        <v>212816.70620917299</v>
      </c>
      <c r="G285" s="81">
        <v>218284.342094925</v>
      </c>
      <c r="H285" s="81">
        <f t="shared" si="4"/>
        <v>1030707.075215235</v>
      </c>
    </row>
    <row r="286" spans="1:8">
      <c r="A286">
        <v>351189</v>
      </c>
      <c r="B286" t="s">
        <v>307</v>
      </c>
      <c r="C286" s="82">
        <v>301600.41694319498</v>
      </c>
      <c r="D286" s="81">
        <v>315430.52948422002</v>
      </c>
      <c r="E286" s="81">
        <v>329401.294058147</v>
      </c>
      <c r="F286" s="81">
        <v>343502.334248261</v>
      </c>
      <c r="G286" s="81">
        <v>356266.625247452</v>
      </c>
      <c r="H286" s="81">
        <f t="shared" si="4"/>
        <v>1646201.199981275</v>
      </c>
    </row>
    <row r="287" spans="1:8">
      <c r="A287">
        <v>351191</v>
      </c>
      <c r="B287" t="s">
        <v>308</v>
      </c>
      <c r="C287" s="82">
        <v>157692.35163903801</v>
      </c>
      <c r="D287" s="81">
        <v>165287.56232833199</v>
      </c>
      <c r="E287" s="81">
        <v>173097.03915008201</v>
      </c>
      <c r="F287" s="81">
        <v>180959.733561948</v>
      </c>
      <c r="G287" s="81">
        <v>188296.33197596401</v>
      </c>
      <c r="H287" s="81">
        <f t="shared" si="4"/>
        <v>865333.01865536405</v>
      </c>
    </row>
    <row r="288" spans="1:8">
      <c r="A288">
        <v>351195</v>
      </c>
      <c r="B288" t="s">
        <v>309</v>
      </c>
      <c r="C288" s="82">
        <v>722749.83117603802</v>
      </c>
      <c r="D288" s="81">
        <v>748823.89295799099</v>
      </c>
      <c r="E288" s="81">
        <v>771160.64495302597</v>
      </c>
      <c r="F288" s="81">
        <v>790444.78652981203</v>
      </c>
      <c r="G288" s="81">
        <v>807055.98876430804</v>
      </c>
      <c r="H288" s="81">
        <f t="shared" si="4"/>
        <v>3840235.1443811748</v>
      </c>
    </row>
    <row r="289" spans="1:8">
      <c r="A289">
        <v>351199</v>
      </c>
      <c r="B289" t="s">
        <v>310</v>
      </c>
      <c r="C289" s="82">
        <v>121915.655711393</v>
      </c>
      <c r="D289" s="81">
        <v>128807.52137156999</v>
      </c>
      <c r="E289" s="81">
        <v>135683.10644987301</v>
      </c>
      <c r="F289" s="81">
        <v>142263.55538212799</v>
      </c>
      <c r="G289" s="81">
        <v>148209.98400456799</v>
      </c>
      <c r="H289" s="81">
        <f t="shared" si="4"/>
        <v>676879.82291953196</v>
      </c>
    </row>
    <row r="290" spans="1:8">
      <c r="A290">
        <v>351202</v>
      </c>
      <c r="B290" t="s">
        <v>311</v>
      </c>
      <c r="C290" s="82">
        <v>181999.068838657</v>
      </c>
      <c r="D290" s="81">
        <v>188886.47296926199</v>
      </c>
      <c r="E290" s="81">
        <v>195806.03585855299</v>
      </c>
      <c r="F290" s="81">
        <v>202589.57371776699</v>
      </c>
      <c r="G290" s="81">
        <v>208834.17009390099</v>
      </c>
      <c r="H290" s="81">
        <f t="shared" si="4"/>
        <v>978115.32147813996</v>
      </c>
    </row>
    <row r="291" spans="1:8">
      <c r="A291">
        <v>351203</v>
      </c>
      <c r="B291" t="s">
        <v>312</v>
      </c>
      <c r="C291" s="82">
        <v>288946.96816222701</v>
      </c>
      <c r="D291" s="81">
        <v>307888.26659054297</v>
      </c>
      <c r="E291" s="81">
        <v>327209.59921045601</v>
      </c>
      <c r="F291" s="81">
        <v>345625.23620656598</v>
      </c>
      <c r="G291" s="81">
        <v>364286.50050481001</v>
      </c>
      <c r="H291" s="81">
        <f t="shared" si="4"/>
        <v>1633956.5706746019</v>
      </c>
    </row>
    <row r="292" spans="1:8">
      <c r="A292">
        <v>351205</v>
      </c>
      <c r="B292" t="s">
        <v>313</v>
      </c>
      <c r="C292" s="82">
        <v>601595.61868156202</v>
      </c>
      <c r="D292" s="81">
        <v>617930.04200061795</v>
      </c>
      <c r="E292" s="81">
        <v>636705.25954915304</v>
      </c>
      <c r="F292" s="81">
        <v>654917.96638259105</v>
      </c>
      <c r="G292" s="81">
        <v>671094.01135265501</v>
      </c>
      <c r="H292" s="81">
        <f t="shared" si="4"/>
        <v>3182242.8979665791</v>
      </c>
    </row>
    <row r="293" spans="1:8">
      <c r="A293">
        <v>351206</v>
      </c>
      <c r="B293" t="s">
        <v>314</v>
      </c>
      <c r="C293" s="82">
        <v>351861.93418556103</v>
      </c>
      <c r="D293" s="81">
        <v>353826.08697375603</v>
      </c>
      <c r="E293" s="81">
        <v>342546.31394973601</v>
      </c>
      <c r="F293" s="81">
        <v>330383.426249879</v>
      </c>
      <c r="G293" s="81">
        <v>337518.03271186497</v>
      </c>
      <c r="H293" s="81">
        <f t="shared" si="4"/>
        <v>1716135.794070797</v>
      </c>
    </row>
    <row r="294" spans="1:8">
      <c r="A294">
        <v>351209</v>
      </c>
      <c r="B294" t="s">
        <v>714</v>
      </c>
      <c r="C294" s="82">
        <v>637953.99259295396</v>
      </c>
      <c r="D294" s="81">
        <v>662603.26889762096</v>
      </c>
      <c r="E294" s="81">
        <v>686131.778543327</v>
      </c>
      <c r="F294" s="81">
        <v>707651.529139322</v>
      </c>
      <c r="G294" s="81">
        <v>728000.67307612498</v>
      </c>
      <c r="H294" s="81">
        <f t="shared" si="4"/>
        <v>3422341.2422493491</v>
      </c>
    </row>
    <row r="295" spans="1:8">
      <c r="A295">
        <v>351214</v>
      </c>
      <c r="B295" t="s">
        <v>315</v>
      </c>
      <c r="C295" s="82">
        <v>888869.79454791301</v>
      </c>
      <c r="D295" s="81">
        <v>903595.00151843997</v>
      </c>
      <c r="E295" s="81">
        <v>916190.23431037099</v>
      </c>
      <c r="F295" s="81">
        <v>926613.85282558296</v>
      </c>
      <c r="G295" s="81">
        <v>935432.02053584601</v>
      </c>
      <c r="H295" s="81">
        <f t="shared" si="4"/>
        <v>4570700.9037381532</v>
      </c>
    </row>
    <row r="296" spans="1:8">
      <c r="A296">
        <v>351217</v>
      </c>
      <c r="B296" t="s">
        <v>316</v>
      </c>
      <c r="C296" s="82">
        <v>381515.98517110199</v>
      </c>
      <c r="D296" s="81">
        <v>397367.603954294</v>
      </c>
      <c r="E296" s="81">
        <v>411841.103230607</v>
      </c>
      <c r="F296" s="81">
        <v>425335.13299196801</v>
      </c>
      <c r="G296" s="81">
        <v>437501.45703813899</v>
      </c>
      <c r="H296" s="81">
        <f t="shared" si="4"/>
        <v>2053561.2823861099</v>
      </c>
    </row>
    <row r="297" spans="1:8">
      <c r="A297">
        <v>351220</v>
      </c>
      <c r="B297" t="s">
        <v>317</v>
      </c>
      <c r="C297" s="82">
        <v>575403.39225741697</v>
      </c>
      <c r="D297" s="81">
        <v>595519.08768301201</v>
      </c>
      <c r="E297" s="81">
        <v>613211.82157133694</v>
      </c>
      <c r="F297" s="81">
        <v>628359.29601003998</v>
      </c>
      <c r="G297" s="81">
        <v>641340.19857268897</v>
      </c>
      <c r="H297" s="81">
        <f t="shared" si="4"/>
        <v>3053833.7960944949</v>
      </c>
    </row>
    <row r="298" spans="1:8">
      <c r="A298">
        <v>351225</v>
      </c>
      <c r="B298" t="s">
        <v>318</v>
      </c>
      <c r="C298" s="82">
        <v>506281.40604701999</v>
      </c>
      <c r="D298" s="81">
        <v>531965.19851172098</v>
      </c>
      <c r="E298" s="81">
        <v>556635.22850629804</v>
      </c>
      <c r="F298" s="81">
        <v>579593.053733501</v>
      </c>
      <c r="G298" s="81">
        <v>601717.56218101701</v>
      </c>
      <c r="H298" s="81">
        <f t="shared" si="4"/>
        <v>2776192.448979557</v>
      </c>
    </row>
    <row r="299" spans="1:8">
      <c r="A299">
        <v>351229</v>
      </c>
      <c r="B299" t="s">
        <v>319</v>
      </c>
      <c r="C299" s="82">
        <v>414417.11951740499</v>
      </c>
      <c r="D299" s="81">
        <v>424362.67580348998</v>
      </c>
      <c r="E299" s="81">
        <v>434343.99278948602</v>
      </c>
      <c r="F299" s="81">
        <v>444268.53749487002</v>
      </c>
      <c r="G299" s="81">
        <v>454129.14777125599</v>
      </c>
      <c r="H299" s="81">
        <f t="shared" si="4"/>
        <v>2171521.4733765069</v>
      </c>
    </row>
    <row r="300" spans="1:8">
      <c r="A300">
        <v>351232</v>
      </c>
      <c r="B300" t="s">
        <v>320</v>
      </c>
      <c r="C300" s="82">
        <v>194182.42969012301</v>
      </c>
      <c r="D300" s="81">
        <v>202146.86423764101</v>
      </c>
      <c r="E300" s="81">
        <v>209872.12640970299</v>
      </c>
      <c r="F300" s="81">
        <v>217672.84838680999</v>
      </c>
      <c r="G300" s="81">
        <v>224947.99569139999</v>
      </c>
      <c r="H300" s="81">
        <f t="shared" si="4"/>
        <v>1048822.2644156769</v>
      </c>
    </row>
    <row r="301" spans="1:8">
      <c r="A301">
        <v>351237</v>
      </c>
      <c r="B301" t="s">
        <v>321</v>
      </c>
      <c r="C301" s="82">
        <v>534802.17566638498</v>
      </c>
      <c r="D301" s="81">
        <v>551741.47156872705</v>
      </c>
      <c r="E301" s="81">
        <v>567544.24511766701</v>
      </c>
      <c r="F301" s="81">
        <v>582414.29689534695</v>
      </c>
      <c r="G301" s="81">
        <v>596597.30218859902</v>
      </c>
      <c r="H301" s="81">
        <f t="shared" si="4"/>
        <v>2833099.491436725</v>
      </c>
    </row>
    <row r="302" spans="1:8">
      <c r="A302">
        <v>351242</v>
      </c>
      <c r="B302" t="s">
        <v>322</v>
      </c>
      <c r="C302" s="82">
        <v>244390.79549790901</v>
      </c>
      <c r="D302" s="81">
        <v>251828.066854084</v>
      </c>
      <c r="E302" s="81">
        <v>259766.63893142799</v>
      </c>
      <c r="F302" s="81">
        <v>267425.44148062699</v>
      </c>
      <c r="G302" s="81">
        <v>274192.12655398698</v>
      </c>
      <c r="H302" s="81">
        <f t="shared" si="4"/>
        <v>1297603.0693180349</v>
      </c>
    </row>
    <row r="303" spans="1:8">
      <c r="A303">
        <v>351245</v>
      </c>
      <c r="B303" t="s">
        <v>323</v>
      </c>
      <c r="C303" s="82">
        <v>177696.28738704501</v>
      </c>
      <c r="D303" s="81">
        <v>191500.40981997599</v>
      </c>
      <c r="E303" s="81">
        <v>204063.87472067299</v>
      </c>
      <c r="F303" s="81">
        <v>215249.87418939199</v>
      </c>
      <c r="G303" s="81">
        <v>226301.62406744799</v>
      </c>
      <c r="H303" s="81">
        <f t="shared" si="4"/>
        <v>1014812.0701845339</v>
      </c>
    </row>
    <row r="304" spans="1:8">
      <c r="A304">
        <v>351246</v>
      </c>
      <c r="B304" t="s">
        <v>324</v>
      </c>
      <c r="C304" s="82">
        <v>218933.502893183</v>
      </c>
      <c r="D304" s="81">
        <v>231274.23377807499</v>
      </c>
      <c r="E304" s="81">
        <v>243348.58274307399</v>
      </c>
      <c r="F304" s="81">
        <v>255517.07272424901</v>
      </c>
      <c r="G304" s="81">
        <v>266991.84562329599</v>
      </c>
      <c r="H304" s="81">
        <f t="shared" si="4"/>
        <v>1216065.237761877</v>
      </c>
    </row>
    <row r="305" spans="1:8">
      <c r="A305">
        <v>351251</v>
      </c>
      <c r="B305" t="s">
        <v>326</v>
      </c>
      <c r="C305" s="82">
        <v>767862.712939683</v>
      </c>
      <c r="D305" s="81">
        <v>777444.27561152901</v>
      </c>
      <c r="E305" s="81">
        <v>786404.33061832702</v>
      </c>
      <c r="F305" s="81">
        <v>793643.37496925006</v>
      </c>
      <c r="G305" s="81">
        <v>799675.77703768003</v>
      </c>
      <c r="H305" s="81">
        <f t="shared" si="4"/>
        <v>3925030.4711764692</v>
      </c>
    </row>
    <row r="306" spans="1:8">
      <c r="A306">
        <v>351252</v>
      </c>
      <c r="B306" t="s">
        <v>325</v>
      </c>
      <c r="C306" s="82">
        <v>830442.13817129901</v>
      </c>
      <c r="D306" s="81">
        <v>853205.54638314701</v>
      </c>
      <c r="E306" s="81">
        <v>877630.73496626096</v>
      </c>
      <c r="F306" s="81">
        <v>902026.54980768799</v>
      </c>
      <c r="G306" s="81">
        <v>927154.73139599303</v>
      </c>
      <c r="H306" s="81">
        <f t="shared" si="4"/>
        <v>4390459.7007243885</v>
      </c>
    </row>
    <row r="307" spans="1:8">
      <c r="A307">
        <v>351259</v>
      </c>
      <c r="B307" t="s">
        <v>327</v>
      </c>
      <c r="C307" s="82">
        <v>998348.20249131403</v>
      </c>
      <c r="D307" s="81">
        <v>1032142.3755371</v>
      </c>
      <c r="E307" s="81">
        <v>1063058.00644799</v>
      </c>
      <c r="F307" s="81">
        <v>1089654.38939368</v>
      </c>
      <c r="G307" s="81">
        <v>1113106.79511092</v>
      </c>
      <c r="H307" s="81">
        <f t="shared" si="4"/>
        <v>5296309.7689810041</v>
      </c>
    </row>
    <row r="308" spans="1:8">
      <c r="A308">
        <v>351262</v>
      </c>
      <c r="B308" t="s">
        <v>328</v>
      </c>
      <c r="C308" s="82">
        <v>422948.073130631</v>
      </c>
      <c r="D308" s="81">
        <v>431524.87415948103</v>
      </c>
      <c r="E308" s="81">
        <v>439745.803981604</v>
      </c>
      <c r="F308" s="81">
        <v>447348.537304528</v>
      </c>
      <c r="G308" s="81">
        <v>454531.88236092002</v>
      </c>
      <c r="H308" s="81">
        <f t="shared" si="4"/>
        <v>2196099.1709371642</v>
      </c>
    </row>
    <row r="309" spans="1:8">
      <c r="A309">
        <v>351263</v>
      </c>
      <c r="B309" t="s">
        <v>329</v>
      </c>
      <c r="C309" s="82">
        <v>596042.40215467999</v>
      </c>
      <c r="D309" s="81">
        <v>612882.61450250598</v>
      </c>
      <c r="E309" s="81">
        <v>628627.31443469995</v>
      </c>
      <c r="F309" s="81">
        <v>642481.119005188</v>
      </c>
      <c r="G309" s="81">
        <v>655282.06819362903</v>
      </c>
      <c r="H309" s="81">
        <f t="shared" si="4"/>
        <v>3135315.5182907027</v>
      </c>
    </row>
    <row r="310" spans="1:8">
      <c r="A310">
        <v>351269</v>
      </c>
      <c r="B310" t="s">
        <v>330</v>
      </c>
      <c r="C310" s="82">
        <v>184200.23559041799</v>
      </c>
      <c r="D310" s="81">
        <v>191655.91061353101</v>
      </c>
      <c r="E310" s="81">
        <v>199676.57000308801</v>
      </c>
      <c r="F310" s="81">
        <v>207530.90553801</v>
      </c>
      <c r="G310" s="81">
        <v>215152.348574023</v>
      </c>
      <c r="H310" s="81">
        <f t="shared" si="4"/>
        <v>998215.97031906992</v>
      </c>
    </row>
    <row r="311" spans="1:8">
      <c r="A311">
        <v>351270</v>
      </c>
      <c r="B311" t="s">
        <v>331</v>
      </c>
      <c r="C311" s="82">
        <v>92784.090654514701</v>
      </c>
      <c r="D311" s="81">
        <v>97926.192987226401</v>
      </c>
      <c r="E311" s="81">
        <v>102778.12321173</v>
      </c>
      <c r="F311" s="81">
        <v>107791.920443649</v>
      </c>
      <c r="G311" s="81">
        <v>112074.333157824</v>
      </c>
      <c r="H311" s="81">
        <f t="shared" si="4"/>
        <v>513354.66045494407</v>
      </c>
    </row>
    <row r="312" spans="1:8">
      <c r="A312">
        <v>351271</v>
      </c>
      <c r="B312" t="s">
        <v>332</v>
      </c>
      <c r="C312" s="82">
        <v>528608.10908626497</v>
      </c>
      <c r="D312" s="81">
        <v>542753.29047855502</v>
      </c>
      <c r="E312" s="81">
        <v>555425.16916329495</v>
      </c>
      <c r="F312" s="81">
        <v>566752.24086043704</v>
      </c>
      <c r="G312" s="81">
        <v>577108.11301498301</v>
      </c>
      <c r="H312" s="81">
        <f t="shared" si="4"/>
        <v>2770646.922603535</v>
      </c>
    </row>
    <row r="313" spans="1:8">
      <c r="A313">
        <v>351275</v>
      </c>
      <c r="B313" t="s">
        <v>333</v>
      </c>
      <c r="C313" s="82">
        <v>59985.822467521299</v>
      </c>
      <c r="D313" s="81">
        <v>63009.533339608803</v>
      </c>
      <c r="E313" s="81">
        <v>66653.673658140295</v>
      </c>
      <c r="F313" s="81">
        <v>69334.316870618597</v>
      </c>
      <c r="G313" s="81">
        <v>72344.3967610666</v>
      </c>
      <c r="H313" s="81">
        <f t="shared" si="4"/>
        <v>331327.74309695559</v>
      </c>
    </row>
    <row r="314" spans="1:8">
      <c r="A314">
        <v>351276</v>
      </c>
      <c r="B314" t="s">
        <v>334</v>
      </c>
      <c r="C314" s="82">
        <v>604147.56074316194</v>
      </c>
      <c r="D314" s="81">
        <v>637135.96079629997</v>
      </c>
      <c r="E314" s="81">
        <v>669743.19385524106</v>
      </c>
      <c r="F314" s="81">
        <v>700577.32945591898</v>
      </c>
      <c r="G314" s="81">
        <v>730018.643867907</v>
      </c>
      <c r="H314" s="81">
        <f t="shared" si="4"/>
        <v>3341622.688718529</v>
      </c>
    </row>
    <row r="315" spans="1:8">
      <c r="A315">
        <v>351277</v>
      </c>
      <c r="B315" t="s">
        <v>335</v>
      </c>
      <c r="C315" s="82">
        <v>154628.753746189</v>
      </c>
      <c r="D315" s="81">
        <v>159629.19563416901</v>
      </c>
      <c r="E315" s="81">
        <v>164304.827899372</v>
      </c>
      <c r="F315" s="81">
        <v>168458.23649664799</v>
      </c>
      <c r="G315" s="81">
        <v>172186.81484240401</v>
      </c>
      <c r="H315" s="81">
        <f t="shared" si="4"/>
        <v>819207.82861878199</v>
      </c>
    </row>
    <row r="316" spans="1:8">
      <c r="A316">
        <v>351278</v>
      </c>
      <c r="B316" t="s">
        <v>336</v>
      </c>
      <c r="C316" s="82">
        <v>198139.98385890201</v>
      </c>
      <c r="D316" s="81">
        <v>206821.44528610099</v>
      </c>
      <c r="E316" s="81">
        <v>215583.95002583999</v>
      </c>
      <c r="F316" s="81">
        <v>224496.93815279799</v>
      </c>
      <c r="G316" s="81">
        <v>232527.24349370299</v>
      </c>
      <c r="H316" s="81">
        <f t="shared" si="4"/>
        <v>1077569.5608173439</v>
      </c>
    </row>
    <row r="317" spans="1:8">
      <c r="A317">
        <v>351280</v>
      </c>
      <c r="B317" t="s">
        <v>337</v>
      </c>
      <c r="C317" s="82">
        <v>198550.54487561301</v>
      </c>
      <c r="D317" s="81">
        <v>201862.50707225001</v>
      </c>
      <c r="E317" s="81">
        <v>205022.71690843499</v>
      </c>
      <c r="F317" s="81">
        <v>208047.288871119</v>
      </c>
      <c r="G317" s="81">
        <v>210589.24012174999</v>
      </c>
      <c r="H317" s="81">
        <f t="shared" si="4"/>
        <v>1024072.2978491669</v>
      </c>
    </row>
    <row r="318" spans="1:8">
      <c r="A318">
        <v>351283</v>
      </c>
      <c r="B318" t="s">
        <v>338</v>
      </c>
      <c r="C318" s="82">
        <v>157934.77380472701</v>
      </c>
      <c r="D318" s="81">
        <v>164218.054868034</v>
      </c>
      <c r="E318" s="81">
        <v>170468.89895892399</v>
      </c>
      <c r="F318" s="81">
        <v>176889.214822037</v>
      </c>
      <c r="G318" s="81">
        <v>182591.37919236501</v>
      </c>
      <c r="H318" s="81">
        <f t="shared" si="4"/>
        <v>852102.32164608699</v>
      </c>
    </row>
    <row r="319" spans="1:8">
      <c r="A319">
        <v>351284</v>
      </c>
      <c r="B319" t="s">
        <v>748</v>
      </c>
      <c r="C319" s="82">
        <v>320487.83625971701</v>
      </c>
      <c r="D319" s="81">
        <v>321968.53216474602</v>
      </c>
      <c r="E319" s="81">
        <v>323028.751255679</v>
      </c>
      <c r="F319" s="81">
        <v>323723.71238790703</v>
      </c>
      <c r="G319" s="81">
        <v>324515.87276595098</v>
      </c>
      <c r="H319" s="81">
        <f t="shared" si="4"/>
        <v>1613724.7048340002</v>
      </c>
    </row>
    <row r="320" spans="1:8">
      <c r="A320">
        <v>351292</v>
      </c>
      <c r="B320" t="s">
        <v>340</v>
      </c>
      <c r="C320" s="82">
        <v>78346.740704653697</v>
      </c>
      <c r="D320" s="81">
        <v>83008.188396389203</v>
      </c>
      <c r="E320" s="81">
        <v>87292.935617042604</v>
      </c>
      <c r="F320" s="81">
        <v>91751.682936203797</v>
      </c>
      <c r="G320" s="81">
        <v>95465.335459042704</v>
      </c>
      <c r="H320" s="81">
        <f t="shared" si="4"/>
        <v>435864.88311333198</v>
      </c>
    </row>
    <row r="321" spans="1:8">
      <c r="A321">
        <v>351293</v>
      </c>
      <c r="B321" t="s">
        <v>249</v>
      </c>
      <c r="C321" s="82">
        <v>301540.53018580802</v>
      </c>
      <c r="D321" s="81">
        <v>315774.57446189702</v>
      </c>
      <c r="E321" s="81">
        <v>330643.76836102898</v>
      </c>
      <c r="F321" s="81">
        <v>345039.15208604297</v>
      </c>
      <c r="G321" s="81">
        <v>358563.91301018401</v>
      </c>
      <c r="H321" s="81">
        <f t="shared" si="4"/>
        <v>1651561.9381049611</v>
      </c>
    </row>
    <row r="322" spans="1:8">
      <c r="A322">
        <v>351297</v>
      </c>
      <c r="B322" t="s">
        <v>341</v>
      </c>
      <c r="C322" s="82">
        <v>1418746.3711231099</v>
      </c>
      <c r="D322" s="81">
        <v>1513751.97783535</v>
      </c>
      <c r="E322" s="81">
        <v>1605943.1681158601</v>
      </c>
      <c r="F322" s="81">
        <v>1693793.65860165</v>
      </c>
      <c r="G322" s="81">
        <v>1778778.7236511</v>
      </c>
      <c r="H322" s="81">
        <f t="shared" si="4"/>
        <v>8011013.8993270695</v>
      </c>
    </row>
    <row r="323" spans="1:8">
      <c r="A323">
        <v>351298</v>
      </c>
      <c r="B323" t="s">
        <v>342</v>
      </c>
      <c r="C323" s="82">
        <v>6446045.0181299504</v>
      </c>
      <c r="D323" s="81">
        <v>6409397.2579563502</v>
      </c>
      <c r="E323" s="81">
        <v>6374021.3753457498</v>
      </c>
      <c r="F323" s="81">
        <v>6359728.4122286104</v>
      </c>
      <c r="G323" s="81">
        <v>6363456.1877846802</v>
      </c>
      <c r="H323" s="81">
        <f t="shared" si="4"/>
        <v>31952648.251445342</v>
      </c>
    </row>
    <row r="324" spans="1:8">
      <c r="A324">
        <v>351301</v>
      </c>
      <c r="B324" t="s">
        <v>749</v>
      </c>
      <c r="C324" s="82">
        <v>232935.229686056</v>
      </c>
      <c r="D324" s="81">
        <v>243516.68375622801</v>
      </c>
      <c r="E324" s="81">
        <v>254673.33669661</v>
      </c>
      <c r="F324" s="81">
        <v>265429.17239171802</v>
      </c>
      <c r="G324" s="81">
        <v>275381.67915394797</v>
      </c>
      <c r="H324" s="81">
        <f t="shared" ref="H324:H387" si="5">SUM(C324:G324)</f>
        <v>1271936.1016845601</v>
      </c>
    </row>
    <row r="325" spans="1:8">
      <c r="A325">
        <v>351302</v>
      </c>
      <c r="B325" t="s">
        <v>343</v>
      </c>
      <c r="C325" s="82">
        <v>248241.91024495699</v>
      </c>
      <c r="D325" s="81">
        <v>260572.76099689101</v>
      </c>
      <c r="E325" s="81">
        <v>273153.73186918098</v>
      </c>
      <c r="F325" s="81">
        <v>286037.89309201099</v>
      </c>
      <c r="G325" s="81">
        <v>298356.07585668302</v>
      </c>
      <c r="H325" s="81">
        <f t="shared" si="5"/>
        <v>1366362.3720597231</v>
      </c>
    </row>
    <row r="326" spans="1:8">
      <c r="A326">
        <v>351303</v>
      </c>
      <c r="B326" t="s">
        <v>344</v>
      </c>
      <c r="C326" s="82">
        <v>182925.270323818</v>
      </c>
      <c r="D326" s="81">
        <v>189167.78682179199</v>
      </c>
      <c r="E326" s="81">
        <v>195116.88411927901</v>
      </c>
      <c r="F326" s="81">
        <v>200510.894872062</v>
      </c>
      <c r="G326" s="81">
        <v>205336.06921976901</v>
      </c>
      <c r="H326" s="81">
        <f t="shared" si="5"/>
        <v>973056.90535671997</v>
      </c>
    </row>
    <row r="327" spans="1:8">
      <c r="A327">
        <v>351304</v>
      </c>
      <c r="B327" t="s">
        <v>750</v>
      </c>
      <c r="C327" s="82">
        <v>194423.60325582599</v>
      </c>
      <c r="D327" s="81">
        <v>191839.57802934799</v>
      </c>
      <c r="E327" s="81">
        <v>189493.53238751201</v>
      </c>
      <c r="F327" s="81">
        <v>188510.42168433999</v>
      </c>
      <c r="G327" s="81">
        <v>187860.44137342001</v>
      </c>
      <c r="H327" s="81">
        <f t="shared" si="5"/>
        <v>952127.57673044596</v>
      </c>
    </row>
    <row r="328" spans="1:8">
      <c r="A328">
        <v>351305</v>
      </c>
      <c r="B328" t="s">
        <v>346</v>
      </c>
      <c r="C328" s="82">
        <v>321792.389881554</v>
      </c>
      <c r="D328" s="81">
        <v>330201.16875730199</v>
      </c>
      <c r="E328" s="81">
        <v>338968.78566651797</v>
      </c>
      <c r="F328" s="81">
        <v>347377.75008112699</v>
      </c>
      <c r="G328" s="81">
        <v>355691.53775327402</v>
      </c>
      <c r="H328" s="81">
        <f t="shared" si="5"/>
        <v>1694031.632139775</v>
      </c>
    </row>
    <row r="329" spans="1:8">
      <c r="A329">
        <v>351306</v>
      </c>
      <c r="B329" t="s">
        <v>347</v>
      </c>
      <c r="C329" s="82">
        <v>209678.85051549599</v>
      </c>
      <c r="D329" s="81">
        <v>218215.17295437699</v>
      </c>
      <c r="E329" s="81">
        <v>227407.43471334499</v>
      </c>
      <c r="F329" s="81">
        <v>236171.70675738301</v>
      </c>
      <c r="G329" s="81">
        <v>244704.46772127101</v>
      </c>
      <c r="H329" s="81">
        <f t="shared" si="5"/>
        <v>1136177.6326618721</v>
      </c>
    </row>
    <row r="330" spans="1:8">
      <c r="A330">
        <v>351316</v>
      </c>
      <c r="B330" t="s">
        <v>348</v>
      </c>
      <c r="C330" s="82">
        <v>280778.34472467197</v>
      </c>
      <c r="D330" s="81">
        <v>290242.92667711701</v>
      </c>
      <c r="E330" s="81">
        <v>299838.19463337399</v>
      </c>
      <c r="F330" s="81">
        <v>308746.58892968303</v>
      </c>
      <c r="G330" s="81">
        <v>317666.15032232401</v>
      </c>
      <c r="H330" s="81">
        <f t="shared" si="5"/>
        <v>1497272.2052871701</v>
      </c>
    </row>
    <row r="331" spans="1:8">
      <c r="A331">
        <v>351320</v>
      </c>
      <c r="B331" t="s">
        <v>349</v>
      </c>
      <c r="C331" s="82">
        <v>197178.79140042601</v>
      </c>
      <c r="D331" s="81">
        <v>204764.67793834099</v>
      </c>
      <c r="E331" s="81">
        <v>212593.615741196</v>
      </c>
      <c r="F331" s="81">
        <v>220177.61968990101</v>
      </c>
      <c r="G331" s="81">
        <v>227472.33494716501</v>
      </c>
      <c r="H331" s="81">
        <f t="shared" si="5"/>
        <v>1062187.0397170291</v>
      </c>
    </row>
    <row r="332" spans="1:8">
      <c r="A332">
        <v>351322</v>
      </c>
      <c r="B332" t="s">
        <v>350</v>
      </c>
      <c r="C332" s="82">
        <v>203484.379154339</v>
      </c>
      <c r="D332" s="81">
        <v>211290.830622971</v>
      </c>
      <c r="E332" s="81">
        <v>219175.11852936199</v>
      </c>
      <c r="F332" s="81">
        <v>226532.90439359701</v>
      </c>
      <c r="G332" s="81">
        <v>234033.99656451301</v>
      </c>
      <c r="H332" s="81">
        <f t="shared" si="5"/>
        <v>1094517.229264782</v>
      </c>
    </row>
    <row r="333" spans="1:8">
      <c r="A333">
        <v>351324</v>
      </c>
      <c r="B333" t="s">
        <v>172</v>
      </c>
      <c r="C333" s="82">
        <v>522915.21685012302</v>
      </c>
      <c r="D333" s="81">
        <v>555799.42218577501</v>
      </c>
      <c r="E333" s="81">
        <v>588195.44604699605</v>
      </c>
      <c r="F333" s="81">
        <v>619721.43101721106</v>
      </c>
      <c r="G333" s="81">
        <v>651872.46338254295</v>
      </c>
      <c r="H333" s="81">
        <f t="shared" si="5"/>
        <v>2938503.9794826484</v>
      </c>
    </row>
    <row r="334" spans="1:8">
      <c r="A334">
        <v>351326</v>
      </c>
      <c r="B334" t="s">
        <v>352</v>
      </c>
      <c r="C334" s="82">
        <v>308699.38222623902</v>
      </c>
      <c r="D334" s="81">
        <v>325178.42539962701</v>
      </c>
      <c r="E334" s="81">
        <v>342065.62343942898</v>
      </c>
      <c r="F334" s="81">
        <v>359003.69166161597</v>
      </c>
      <c r="G334" s="81">
        <v>376310.508464874</v>
      </c>
      <c r="H334" s="81">
        <f t="shared" si="5"/>
        <v>1711257.631191785</v>
      </c>
    </row>
    <row r="335" spans="1:8">
      <c r="A335">
        <v>351327</v>
      </c>
      <c r="B335" t="s">
        <v>353</v>
      </c>
      <c r="C335" s="82">
        <v>161990.77660993201</v>
      </c>
      <c r="D335" s="81">
        <v>174227.23384497201</v>
      </c>
      <c r="E335" s="81">
        <v>185748.96371944799</v>
      </c>
      <c r="F335" s="81">
        <v>197532.677113999</v>
      </c>
      <c r="G335" s="81">
        <v>208509.28509604899</v>
      </c>
      <c r="H335" s="81">
        <f t="shared" si="5"/>
        <v>928008.9363844</v>
      </c>
    </row>
    <row r="336" spans="1:8">
      <c r="A336">
        <v>351328</v>
      </c>
      <c r="B336" t="s">
        <v>354</v>
      </c>
      <c r="C336" s="82">
        <v>1255456.5146066099</v>
      </c>
      <c r="D336" s="81">
        <v>1291718.95081932</v>
      </c>
      <c r="E336" s="81">
        <v>1324019.44307432</v>
      </c>
      <c r="F336" s="81">
        <v>1352382.06812026</v>
      </c>
      <c r="G336" s="81">
        <v>1377858.2289607199</v>
      </c>
      <c r="H336" s="81">
        <f t="shared" si="5"/>
        <v>6601435.2055812301</v>
      </c>
    </row>
    <row r="337" spans="1:8">
      <c r="A337">
        <v>351329</v>
      </c>
      <c r="B337" t="s">
        <v>355</v>
      </c>
      <c r="C337" s="82">
        <v>361144.426614328</v>
      </c>
      <c r="D337" s="81">
        <v>378260.11276178702</v>
      </c>
      <c r="E337" s="81">
        <v>394385.35699374502</v>
      </c>
      <c r="F337" s="81">
        <v>408859.22012085601</v>
      </c>
      <c r="G337" s="81">
        <v>422435.24346992403</v>
      </c>
      <c r="H337" s="81">
        <f t="shared" si="5"/>
        <v>1965084.3599606401</v>
      </c>
    </row>
    <row r="338" spans="1:8">
      <c r="A338">
        <v>351331</v>
      </c>
      <c r="B338" t="s">
        <v>356</v>
      </c>
      <c r="C338" s="82">
        <v>1507123.9700295599</v>
      </c>
      <c r="D338" s="81">
        <v>1556466.2851418699</v>
      </c>
      <c r="E338" s="81">
        <v>1609775.6534549701</v>
      </c>
      <c r="F338" s="81">
        <v>1661880.3865132499</v>
      </c>
      <c r="G338" s="81">
        <v>1709738.8352985</v>
      </c>
      <c r="H338" s="81">
        <f t="shared" si="5"/>
        <v>8044985.1304381499</v>
      </c>
    </row>
    <row r="339" spans="1:8">
      <c r="A339">
        <v>351332</v>
      </c>
      <c r="B339" t="s">
        <v>357</v>
      </c>
      <c r="C339" s="82">
        <v>1130703.5269240199</v>
      </c>
      <c r="D339" s="81">
        <v>1146158.31444247</v>
      </c>
      <c r="E339" s="81">
        <v>1161469.6722243801</v>
      </c>
      <c r="F339" s="81">
        <v>1177213.83172362</v>
      </c>
      <c r="G339" s="81">
        <v>1193656.1664760199</v>
      </c>
      <c r="H339" s="81">
        <f t="shared" si="5"/>
        <v>5809201.5117905093</v>
      </c>
    </row>
    <row r="340" spans="1:8">
      <c r="A340">
        <v>351336</v>
      </c>
      <c r="B340" t="s">
        <v>358</v>
      </c>
      <c r="C340" s="82">
        <v>624942.89322608395</v>
      </c>
      <c r="D340" s="81">
        <v>639493.93037586706</v>
      </c>
      <c r="E340" s="81">
        <v>656322.43236274598</v>
      </c>
      <c r="F340" s="81">
        <v>672953.61720700597</v>
      </c>
      <c r="G340" s="81">
        <v>687625.649379279</v>
      </c>
      <c r="H340" s="81">
        <f t="shared" si="5"/>
        <v>3281338.522550982</v>
      </c>
    </row>
    <row r="341" spans="1:8">
      <c r="A341">
        <v>351337</v>
      </c>
      <c r="B341" t="s">
        <v>751</v>
      </c>
      <c r="C341" s="82">
        <v>1964262.1253954901</v>
      </c>
      <c r="D341" s="81">
        <v>1992229.53251313</v>
      </c>
      <c r="E341" s="81">
        <v>2015435.03269992</v>
      </c>
      <c r="F341" s="81">
        <v>2036358.6418242101</v>
      </c>
      <c r="G341" s="81">
        <v>2055242.2524431699</v>
      </c>
      <c r="H341" s="81">
        <f t="shared" si="5"/>
        <v>10063527.584875921</v>
      </c>
    </row>
    <row r="342" spans="1:8">
      <c r="A342">
        <v>351346</v>
      </c>
      <c r="B342" t="s">
        <v>360</v>
      </c>
      <c r="C342" s="82">
        <v>824778.85024383303</v>
      </c>
      <c r="D342" s="81">
        <v>853944.74745143205</v>
      </c>
      <c r="E342" s="81">
        <v>884238.45870869898</v>
      </c>
      <c r="F342" s="81">
        <v>915700.94943208201</v>
      </c>
      <c r="G342" s="81">
        <v>948754.46606798295</v>
      </c>
      <c r="H342" s="81">
        <f t="shared" si="5"/>
        <v>4427417.4719040291</v>
      </c>
    </row>
    <row r="343" spans="1:8">
      <c r="A343">
        <v>351405</v>
      </c>
      <c r="B343" t="s">
        <v>752</v>
      </c>
      <c r="C343" s="82">
        <v>445430.27012430801</v>
      </c>
      <c r="D343" s="81">
        <v>456168.24370014103</v>
      </c>
      <c r="E343" s="81">
        <v>465051.89424401399</v>
      </c>
      <c r="F343" s="81">
        <v>471667.26218161202</v>
      </c>
      <c r="G343" s="81">
        <v>476428.498399109</v>
      </c>
      <c r="H343" s="81">
        <f t="shared" si="5"/>
        <v>2314746.1686491841</v>
      </c>
    </row>
    <row r="344" spans="1:8">
      <c r="A344">
        <v>351407</v>
      </c>
      <c r="B344" t="s">
        <v>362</v>
      </c>
      <c r="C344" s="82">
        <v>86227.258890478595</v>
      </c>
      <c r="D344" s="81">
        <v>89939.396832102095</v>
      </c>
      <c r="E344" s="81">
        <v>94300.648723530394</v>
      </c>
      <c r="F344" s="81">
        <v>99118.882328168998</v>
      </c>
      <c r="G344" s="81">
        <v>102871.92692317499</v>
      </c>
      <c r="H344" s="81">
        <f t="shared" si="5"/>
        <v>472458.11369745509</v>
      </c>
    </row>
    <row r="345" spans="1:8">
      <c r="A345">
        <v>351888</v>
      </c>
      <c r="B345" t="s">
        <v>363</v>
      </c>
      <c r="C345" s="82">
        <v>2006477.2001167301</v>
      </c>
      <c r="D345" s="81">
        <v>2066540.79970312</v>
      </c>
      <c r="E345" s="81">
        <v>2124873.8310892</v>
      </c>
      <c r="F345" s="81">
        <v>2177090.1768184202</v>
      </c>
      <c r="G345" s="81">
        <v>2226158.62122154</v>
      </c>
      <c r="H345" s="81">
        <f t="shared" si="5"/>
        <v>10601140.628949011</v>
      </c>
    </row>
    <row r="346" spans="1:8">
      <c r="A346">
        <v>361337</v>
      </c>
      <c r="B346" t="s">
        <v>753</v>
      </c>
      <c r="C346" s="82">
        <v>124760.24051146299</v>
      </c>
      <c r="D346" s="81">
        <v>128123.46043736101</v>
      </c>
      <c r="E346" s="81">
        <v>131509.85537324299</v>
      </c>
      <c r="F346" s="81">
        <v>134988.694992868</v>
      </c>
      <c r="G346" s="81">
        <v>138365.75051221799</v>
      </c>
      <c r="H346" s="81">
        <f t="shared" si="5"/>
        <v>657748.00182715291</v>
      </c>
    </row>
    <row r="347" spans="1:8">
      <c r="A347">
        <v>361346</v>
      </c>
      <c r="B347" t="s">
        <v>365</v>
      </c>
      <c r="C347" s="82">
        <v>3359902.0657504201</v>
      </c>
      <c r="D347" s="81">
        <v>3442765.8446810902</v>
      </c>
      <c r="E347" s="81">
        <v>3524232.5534594101</v>
      </c>
      <c r="F347" s="81">
        <v>3608081.91788394</v>
      </c>
      <c r="G347" s="81">
        <v>3694148.4000712801</v>
      </c>
      <c r="H347" s="81">
        <f t="shared" si="5"/>
        <v>17629130.78184614</v>
      </c>
    </row>
    <row r="348" spans="1:8">
      <c r="A348">
        <v>361347</v>
      </c>
      <c r="B348" t="s">
        <v>366</v>
      </c>
      <c r="C348" s="82">
        <v>930682.228731015</v>
      </c>
      <c r="D348" s="81">
        <v>963787.37110426801</v>
      </c>
      <c r="E348" s="81">
        <v>994611.540524618</v>
      </c>
      <c r="F348" s="81">
        <v>1021916.45799386</v>
      </c>
      <c r="G348" s="81">
        <v>1046429.39383461</v>
      </c>
      <c r="H348" s="81">
        <f t="shared" si="5"/>
        <v>4957426.9921883708</v>
      </c>
    </row>
    <row r="349" spans="1:8">
      <c r="A349">
        <v>361353</v>
      </c>
      <c r="B349" t="s">
        <v>367</v>
      </c>
      <c r="C349" s="82">
        <v>264905.509060735</v>
      </c>
      <c r="D349" s="81">
        <v>277971.353975704</v>
      </c>
      <c r="E349" s="81">
        <v>291410.988546971</v>
      </c>
      <c r="F349" s="81">
        <v>304626.68900962197</v>
      </c>
      <c r="G349" s="81">
        <v>317287.911342145</v>
      </c>
      <c r="H349" s="81">
        <f t="shared" si="5"/>
        <v>1456202.451935177</v>
      </c>
    </row>
    <row r="350" spans="1:8">
      <c r="A350">
        <v>361356</v>
      </c>
      <c r="B350" t="s">
        <v>368</v>
      </c>
      <c r="C350" s="82">
        <v>943577.18373896601</v>
      </c>
      <c r="D350" s="81">
        <v>994078.85271563299</v>
      </c>
      <c r="E350" s="81">
        <v>1046260.75996031</v>
      </c>
      <c r="F350" s="81">
        <v>1097399.1012683001</v>
      </c>
      <c r="G350" s="81">
        <v>1145685.56745021</v>
      </c>
      <c r="H350" s="81">
        <f t="shared" si="5"/>
        <v>5227001.4651334193</v>
      </c>
    </row>
    <row r="351" spans="1:8">
      <c r="A351">
        <v>361373</v>
      </c>
      <c r="B351" t="s">
        <v>369</v>
      </c>
      <c r="C351" s="82">
        <v>2862153.3041091701</v>
      </c>
      <c r="D351" s="81">
        <v>3000006.37101884</v>
      </c>
      <c r="E351" s="81">
        <v>3128266.1856746702</v>
      </c>
      <c r="F351" s="81">
        <v>3241545.9583381498</v>
      </c>
      <c r="G351" s="81">
        <v>3346132.4675137601</v>
      </c>
      <c r="H351" s="81">
        <f t="shared" si="5"/>
        <v>15578104.28665459</v>
      </c>
    </row>
    <row r="352" spans="1:8">
      <c r="A352">
        <v>361387</v>
      </c>
      <c r="B352" t="s">
        <v>370</v>
      </c>
      <c r="C352" s="82">
        <v>552735.571038828</v>
      </c>
      <c r="D352" s="81">
        <v>577854.03421793703</v>
      </c>
      <c r="E352" s="81">
        <v>600115.13935672503</v>
      </c>
      <c r="F352" s="81">
        <v>618959.11950456095</v>
      </c>
      <c r="G352" s="81">
        <v>635300.18173962005</v>
      </c>
      <c r="H352" s="81">
        <f t="shared" si="5"/>
        <v>2984964.0458576707</v>
      </c>
    </row>
    <row r="353" spans="1:8">
      <c r="A353">
        <v>361389</v>
      </c>
      <c r="B353" t="s">
        <v>172</v>
      </c>
      <c r="C353" s="82">
        <v>540411.65584515606</v>
      </c>
      <c r="D353" s="81">
        <v>574988.15952925896</v>
      </c>
      <c r="E353" s="81">
        <v>608478.53517450695</v>
      </c>
      <c r="F353" s="81">
        <v>640392.24147390504</v>
      </c>
      <c r="G353" s="81">
        <v>670558.18439696799</v>
      </c>
      <c r="H353" s="81">
        <f t="shared" si="5"/>
        <v>3034828.7764197951</v>
      </c>
    </row>
    <row r="354" spans="1:8">
      <c r="A354">
        <v>361390</v>
      </c>
      <c r="B354" t="s">
        <v>371</v>
      </c>
      <c r="C354" s="82">
        <v>676713.00084485195</v>
      </c>
      <c r="D354" s="81">
        <v>716015.33407631097</v>
      </c>
      <c r="E354" s="81">
        <v>756511.11480397696</v>
      </c>
      <c r="F354" s="81">
        <v>795136.41248456598</v>
      </c>
      <c r="G354" s="81">
        <v>831347.34835491504</v>
      </c>
      <c r="H354" s="81">
        <f t="shared" si="5"/>
        <v>3775723.2105646208</v>
      </c>
    </row>
    <row r="355" spans="1:8">
      <c r="A355">
        <v>361395</v>
      </c>
      <c r="B355" t="s">
        <v>754</v>
      </c>
      <c r="C355" s="82">
        <v>3290151.9115215498</v>
      </c>
      <c r="D355" s="81">
        <v>3424092.10661643</v>
      </c>
      <c r="E355" s="81">
        <v>3548156.9310075101</v>
      </c>
      <c r="F355" s="81">
        <v>3657085.84352249</v>
      </c>
      <c r="G355" s="81">
        <v>3755992.26593877</v>
      </c>
      <c r="H355" s="81">
        <f t="shared" si="5"/>
        <v>17675479.058606751</v>
      </c>
    </row>
    <row r="356" spans="1:8">
      <c r="A356">
        <v>361396</v>
      </c>
      <c r="B356" t="s">
        <v>373</v>
      </c>
      <c r="C356" s="82">
        <v>647078.84314900904</v>
      </c>
      <c r="D356" s="81">
        <v>682230.80433900398</v>
      </c>
      <c r="E356" s="81">
        <v>718908.41220207803</v>
      </c>
      <c r="F356" s="81">
        <v>755013.96857530996</v>
      </c>
      <c r="G356" s="81">
        <v>788773.61343029398</v>
      </c>
      <c r="H356" s="81">
        <f t="shared" si="5"/>
        <v>3592005.641695695</v>
      </c>
    </row>
    <row r="357" spans="1:8">
      <c r="A357">
        <v>361401</v>
      </c>
      <c r="B357" t="s">
        <v>374</v>
      </c>
      <c r="C357" s="82">
        <v>941992.75193263101</v>
      </c>
      <c r="D357" s="81">
        <v>980735.99051545595</v>
      </c>
      <c r="E357" s="81">
        <v>1020827.7270486</v>
      </c>
      <c r="F357" s="81">
        <v>1059538.0126570901</v>
      </c>
      <c r="G357" s="81">
        <v>1095550.4770011699</v>
      </c>
      <c r="H357" s="81">
        <f t="shared" si="5"/>
        <v>5098644.9591549467</v>
      </c>
    </row>
    <row r="358" spans="1:8">
      <c r="A358">
        <v>361403</v>
      </c>
      <c r="B358" t="s">
        <v>371</v>
      </c>
      <c r="C358" s="82">
        <v>197096.28775704699</v>
      </c>
      <c r="D358" s="81">
        <v>206545.651463015</v>
      </c>
      <c r="E358" s="81">
        <v>216096.62173841699</v>
      </c>
      <c r="F358" s="81">
        <v>225202.42309511499</v>
      </c>
      <c r="G358" s="81">
        <v>234075.96947321299</v>
      </c>
      <c r="H358" s="81">
        <f t="shared" si="5"/>
        <v>1079016.953526807</v>
      </c>
    </row>
    <row r="359" spans="1:8">
      <c r="A359">
        <v>361404</v>
      </c>
      <c r="B359" t="s">
        <v>376</v>
      </c>
      <c r="C359" s="82">
        <v>262844.98971531901</v>
      </c>
      <c r="D359" s="81">
        <v>277489.893297359</v>
      </c>
      <c r="E359" s="81">
        <v>292322.23118500598</v>
      </c>
      <c r="F359" s="81">
        <v>306853.77161284199</v>
      </c>
      <c r="G359" s="81">
        <v>320252.37971743703</v>
      </c>
      <c r="H359" s="81">
        <f t="shared" si="5"/>
        <v>1459763.2655279632</v>
      </c>
    </row>
    <row r="360" spans="1:8">
      <c r="A360">
        <v>361405</v>
      </c>
      <c r="B360" t="s">
        <v>755</v>
      </c>
      <c r="C360" s="82">
        <v>170360.06344920001</v>
      </c>
      <c r="D360" s="81">
        <v>174693.83607141301</v>
      </c>
      <c r="E360" s="81">
        <v>178883.26090041199</v>
      </c>
      <c r="F360" s="81">
        <v>182664.81338802501</v>
      </c>
      <c r="G360" s="81">
        <v>186076.57280921901</v>
      </c>
      <c r="H360" s="81">
        <f t="shared" si="5"/>
        <v>892678.54661826906</v>
      </c>
    </row>
    <row r="361" spans="1:8">
      <c r="A361">
        <v>361410</v>
      </c>
      <c r="B361" t="s">
        <v>378</v>
      </c>
      <c r="C361" s="82">
        <v>668681.51857516705</v>
      </c>
      <c r="D361" s="81">
        <v>704580.00960843195</v>
      </c>
      <c r="E361" s="81">
        <v>740608.23532855697</v>
      </c>
      <c r="F361" s="81">
        <v>776624.29000616795</v>
      </c>
      <c r="G361" s="81">
        <v>812796.89910808695</v>
      </c>
      <c r="H361" s="81">
        <f t="shared" si="5"/>
        <v>3703290.9526264109</v>
      </c>
    </row>
    <row r="362" spans="1:8">
      <c r="A362">
        <v>361412</v>
      </c>
      <c r="B362" t="s">
        <v>379</v>
      </c>
      <c r="C362" s="82">
        <v>817910.99934161198</v>
      </c>
      <c r="D362" s="81">
        <v>847900.70967475499</v>
      </c>
      <c r="E362" s="81">
        <v>879447.869066805</v>
      </c>
      <c r="F362" s="81">
        <v>911348.04881448904</v>
      </c>
      <c r="G362" s="81">
        <v>944533.275762934</v>
      </c>
      <c r="H362" s="81">
        <f t="shared" si="5"/>
        <v>4401140.9026605953</v>
      </c>
    </row>
    <row r="363" spans="1:8">
      <c r="A363">
        <v>361419</v>
      </c>
      <c r="B363" t="s">
        <v>380</v>
      </c>
      <c r="C363" s="82">
        <v>227592.89948373599</v>
      </c>
      <c r="D363" s="81">
        <v>232948.13633018799</v>
      </c>
      <c r="E363" s="81">
        <v>238259.210267741</v>
      </c>
      <c r="F363" s="81">
        <v>243051.977293184</v>
      </c>
      <c r="G363" s="81">
        <v>247430.46868462599</v>
      </c>
      <c r="H363" s="81">
        <f t="shared" si="5"/>
        <v>1189282.692059475</v>
      </c>
    </row>
    <row r="364" spans="1:8">
      <c r="A364">
        <v>361422</v>
      </c>
      <c r="B364" t="s">
        <v>381</v>
      </c>
      <c r="C364" s="82">
        <v>531479.77238034201</v>
      </c>
      <c r="D364" s="81">
        <v>550097.02590838994</v>
      </c>
      <c r="E364" s="81">
        <v>569007.87886512303</v>
      </c>
      <c r="F364" s="81">
        <v>587937.32777732401</v>
      </c>
      <c r="G364" s="81">
        <v>607475.09909610997</v>
      </c>
      <c r="H364" s="81">
        <f t="shared" si="5"/>
        <v>2845997.104027289</v>
      </c>
    </row>
    <row r="365" spans="1:8">
      <c r="A365">
        <v>361423</v>
      </c>
      <c r="B365" t="s">
        <v>385</v>
      </c>
      <c r="C365" s="82">
        <v>204866.38550136299</v>
      </c>
      <c r="D365" s="81">
        <v>213804.80499504699</v>
      </c>
      <c r="E365" s="81">
        <v>223250.351132927</v>
      </c>
      <c r="F365" s="81">
        <v>232355.44048685799</v>
      </c>
      <c r="G365" s="81">
        <v>241240.376508816</v>
      </c>
      <c r="H365" s="81">
        <f t="shared" si="5"/>
        <v>1115517.3586250111</v>
      </c>
    </row>
    <row r="366" spans="1:8">
      <c r="A366">
        <v>361426</v>
      </c>
      <c r="B366" t="s">
        <v>383</v>
      </c>
      <c r="C366" s="82">
        <v>224818.39628538801</v>
      </c>
      <c r="D366" s="81">
        <v>233185.64378161999</v>
      </c>
      <c r="E366" s="81">
        <v>241262.226212448</v>
      </c>
      <c r="F366" s="81">
        <v>249041.75005845699</v>
      </c>
      <c r="G366" s="81">
        <v>255928.29431602001</v>
      </c>
      <c r="H366" s="81">
        <f t="shared" si="5"/>
        <v>1204236.3106539331</v>
      </c>
    </row>
    <row r="367" spans="1:8">
      <c r="A367">
        <v>361451</v>
      </c>
      <c r="B367" t="s">
        <v>384</v>
      </c>
      <c r="C367" s="82">
        <v>2471073.51442191</v>
      </c>
      <c r="D367" s="81">
        <v>2644101.6006020899</v>
      </c>
      <c r="E367" s="81">
        <v>2819494.08618293</v>
      </c>
      <c r="F367" s="81">
        <v>2993241.23000482</v>
      </c>
      <c r="G367" s="81">
        <v>3169336.4780757199</v>
      </c>
      <c r="H367" s="81">
        <f t="shared" si="5"/>
        <v>14097246.909287471</v>
      </c>
    </row>
    <row r="368" spans="1:8">
      <c r="A368">
        <v>361475</v>
      </c>
      <c r="B368" t="s">
        <v>385</v>
      </c>
      <c r="C368" s="82">
        <v>1171466.84174706</v>
      </c>
      <c r="D368" s="81">
        <v>1230747.81002953</v>
      </c>
      <c r="E368" s="81">
        <v>1291445.8525853299</v>
      </c>
      <c r="F368" s="81">
        <v>1351006.1219699599</v>
      </c>
      <c r="G368" s="81">
        <v>1406267.11487978</v>
      </c>
      <c r="H368" s="81">
        <f t="shared" si="5"/>
        <v>6450933.7412116602</v>
      </c>
    </row>
    <row r="369" spans="1:8">
      <c r="A369">
        <v>361479</v>
      </c>
      <c r="B369" t="s">
        <v>386</v>
      </c>
      <c r="C369" s="82">
        <v>1399736.56094776</v>
      </c>
      <c r="D369" s="81">
        <v>1461512.07360536</v>
      </c>
      <c r="E369" s="81">
        <v>1527014.1080672001</v>
      </c>
      <c r="F369" s="81">
        <v>1592161.44272744</v>
      </c>
      <c r="G369" s="81">
        <v>1653732.6632011901</v>
      </c>
      <c r="H369" s="81">
        <f t="shared" si="5"/>
        <v>7634156.8485489506</v>
      </c>
    </row>
    <row r="370" spans="1:8">
      <c r="A370">
        <v>361485</v>
      </c>
      <c r="B370" t="s">
        <v>756</v>
      </c>
      <c r="C370" s="82">
        <v>425311.03358355601</v>
      </c>
      <c r="D370" s="81">
        <v>442597.53171389003</v>
      </c>
      <c r="E370" s="81">
        <v>458446.13319064601</v>
      </c>
      <c r="F370" s="81">
        <v>472826.41076948203</v>
      </c>
      <c r="G370" s="81">
        <v>485758.18544138502</v>
      </c>
      <c r="H370" s="81">
        <f t="shared" si="5"/>
        <v>2284939.2946989592</v>
      </c>
    </row>
    <row r="371" spans="1:8">
      <c r="A371">
        <v>361494</v>
      </c>
      <c r="B371" t="s">
        <v>388</v>
      </c>
      <c r="C371" s="82">
        <v>423172.76059803902</v>
      </c>
      <c r="D371" s="81">
        <v>442553.78580455697</v>
      </c>
      <c r="E371" s="81">
        <v>459987.52735790901</v>
      </c>
      <c r="F371" s="81">
        <v>475851.74360524397</v>
      </c>
      <c r="G371" s="81">
        <v>489692.31302588002</v>
      </c>
      <c r="H371" s="81">
        <f t="shared" si="5"/>
        <v>2291258.1303916289</v>
      </c>
    </row>
    <row r="372" spans="1:8">
      <c r="A372">
        <v>361499</v>
      </c>
      <c r="B372" t="s">
        <v>757</v>
      </c>
      <c r="C372" s="82">
        <v>680529.53921584797</v>
      </c>
      <c r="D372" s="81">
        <v>698068.88083532604</v>
      </c>
      <c r="E372" s="81">
        <v>718386.19159513596</v>
      </c>
      <c r="F372" s="81">
        <v>738310.552974322</v>
      </c>
      <c r="G372" s="81">
        <v>756130.48620486399</v>
      </c>
      <c r="H372" s="81">
        <f t="shared" si="5"/>
        <v>3591425.6508254958</v>
      </c>
    </row>
    <row r="373" spans="1:8">
      <c r="A373">
        <v>361501</v>
      </c>
      <c r="B373" t="s">
        <v>390</v>
      </c>
      <c r="C373" s="82">
        <v>1450310.5520213</v>
      </c>
      <c r="D373" s="81">
        <v>1508681.4485502001</v>
      </c>
      <c r="E373" s="81">
        <v>1560535.1448659699</v>
      </c>
      <c r="F373" s="81">
        <v>1604243.31171158</v>
      </c>
      <c r="G373" s="81">
        <v>1641404.1494493801</v>
      </c>
      <c r="H373" s="81">
        <f t="shared" si="5"/>
        <v>7765174.6065984294</v>
      </c>
    </row>
    <row r="374" spans="1:8">
      <c r="A374">
        <v>361510</v>
      </c>
      <c r="B374" t="s">
        <v>391</v>
      </c>
      <c r="C374" s="82">
        <v>1080480.24247222</v>
      </c>
      <c r="D374" s="81">
        <v>1111148.7999096899</v>
      </c>
      <c r="E374" s="81">
        <v>1141715.79311322</v>
      </c>
      <c r="F374" s="81">
        <v>1172575.6651901801</v>
      </c>
      <c r="G374" s="81">
        <v>1203247.3770380099</v>
      </c>
      <c r="H374" s="81">
        <f t="shared" si="5"/>
        <v>5709167.8777233195</v>
      </c>
    </row>
    <row r="375" spans="1:8">
      <c r="A375">
        <v>361512</v>
      </c>
      <c r="B375" t="s">
        <v>392</v>
      </c>
      <c r="C375" s="82">
        <v>58851.211311856197</v>
      </c>
      <c r="D375" s="81">
        <v>62228.786113629802</v>
      </c>
      <c r="E375" s="81">
        <v>65859.431820604994</v>
      </c>
      <c r="F375" s="81">
        <v>68899.331061710094</v>
      </c>
      <c r="G375" s="81">
        <v>71932.997722064305</v>
      </c>
      <c r="H375" s="81">
        <f t="shared" si="5"/>
        <v>327771.75802986539</v>
      </c>
    </row>
    <row r="376" spans="1:8">
      <c r="A376">
        <v>371516</v>
      </c>
      <c r="B376" t="s">
        <v>395</v>
      </c>
      <c r="C376" s="82">
        <v>602289.14331952296</v>
      </c>
      <c r="D376" s="81">
        <v>653403.49769755697</v>
      </c>
      <c r="E376" s="81">
        <v>705768.58259961195</v>
      </c>
      <c r="F376" s="81">
        <v>758955.65179971897</v>
      </c>
      <c r="G376" s="81">
        <v>812832.02855634503</v>
      </c>
      <c r="H376" s="81">
        <f t="shared" si="5"/>
        <v>3533248.9039727557</v>
      </c>
    </row>
    <row r="377" spans="1:8">
      <c r="A377">
        <v>371525</v>
      </c>
      <c r="B377" t="s">
        <v>396</v>
      </c>
      <c r="C377" s="82">
        <v>866933.13215021696</v>
      </c>
      <c r="D377" s="81">
        <v>923125.00010451197</v>
      </c>
      <c r="E377" s="81">
        <v>974032.50510735495</v>
      </c>
      <c r="F377" s="81">
        <v>1018358.92428337</v>
      </c>
      <c r="G377" s="81">
        <v>1058890.15576118</v>
      </c>
      <c r="H377" s="81">
        <f t="shared" si="5"/>
        <v>4841339.7174066342</v>
      </c>
    </row>
    <row r="378" spans="1:8">
      <c r="A378">
        <v>371526</v>
      </c>
      <c r="B378" t="s">
        <v>397</v>
      </c>
      <c r="C378" s="82">
        <v>618103.36258467496</v>
      </c>
      <c r="D378" s="81">
        <v>656504.68349639501</v>
      </c>
      <c r="E378" s="81">
        <v>694347.58135156904</v>
      </c>
      <c r="F378" s="81">
        <v>731771.08909372205</v>
      </c>
      <c r="G378" s="81">
        <v>768942.23610787105</v>
      </c>
      <c r="H378" s="81">
        <f t="shared" si="5"/>
        <v>3469668.9526342317</v>
      </c>
    </row>
    <row r="379" spans="1:8">
      <c r="A379">
        <v>371531</v>
      </c>
      <c r="B379" t="s">
        <v>398</v>
      </c>
      <c r="C379" s="82">
        <v>326607.24013087701</v>
      </c>
      <c r="D379" s="81">
        <v>344197.62822845299</v>
      </c>
      <c r="E379" s="81">
        <v>360115.45193646802</v>
      </c>
      <c r="F379" s="81">
        <v>374783.26160602598</v>
      </c>
      <c r="G379" s="81">
        <v>387796.01051328302</v>
      </c>
      <c r="H379" s="81">
        <f t="shared" si="5"/>
        <v>1793499.5924151072</v>
      </c>
    </row>
    <row r="380" spans="1:8">
      <c r="A380">
        <v>371534</v>
      </c>
      <c r="B380" t="s">
        <v>399</v>
      </c>
      <c r="C380" s="82">
        <v>1090688.5177255601</v>
      </c>
      <c r="D380" s="81">
        <v>1155177.95166554</v>
      </c>
      <c r="E380" s="81">
        <v>1216203.90396753</v>
      </c>
      <c r="F380" s="81">
        <v>1274075.6393229601</v>
      </c>
      <c r="G380" s="81">
        <v>1327873.8661121801</v>
      </c>
      <c r="H380" s="81">
        <f t="shared" si="5"/>
        <v>6064019.8787937704</v>
      </c>
    </row>
    <row r="381" spans="1:8">
      <c r="A381">
        <v>371540</v>
      </c>
      <c r="B381" t="s">
        <v>400</v>
      </c>
      <c r="C381" s="82">
        <v>604261.99004830804</v>
      </c>
      <c r="D381" s="81">
        <v>655216.66034273896</v>
      </c>
      <c r="E381" s="81">
        <v>703672.52389884205</v>
      </c>
      <c r="F381" s="81">
        <v>749285.71841812495</v>
      </c>
      <c r="G381" s="81">
        <v>792417.75846386806</v>
      </c>
      <c r="H381" s="81">
        <f t="shared" si="5"/>
        <v>3504854.6511718817</v>
      </c>
    </row>
    <row r="382" spans="1:8">
      <c r="A382">
        <v>371553</v>
      </c>
      <c r="B382" t="s">
        <v>401</v>
      </c>
      <c r="C382" s="82">
        <v>1405083.83793901</v>
      </c>
      <c r="D382" s="81">
        <v>1471611.9916560799</v>
      </c>
      <c r="E382" s="81">
        <v>1534055.8484307199</v>
      </c>
      <c r="F382" s="81">
        <v>1590379.89403489</v>
      </c>
      <c r="G382" s="81">
        <v>1641755.3153735399</v>
      </c>
      <c r="H382" s="81">
        <f t="shared" si="5"/>
        <v>7642886.8874342404</v>
      </c>
    </row>
    <row r="383" spans="1:8">
      <c r="A383">
        <v>371555</v>
      </c>
      <c r="B383" t="s">
        <v>402</v>
      </c>
      <c r="C383" s="82">
        <v>1286760.65046527</v>
      </c>
      <c r="D383" s="81">
        <v>1359440.2883246101</v>
      </c>
      <c r="E383" s="81">
        <v>1434290.28491386</v>
      </c>
      <c r="F383" s="81">
        <v>1507317.95675011</v>
      </c>
      <c r="G383" s="81">
        <v>1575611.5389574801</v>
      </c>
      <c r="H383" s="81">
        <f t="shared" si="5"/>
        <v>7163420.7194113303</v>
      </c>
    </row>
    <row r="384" spans="1:8">
      <c r="A384">
        <v>371556</v>
      </c>
      <c r="B384" t="s">
        <v>758</v>
      </c>
      <c r="C384" s="82">
        <v>598189.09367746895</v>
      </c>
      <c r="D384" s="81">
        <v>601790.22177477204</v>
      </c>
      <c r="E384" s="81">
        <v>604903.32430976594</v>
      </c>
      <c r="F384" s="81">
        <v>606821.73150714801</v>
      </c>
      <c r="G384" s="81">
        <v>608146.04581789998</v>
      </c>
      <c r="H384" s="81">
        <f t="shared" si="5"/>
        <v>3019850.4170870548</v>
      </c>
    </row>
    <row r="385" spans="1:8">
      <c r="A385">
        <v>371557</v>
      </c>
      <c r="B385" t="s">
        <v>404</v>
      </c>
      <c r="C385" s="82">
        <v>279668.46299642202</v>
      </c>
      <c r="D385" s="81">
        <v>299945.51367530902</v>
      </c>
      <c r="E385" s="81">
        <v>319882.82754237601</v>
      </c>
      <c r="F385" s="81">
        <v>314687.42628207</v>
      </c>
      <c r="G385" s="81">
        <v>320417.78223624203</v>
      </c>
      <c r="H385" s="81">
        <f t="shared" si="5"/>
        <v>1534602.012732419</v>
      </c>
    </row>
    <row r="386" spans="1:8">
      <c r="A386">
        <v>371558</v>
      </c>
      <c r="B386" t="s">
        <v>405</v>
      </c>
      <c r="C386" s="82">
        <v>600743.74144252099</v>
      </c>
      <c r="D386" s="81">
        <v>632661.880751819</v>
      </c>
      <c r="E386" s="81">
        <v>664025.95522649703</v>
      </c>
      <c r="F386" s="81">
        <v>692502.46463728196</v>
      </c>
      <c r="G386" s="81">
        <v>718582.19935987599</v>
      </c>
      <c r="H386" s="81">
        <f t="shared" si="5"/>
        <v>3308516.2414179952</v>
      </c>
    </row>
    <row r="387" spans="1:8">
      <c r="A387">
        <v>371559</v>
      </c>
      <c r="B387" t="s">
        <v>406</v>
      </c>
      <c r="C387" s="82">
        <v>372762.98387870402</v>
      </c>
      <c r="D387" s="81">
        <v>394622.755989019</v>
      </c>
      <c r="E387" s="81">
        <v>414917.23778680398</v>
      </c>
      <c r="F387" s="81">
        <v>433271.93325098802</v>
      </c>
      <c r="G387" s="81">
        <v>450730.50259698601</v>
      </c>
      <c r="H387" s="81">
        <f t="shared" si="5"/>
        <v>2066305.4135025009</v>
      </c>
    </row>
    <row r="388" spans="1:8">
      <c r="A388">
        <v>371561</v>
      </c>
      <c r="B388" t="s">
        <v>407</v>
      </c>
      <c r="C388" s="82">
        <v>170885.49194301199</v>
      </c>
      <c r="D388" s="81">
        <v>181376.495713955</v>
      </c>
      <c r="E388" s="81">
        <v>192592.49221048001</v>
      </c>
      <c r="F388" s="81">
        <v>203997.14599467599</v>
      </c>
      <c r="G388" s="81">
        <v>216077.96416125799</v>
      </c>
      <c r="H388" s="81">
        <f t="shared" ref="H388:H451" si="6">SUM(C388:G388)</f>
        <v>964929.59002338094</v>
      </c>
    </row>
    <row r="389" spans="1:8">
      <c r="A389">
        <v>371567</v>
      </c>
      <c r="B389" t="s">
        <v>759</v>
      </c>
      <c r="C389" s="82">
        <v>427486.17468172399</v>
      </c>
      <c r="D389" s="81">
        <v>453442.66737991199</v>
      </c>
      <c r="E389" s="81">
        <v>459520.00075936201</v>
      </c>
      <c r="F389" s="81">
        <v>442379.06053920701</v>
      </c>
      <c r="G389" s="81">
        <v>451965.75265912199</v>
      </c>
      <c r="H389" s="81">
        <f t="shared" si="6"/>
        <v>2234793.6560193272</v>
      </c>
    </row>
    <row r="390" spans="1:8">
      <c r="A390">
        <v>371576</v>
      </c>
      <c r="B390" t="s">
        <v>409</v>
      </c>
      <c r="C390" s="82">
        <v>2386944.08901334</v>
      </c>
      <c r="D390" s="81">
        <v>2513990.2199027198</v>
      </c>
      <c r="E390" s="81">
        <v>2632262.2698218301</v>
      </c>
      <c r="F390" s="81">
        <v>2738100.80631707</v>
      </c>
      <c r="G390" s="81">
        <v>2836463.2666455102</v>
      </c>
      <c r="H390" s="81">
        <f t="shared" si="6"/>
        <v>13107760.651700471</v>
      </c>
    </row>
    <row r="391" spans="1:8">
      <c r="A391">
        <v>371582</v>
      </c>
      <c r="B391" t="s">
        <v>410</v>
      </c>
      <c r="C391" s="82">
        <v>497247.07279257901</v>
      </c>
      <c r="D391" s="81">
        <v>535465.05809549405</v>
      </c>
      <c r="E391" s="81">
        <v>572387.08806100499</v>
      </c>
      <c r="F391" s="81">
        <v>607480.33428331104</v>
      </c>
      <c r="G391" s="81">
        <v>641094.02473756904</v>
      </c>
      <c r="H391" s="81">
        <f t="shared" si="6"/>
        <v>2853673.5779699581</v>
      </c>
    </row>
    <row r="392" spans="1:8">
      <c r="A392">
        <v>371590</v>
      </c>
      <c r="B392" t="s">
        <v>411</v>
      </c>
      <c r="C392" s="82">
        <v>31866.898246745699</v>
      </c>
      <c r="D392" s="81">
        <v>33313.992787576797</v>
      </c>
      <c r="E392" s="81">
        <v>34903.465357980902</v>
      </c>
      <c r="F392" s="81">
        <v>36512.632530039897</v>
      </c>
      <c r="G392" s="81">
        <v>38124.609215082899</v>
      </c>
      <c r="H392" s="81">
        <f t="shared" si="6"/>
        <v>174721.59813742619</v>
      </c>
    </row>
    <row r="393" spans="1:8">
      <c r="A393">
        <v>371591</v>
      </c>
      <c r="B393" t="s">
        <v>760</v>
      </c>
      <c r="C393" s="82">
        <v>982582.85128122196</v>
      </c>
      <c r="D393" s="81">
        <v>1042295.65460772</v>
      </c>
      <c r="E393" s="81">
        <v>1099985.34248748</v>
      </c>
      <c r="F393" s="81">
        <v>1155948.3916554099</v>
      </c>
      <c r="G393" s="81">
        <v>1209868.34327489</v>
      </c>
      <c r="H393" s="81">
        <f t="shared" si="6"/>
        <v>5490680.5833067223</v>
      </c>
    </row>
    <row r="394" spans="1:8">
      <c r="A394">
        <v>371592</v>
      </c>
      <c r="B394" t="s">
        <v>413</v>
      </c>
      <c r="C394" s="82">
        <v>593631.00074404897</v>
      </c>
      <c r="D394" s="81">
        <v>619527.14769149094</v>
      </c>
      <c r="E394" s="81">
        <v>645058.51246819901</v>
      </c>
      <c r="F394" s="81">
        <v>669982.90683242795</v>
      </c>
      <c r="G394" s="81">
        <v>694477.24364058406</v>
      </c>
      <c r="H394" s="81">
        <f t="shared" si="6"/>
        <v>3222676.8113767509</v>
      </c>
    </row>
    <row r="395" spans="1:8">
      <c r="A395">
        <v>371597</v>
      </c>
      <c r="B395" t="s">
        <v>414</v>
      </c>
      <c r="C395" s="82">
        <v>346594.40274981101</v>
      </c>
      <c r="D395" s="81">
        <v>369806.83496016898</v>
      </c>
      <c r="E395" s="81">
        <v>392848.04444883799</v>
      </c>
      <c r="F395" s="81">
        <v>415568.30022650998</v>
      </c>
      <c r="G395" s="81">
        <v>438133.12518909801</v>
      </c>
      <c r="H395" s="81">
        <f t="shared" si="6"/>
        <v>1962950.7075744262</v>
      </c>
    </row>
    <row r="396" spans="1:8">
      <c r="A396">
        <v>372455</v>
      </c>
      <c r="B396" t="s">
        <v>415</v>
      </c>
      <c r="C396" s="82">
        <v>480731.22817977698</v>
      </c>
      <c r="D396" s="81">
        <v>521104.12349508703</v>
      </c>
      <c r="E396" s="81">
        <v>561966.30524174904</v>
      </c>
      <c r="F396" s="81">
        <v>602850.85374776798</v>
      </c>
      <c r="G396" s="81">
        <v>643834.03707364399</v>
      </c>
      <c r="H396" s="81">
        <f t="shared" si="6"/>
        <v>2810486.547738025</v>
      </c>
    </row>
    <row r="397" spans="1:8">
      <c r="A397">
        <v>381447</v>
      </c>
      <c r="B397" t="s">
        <v>417</v>
      </c>
      <c r="C397" s="82">
        <v>3567751.5819971301</v>
      </c>
      <c r="D397" s="81">
        <v>3733378.3573346501</v>
      </c>
      <c r="E397" s="81">
        <v>3898674.0467539802</v>
      </c>
      <c r="F397" s="81">
        <v>4062031.7370393001</v>
      </c>
      <c r="G397" s="81">
        <v>4226519.4437372899</v>
      </c>
      <c r="H397" s="81">
        <f t="shared" si="6"/>
        <v>19488355.16686235</v>
      </c>
    </row>
    <row r="398" spans="1:8">
      <c r="A398">
        <v>381509</v>
      </c>
      <c r="B398" t="s">
        <v>392</v>
      </c>
      <c r="C398" s="82">
        <v>114315.279447933</v>
      </c>
      <c r="D398" s="81">
        <v>120809.726034875</v>
      </c>
      <c r="E398" s="81">
        <v>127075.151508326</v>
      </c>
      <c r="F398" s="81">
        <v>133898.07817502299</v>
      </c>
      <c r="G398" s="81">
        <v>139995.45348836901</v>
      </c>
      <c r="H398" s="81">
        <f t="shared" si="6"/>
        <v>636093.68865452602</v>
      </c>
    </row>
    <row r="399" spans="1:8">
      <c r="A399">
        <v>381604</v>
      </c>
      <c r="B399" t="s">
        <v>418</v>
      </c>
      <c r="C399" s="82">
        <v>3095932.0258955201</v>
      </c>
      <c r="D399" s="81">
        <v>3226069.20355736</v>
      </c>
      <c r="E399" s="81">
        <v>3347638.5518227601</v>
      </c>
      <c r="F399" s="81">
        <v>3460714.2092157202</v>
      </c>
      <c r="G399" s="81">
        <v>3568227.3412997699</v>
      </c>
      <c r="H399" s="81">
        <f t="shared" si="6"/>
        <v>16698581.331791131</v>
      </c>
    </row>
    <row r="400" spans="1:8">
      <c r="A400">
        <v>381607</v>
      </c>
      <c r="B400" t="s">
        <v>419</v>
      </c>
      <c r="C400" s="82">
        <v>7466285.1508618798</v>
      </c>
      <c r="D400" s="81">
        <v>7606334.9256376904</v>
      </c>
      <c r="E400" s="81">
        <v>7734852.1306004496</v>
      </c>
      <c r="F400" s="81">
        <v>7860726.0146521702</v>
      </c>
      <c r="G400" s="81">
        <v>7988028.4279951099</v>
      </c>
      <c r="H400" s="81">
        <f t="shared" si="6"/>
        <v>38656226.649747297</v>
      </c>
    </row>
    <row r="401" spans="1:8">
      <c r="A401">
        <v>381610</v>
      </c>
      <c r="B401" t="s">
        <v>420</v>
      </c>
      <c r="C401" s="82">
        <v>2363019.4063922898</v>
      </c>
      <c r="D401" s="81">
        <v>2445851.9058868401</v>
      </c>
      <c r="E401" s="81">
        <v>2526555.88405217</v>
      </c>
      <c r="F401" s="81">
        <v>2605087.6171681099</v>
      </c>
      <c r="G401" s="81">
        <v>2682598.5007267599</v>
      </c>
      <c r="H401" s="81">
        <f t="shared" si="6"/>
        <v>12623113.314226169</v>
      </c>
    </row>
    <row r="402" spans="1:8">
      <c r="A402">
        <v>381611</v>
      </c>
      <c r="B402" t="s">
        <v>421</v>
      </c>
      <c r="C402" s="82">
        <v>2752620.4694028399</v>
      </c>
      <c r="D402" s="81">
        <v>2841096.1763172802</v>
      </c>
      <c r="E402" s="81">
        <v>2917914.8348493599</v>
      </c>
      <c r="F402" s="81">
        <v>2982145.0739945099</v>
      </c>
      <c r="G402" s="81">
        <v>3035930.3978710002</v>
      </c>
      <c r="H402" s="81">
        <f t="shared" si="6"/>
        <v>14529706.952434991</v>
      </c>
    </row>
    <row r="403" spans="1:8">
      <c r="A403">
        <v>381614</v>
      </c>
      <c r="B403" t="s">
        <v>761</v>
      </c>
      <c r="C403" s="82">
        <v>615923.76494230202</v>
      </c>
      <c r="D403" s="81">
        <v>651498.61751739599</v>
      </c>
      <c r="E403" s="81">
        <v>687573.29251489695</v>
      </c>
      <c r="F403" s="81">
        <v>722456.44742322399</v>
      </c>
      <c r="G403" s="81">
        <v>755884.44973495603</v>
      </c>
      <c r="H403" s="81">
        <f t="shared" si="6"/>
        <v>3433336.5721327751</v>
      </c>
    </row>
    <row r="404" spans="1:8">
      <c r="A404">
        <v>381615</v>
      </c>
      <c r="B404" t="s">
        <v>423</v>
      </c>
      <c r="C404" s="82">
        <v>495899.80645487201</v>
      </c>
      <c r="D404" s="81">
        <v>523831.79080158402</v>
      </c>
      <c r="E404" s="81">
        <v>552988.09160957602</v>
      </c>
      <c r="F404" s="81">
        <v>581140.44737095304</v>
      </c>
      <c r="G404" s="81">
        <v>607736.41127623001</v>
      </c>
      <c r="H404" s="81">
        <f t="shared" si="6"/>
        <v>2761596.5475132153</v>
      </c>
    </row>
    <row r="405" spans="1:8">
      <c r="A405">
        <v>381617</v>
      </c>
      <c r="B405" t="s">
        <v>424</v>
      </c>
      <c r="C405" s="82">
        <v>1281742.9971698599</v>
      </c>
      <c r="D405" s="81">
        <v>1318006.2552531001</v>
      </c>
      <c r="E405" s="81">
        <v>1347317.3533838701</v>
      </c>
      <c r="F405" s="81">
        <v>1369358.36195672</v>
      </c>
      <c r="G405" s="81">
        <v>1384442.1095333199</v>
      </c>
      <c r="H405" s="81">
        <f t="shared" si="6"/>
        <v>6700867.0772968708</v>
      </c>
    </row>
    <row r="406" spans="1:8">
      <c r="A406">
        <v>381622</v>
      </c>
      <c r="B406" t="s">
        <v>762</v>
      </c>
      <c r="C406" s="82">
        <v>260791.88290327301</v>
      </c>
      <c r="D406" s="81">
        <v>274888.20543235802</v>
      </c>
      <c r="E406" s="81">
        <v>289099.827053671</v>
      </c>
      <c r="F406" s="81">
        <v>303565.172353203</v>
      </c>
      <c r="G406" s="81">
        <v>317160.54145707999</v>
      </c>
      <c r="H406" s="81">
        <f t="shared" si="6"/>
        <v>1445505.6291995852</v>
      </c>
    </row>
    <row r="407" spans="1:8">
      <c r="A407">
        <v>381625</v>
      </c>
      <c r="B407" t="s">
        <v>426</v>
      </c>
      <c r="C407" s="82">
        <v>2147158.9556722799</v>
      </c>
      <c r="D407" s="81">
        <v>2283545.8413098599</v>
      </c>
      <c r="E407" s="81">
        <v>2413002.5472679301</v>
      </c>
      <c r="F407" s="81">
        <v>2532403.8887670399</v>
      </c>
      <c r="G407" s="81">
        <v>2646059.6012550802</v>
      </c>
      <c r="H407" s="81">
        <f t="shared" si="6"/>
        <v>12022170.834272189</v>
      </c>
    </row>
    <row r="408" spans="1:8">
      <c r="A408">
        <v>381630</v>
      </c>
      <c r="B408" t="s">
        <v>427</v>
      </c>
      <c r="C408" s="82">
        <v>2756519.8499229099</v>
      </c>
      <c r="D408" s="81">
        <v>2862081.8349218098</v>
      </c>
      <c r="E408" s="81">
        <v>2955906.8138736798</v>
      </c>
      <c r="F408" s="81">
        <v>3035346.8908831198</v>
      </c>
      <c r="G408" s="81">
        <v>3102874.5600044699</v>
      </c>
      <c r="H408" s="81">
        <f t="shared" si="6"/>
        <v>14712729.94960599</v>
      </c>
    </row>
    <row r="409" spans="1:8">
      <c r="A409">
        <v>381631</v>
      </c>
      <c r="B409" t="s">
        <v>763</v>
      </c>
      <c r="C409" s="82">
        <v>1430920.7161659701</v>
      </c>
      <c r="D409" s="81">
        <v>1477519.6543902799</v>
      </c>
      <c r="E409" s="81">
        <v>1519079.21792026</v>
      </c>
      <c r="F409" s="81">
        <v>1553898.23589189</v>
      </c>
      <c r="G409" s="81">
        <v>1583049.9904145501</v>
      </c>
      <c r="H409" s="81">
        <f t="shared" si="6"/>
        <v>7564467.814782951</v>
      </c>
    </row>
    <row r="410" spans="1:8">
      <c r="A410">
        <v>381632</v>
      </c>
      <c r="B410" t="s">
        <v>429</v>
      </c>
      <c r="C410" s="82">
        <v>9549424.8645323794</v>
      </c>
      <c r="D410" s="81">
        <v>9700131.7342697605</v>
      </c>
      <c r="E410" s="81">
        <v>9829353.5995427202</v>
      </c>
      <c r="F410" s="81">
        <v>9947539.7436372992</v>
      </c>
      <c r="G410" s="81">
        <v>10058872.371914299</v>
      </c>
      <c r="H410" s="81">
        <f t="shared" si="6"/>
        <v>49085322.313896462</v>
      </c>
    </row>
    <row r="411" spans="1:8">
      <c r="A411">
        <v>381636</v>
      </c>
      <c r="B411" t="s">
        <v>430</v>
      </c>
      <c r="C411" s="82">
        <v>3742968.3758823499</v>
      </c>
      <c r="D411" s="81">
        <v>3921644.0123288501</v>
      </c>
      <c r="E411" s="81">
        <v>4099599.0589428199</v>
      </c>
      <c r="F411" s="81">
        <v>4276541.1030933196</v>
      </c>
      <c r="G411" s="81">
        <v>4455567.2256583804</v>
      </c>
      <c r="H411" s="81">
        <f t="shared" si="6"/>
        <v>20496319.775905717</v>
      </c>
    </row>
    <row r="412" spans="1:8">
      <c r="A412">
        <v>381637</v>
      </c>
      <c r="B412" t="s">
        <v>431</v>
      </c>
      <c r="C412" s="82">
        <v>3911097.1900555501</v>
      </c>
      <c r="D412" s="81">
        <v>4128140.4727545502</v>
      </c>
      <c r="E412" s="81">
        <v>4328527.3037609402</v>
      </c>
      <c r="F412" s="81">
        <v>4506985.1252113497</v>
      </c>
      <c r="G412" s="81">
        <v>4671626.8496775599</v>
      </c>
      <c r="H412" s="81">
        <f t="shared" si="6"/>
        <v>21546376.94145995</v>
      </c>
    </row>
    <row r="413" spans="1:8">
      <c r="A413">
        <v>381638</v>
      </c>
      <c r="B413" t="s">
        <v>432</v>
      </c>
      <c r="C413" s="82">
        <v>306152.42787527398</v>
      </c>
      <c r="D413" s="81">
        <v>321657.94178801798</v>
      </c>
      <c r="E413" s="81">
        <v>337071.09559018299</v>
      </c>
      <c r="F413" s="81">
        <v>352244.185339269</v>
      </c>
      <c r="G413" s="81">
        <v>366353.27403242397</v>
      </c>
      <c r="H413" s="81">
        <f t="shared" si="6"/>
        <v>1683478.9246251679</v>
      </c>
    </row>
    <row r="414" spans="1:8">
      <c r="A414">
        <v>382247</v>
      </c>
      <c r="B414" t="s">
        <v>433</v>
      </c>
      <c r="C414" s="82">
        <v>2223133.2525653401</v>
      </c>
      <c r="D414" s="81">
        <v>2288132.0156427501</v>
      </c>
      <c r="E414" s="81">
        <v>2352584.50845891</v>
      </c>
      <c r="F414" s="81">
        <v>2414197.8839351898</v>
      </c>
      <c r="G414" s="81">
        <v>2474179.11879161</v>
      </c>
      <c r="H414" s="81">
        <f t="shared" si="6"/>
        <v>11752226.7793938</v>
      </c>
    </row>
    <row r="415" spans="1:8">
      <c r="A415">
        <v>383303</v>
      </c>
      <c r="B415" t="s">
        <v>434</v>
      </c>
      <c r="C415" s="82">
        <v>10973394.322412999</v>
      </c>
      <c r="D415" s="81">
        <v>11178905.037075499</v>
      </c>
      <c r="E415" s="81">
        <v>11384174.660561999</v>
      </c>
      <c r="F415" s="81">
        <v>11622538.4151589</v>
      </c>
      <c r="G415" s="81">
        <v>11897400.280049199</v>
      </c>
      <c r="H415" s="81">
        <f t="shared" si="6"/>
        <v>57056412.715258591</v>
      </c>
    </row>
    <row r="416" spans="1:8">
      <c r="A416">
        <v>391405</v>
      </c>
      <c r="B416" t="s">
        <v>764</v>
      </c>
      <c r="C416" s="82">
        <v>118526.670921821</v>
      </c>
      <c r="D416" s="81">
        <v>121377.183023764</v>
      </c>
      <c r="E416" s="81">
        <v>124182.77819738899</v>
      </c>
      <c r="F416" s="81">
        <v>126743.115656113</v>
      </c>
      <c r="G416" s="81">
        <v>129076.48669829901</v>
      </c>
      <c r="H416" s="81">
        <f t="shared" si="6"/>
        <v>619906.23449738603</v>
      </c>
    </row>
    <row r="417" spans="1:8">
      <c r="A417">
        <v>391640</v>
      </c>
      <c r="B417" t="s">
        <v>765</v>
      </c>
      <c r="C417" s="82">
        <v>425028.32593778498</v>
      </c>
      <c r="D417" s="81">
        <v>447650.62021533097</v>
      </c>
      <c r="E417" s="81">
        <v>470957.32951866899</v>
      </c>
      <c r="F417" s="81">
        <v>493440.16168358299</v>
      </c>
      <c r="G417" s="81">
        <v>514558.35350910597</v>
      </c>
      <c r="H417" s="81">
        <f t="shared" si="6"/>
        <v>2351634.7908644741</v>
      </c>
    </row>
    <row r="418" spans="1:8">
      <c r="A418">
        <v>391642</v>
      </c>
      <c r="B418" t="s">
        <v>438</v>
      </c>
      <c r="C418" s="82">
        <v>677055.30765899096</v>
      </c>
      <c r="D418" s="81">
        <v>690692.86396776803</v>
      </c>
      <c r="E418" s="81">
        <v>702420.87549770996</v>
      </c>
      <c r="F418" s="81">
        <v>711045.99955920805</v>
      </c>
      <c r="G418" s="81">
        <v>717453.05181084503</v>
      </c>
      <c r="H418" s="81">
        <f t="shared" si="6"/>
        <v>3498668.0984945223</v>
      </c>
    </row>
    <row r="419" spans="1:8">
      <c r="A419">
        <v>391647</v>
      </c>
      <c r="B419" t="s">
        <v>439</v>
      </c>
      <c r="C419" s="82">
        <v>1752852.4008845701</v>
      </c>
      <c r="D419" s="81">
        <v>1840918.67709962</v>
      </c>
      <c r="E419" s="81">
        <v>1919951.12667918</v>
      </c>
      <c r="F419" s="81">
        <v>1988129.43046996</v>
      </c>
      <c r="G419" s="81">
        <v>2048437.9137682801</v>
      </c>
      <c r="H419" s="81">
        <f t="shared" si="6"/>
        <v>9550289.5489016101</v>
      </c>
    </row>
    <row r="420" spans="1:8">
      <c r="A420">
        <v>391649</v>
      </c>
      <c r="B420" t="s">
        <v>440</v>
      </c>
      <c r="C420" s="82">
        <v>276359.28340468998</v>
      </c>
      <c r="D420" s="81">
        <v>290747.55975245498</v>
      </c>
      <c r="E420" s="81">
        <v>305642.35518860299</v>
      </c>
      <c r="F420" s="81">
        <v>320606.99420537398</v>
      </c>
      <c r="G420" s="81">
        <v>334303.46394980903</v>
      </c>
      <c r="H420" s="81">
        <f t="shared" si="6"/>
        <v>1527659.6565009311</v>
      </c>
    </row>
    <row r="421" spans="1:8">
      <c r="A421">
        <v>391650</v>
      </c>
      <c r="B421" t="s">
        <v>441</v>
      </c>
      <c r="C421" s="82">
        <v>1173347.8647962101</v>
      </c>
      <c r="D421" s="81">
        <v>1222685.3204621701</v>
      </c>
      <c r="E421" s="81">
        <v>1277950.5095152101</v>
      </c>
      <c r="F421" s="81">
        <v>1333991.8292158099</v>
      </c>
      <c r="G421" s="81">
        <v>1387249.4837962301</v>
      </c>
      <c r="H421" s="81">
        <f t="shared" si="6"/>
        <v>6395225.0077856295</v>
      </c>
    </row>
    <row r="422" spans="1:8">
      <c r="A422">
        <v>391653</v>
      </c>
      <c r="B422" t="s">
        <v>442</v>
      </c>
      <c r="C422" s="82">
        <v>102175.102828806</v>
      </c>
      <c r="D422" s="81">
        <v>108288.60263415601</v>
      </c>
      <c r="E422" s="81">
        <v>114232.301304789</v>
      </c>
      <c r="F422" s="81">
        <v>119710.539447673</v>
      </c>
      <c r="G422" s="81">
        <v>125465.257544729</v>
      </c>
      <c r="H422" s="81">
        <f t="shared" si="6"/>
        <v>569871.80376015301</v>
      </c>
    </row>
    <row r="423" spans="1:8">
      <c r="A423">
        <v>391654</v>
      </c>
      <c r="B423" t="s">
        <v>393</v>
      </c>
      <c r="C423" s="82">
        <v>4219880.6806650404</v>
      </c>
      <c r="D423" s="81">
        <v>4325068.5278848903</v>
      </c>
      <c r="E423" s="81">
        <v>4417355.3987842901</v>
      </c>
      <c r="F423" s="81">
        <v>4496669.2037338102</v>
      </c>
      <c r="G423" s="81">
        <v>4565673.9112169398</v>
      </c>
      <c r="H423" s="81">
        <f t="shared" si="6"/>
        <v>22024647.722284973</v>
      </c>
    </row>
    <row r="424" spans="1:8">
      <c r="A424">
        <v>391657</v>
      </c>
      <c r="B424" t="s">
        <v>443</v>
      </c>
      <c r="C424" s="82">
        <v>1092723.39781656</v>
      </c>
      <c r="D424" s="81">
        <v>1102739.10893312</v>
      </c>
      <c r="E424" s="81">
        <v>1108066.2849801299</v>
      </c>
      <c r="F424" s="81">
        <v>1107207.84525156</v>
      </c>
      <c r="G424" s="81">
        <v>1101290.2277855601</v>
      </c>
      <c r="H424" s="81">
        <f t="shared" si="6"/>
        <v>5512026.8647669302</v>
      </c>
    </row>
    <row r="425" spans="1:8">
      <c r="A425">
        <v>391659</v>
      </c>
      <c r="B425" t="s">
        <v>766</v>
      </c>
      <c r="C425" s="82">
        <v>6376999.3135350598</v>
      </c>
      <c r="D425" s="81">
        <v>6743770.8230096698</v>
      </c>
      <c r="E425" s="81">
        <v>7090408.0185789103</v>
      </c>
      <c r="F425" s="81">
        <v>7409055.5469683902</v>
      </c>
      <c r="G425" s="81">
        <v>7708519.9095810596</v>
      </c>
      <c r="H425" s="81">
        <f t="shared" si="6"/>
        <v>35328753.611673087</v>
      </c>
    </row>
    <row r="426" spans="1:8">
      <c r="A426">
        <v>391666</v>
      </c>
      <c r="B426" t="s">
        <v>445</v>
      </c>
      <c r="C426" s="82">
        <v>188811.29654494199</v>
      </c>
      <c r="D426" s="81">
        <v>201178.28291280099</v>
      </c>
      <c r="E426" s="81">
        <v>213167.48618111401</v>
      </c>
      <c r="F426" s="81">
        <v>225717.44621132899</v>
      </c>
      <c r="G426" s="81">
        <v>238011.41871529099</v>
      </c>
      <c r="H426" s="81">
        <f t="shared" si="6"/>
        <v>1066885.9305654769</v>
      </c>
    </row>
    <row r="427" spans="1:8">
      <c r="A427">
        <v>391667</v>
      </c>
      <c r="B427" t="s">
        <v>767</v>
      </c>
      <c r="C427" s="82">
        <v>174262.553121823</v>
      </c>
      <c r="D427" s="81">
        <v>181153.72149574201</v>
      </c>
      <c r="E427" s="81">
        <v>187559.49917693599</v>
      </c>
      <c r="F427" s="81">
        <v>193313.81309301301</v>
      </c>
      <c r="G427" s="81">
        <v>198579.612373482</v>
      </c>
      <c r="H427" s="81">
        <f t="shared" si="6"/>
        <v>934869.19926099596</v>
      </c>
    </row>
    <row r="428" spans="1:8">
      <c r="A428">
        <v>391668</v>
      </c>
      <c r="B428" t="s">
        <v>447</v>
      </c>
      <c r="C428" s="82">
        <v>741693.11986062594</v>
      </c>
      <c r="D428" s="81">
        <v>777951.19368618005</v>
      </c>
      <c r="E428" s="81">
        <v>769914.69590259599</v>
      </c>
      <c r="F428" s="81">
        <v>737277.20932844502</v>
      </c>
      <c r="G428" s="81">
        <v>751416.13500492997</v>
      </c>
      <c r="H428" s="81">
        <f t="shared" si="6"/>
        <v>3778252.3537827767</v>
      </c>
    </row>
    <row r="429" spans="1:8">
      <c r="A429">
        <v>391669</v>
      </c>
      <c r="B429" t="s">
        <v>768</v>
      </c>
      <c r="C429" s="82">
        <v>568725.69979703706</v>
      </c>
      <c r="D429" s="81">
        <v>581781.59440302395</v>
      </c>
      <c r="E429" s="81">
        <v>594228.35786818305</v>
      </c>
      <c r="F429" s="81">
        <v>605791.10875486198</v>
      </c>
      <c r="G429" s="81">
        <v>616617.77341404196</v>
      </c>
      <c r="H429" s="81">
        <f t="shared" si="6"/>
        <v>2967144.5342371478</v>
      </c>
    </row>
    <row r="430" spans="1:8">
      <c r="A430">
        <v>391670</v>
      </c>
      <c r="B430" t="s">
        <v>449</v>
      </c>
      <c r="C430" s="82">
        <v>1541520.2178422499</v>
      </c>
      <c r="D430" s="81">
        <v>1617320.1291691901</v>
      </c>
      <c r="E430" s="81">
        <v>1685268.8838422899</v>
      </c>
      <c r="F430" s="81">
        <v>1743691.79947099</v>
      </c>
      <c r="G430" s="81">
        <v>1794369.2504252</v>
      </c>
      <c r="H430" s="81">
        <f t="shared" si="6"/>
        <v>8382170.2807499198</v>
      </c>
    </row>
    <row r="431" spans="1:8">
      <c r="A431">
        <v>391671</v>
      </c>
      <c r="B431" t="s">
        <v>450</v>
      </c>
      <c r="C431" s="82">
        <v>322116.55823383998</v>
      </c>
      <c r="D431" s="81">
        <v>337467.326127026</v>
      </c>
      <c r="E431" s="81">
        <v>352409.98706956301</v>
      </c>
      <c r="F431" s="81">
        <v>366705.54996221798</v>
      </c>
      <c r="G431" s="81">
        <v>381026.55313949898</v>
      </c>
      <c r="H431" s="81">
        <f t="shared" si="6"/>
        <v>1759725.9745321458</v>
      </c>
    </row>
    <row r="432" spans="1:8">
      <c r="A432">
        <v>391674</v>
      </c>
      <c r="B432" t="s">
        <v>451</v>
      </c>
      <c r="C432" s="82">
        <v>628571.12366941595</v>
      </c>
      <c r="D432" s="81">
        <v>678665.68798633502</v>
      </c>
      <c r="E432" s="81">
        <v>729634.40117214003</v>
      </c>
      <c r="F432" s="81">
        <v>780763.518556603</v>
      </c>
      <c r="G432" s="81">
        <v>833071.11245361902</v>
      </c>
      <c r="H432" s="81">
        <f t="shared" si="6"/>
        <v>3650705.8438381134</v>
      </c>
    </row>
    <row r="433" spans="1:8">
      <c r="A433">
        <v>391676</v>
      </c>
      <c r="B433" t="s">
        <v>452</v>
      </c>
      <c r="C433" s="82">
        <v>1275075.24304942</v>
      </c>
      <c r="D433" s="81">
        <v>1356514.55422337</v>
      </c>
      <c r="E433" s="81">
        <v>1435299.8734649401</v>
      </c>
      <c r="F433" s="81">
        <v>1509318.2894633401</v>
      </c>
      <c r="G433" s="81">
        <v>1580286.18483324</v>
      </c>
      <c r="H433" s="81">
        <f t="shared" si="6"/>
        <v>7156494.1450343104</v>
      </c>
    </row>
    <row r="434" spans="1:8">
      <c r="A434">
        <v>391677</v>
      </c>
      <c r="B434" t="s">
        <v>769</v>
      </c>
      <c r="C434" s="82">
        <v>1142199.5782681501</v>
      </c>
      <c r="D434" s="81">
        <v>1195881.02581591</v>
      </c>
      <c r="E434" s="81">
        <v>1246527.5699099</v>
      </c>
      <c r="F434" s="81">
        <v>1292465.4492859801</v>
      </c>
      <c r="G434" s="81">
        <v>1335498.0226241699</v>
      </c>
      <c r="H434" s="81">
        <f t="shared" si="6"/>
        <v>6212571.6459041107</v>
      </c>
    </row>
    <row r="435" spans="1:8">
      <c r="A435">
        <v>391679</v>
      </c>
      <c r="B435" t="s">
        <v>770</v>
      </c>
      <c r="C435" s="82">
        <v>210993.40978069199</v>
      </c>
      <c r="D435" s="81">
        <v>224270.696329103</v>
      </c>
      <c r="E435" s="81">
        <v>237432.600437496</v>
      </c>
      <c r="F435" s="81">
        <v>250600.48176322499</v>
      </c>
      <c r="G435" s="81">
        <v>263739.38867859199</v>
      </c>
      <c r="H435" s="81">
        <f t="shared" si="6"/>
        <v>1187036.576989108</v>
      </c>
    </row>
    <row r="436" spans="1:8">
      <c r="A436">
        <v>391680</v>
      </c>
      <c r="B436" t="s">
        <v>455</v>
      </c>
      <c r="C436" s="82">
        <v>3848432.3145538298</v>
      </c>
      <c r="D436" s="81">
        <v>3971825.3942564102</v>
      </c>
      <c r="E436" s="81">
        <v>4081199.9442373598</v>
      </c>
      <c r="F436" s="81">
        <v>4175987.7519264398</v>
      </c>
      <c r="G436" s="81">
        <v>4260417.4704595897</v>
      </c>
      <c r="H436" s="81">
        <f t="shared" si="6"/>
        <v>20337862.875433631</v>
      </c>
    </row>
    <row r="437" spans="1:8">
      <c r="A437">
        <v>391682</v>
      </c>
      <c r="B437" t="s">
        <v>771</v>
      </c>
      <c r="C437" s="82">
        <v>178004.15004541099</v>
      </c>
      <c r="D437" s="81">
        <v>186370.05493321101</v>
      </c>
      <c r="E437" s="81">
        <v>195073.619854391</v>
      </c>
      <c r="F437" s="81">
        <v>203396.44863482699</v>
      </c>
      <c r="G437" s="81">
        <v>210922.781017033</v>
      </c>
      <c r="H437" s="81">
        <f t="shared" si="6"/>
        <v>973767.05448487296</v>
      </c>
    </row>
    <row r="438" spans="1:8">
      <c r="A438">
        <v>391684</v>
      </c>
      <c r="B438" t="s">
        <v>772</v>
      </c>
      <c r="C438" s="82">
        <v>703375.57885177503</v>
      </c>
      <c r="D438" s="81">
        <v>739662.65200810402</v>
      </c>
      <c r="E438" s="81">
        <v>772945.25836733903</v>
      </c>
      <c r="F438" s="81">
        <v>802784.77227284305</v>
      </c>
      <c r="G438" s="81">
        <v>830779.66497120901</v>
      </c>
      <c r="H438" s="81">
        <f t="shared" si="6"/>
        <v>3849547.9264712702</v>
      </c>
    </row>
    <row r="439" spans="1:8">
      <c r="A439">
        <v>391685</v>
      </c>
      <c r="B439" t="s">
        <v>458</v>
      </c>
      <c r="C439" s="82">
        <v>1725851.9756372401</v>
      </c>
      <c r="D439" s="81">
        <v>1798380.6178179199</v>
      </c>
      <c r="E439" s="81">
        <v>1863296.3481699899</v>
      </c>
      <c r="F439" s="81">
        <v>1920935.0580889101</v>
      </c>
      <c r="G439" s="81">
        <v>1972256.6664829601</v>
      </c>
      <c r="H439" s="81">
        <f t="shared" si="6"/>
        <v>9280720.6661970206</v>
      </c>
    </row>
    <row r="440" spans="1:8">
      <c r="A440">
        <v>391686</v>
      </c>
      <c r="B440" t="s">
        <v>773</v>
      </c>
      <c r="C440" s="82">
        <v>4856621.4512288095</v>
      </c>
      <c r="D440" s="81">
        <v>5097268.4433019701</v>
      </c>
      <c r="E440" s="81">
        <v>5322725.9611935597</v>
      </c>
      <c r="F440" s="81">
        <v>5525175.8347391002</v>
      </c>
      <c r="G440" s="81">
        <v>5712769.8929550201</v>
      </c>
      <c r="H440" s="81">
        <f t="shared" si="6"/>
        <v>26514561.583418459</v>
      </c>
    </row>
    <row r="441" spans="1:8">
      <c r="A441">
        <v>391688</v>
      </c>
      <c r="B441" t="s">
        <v>455</v>
      </c>
      <c r="C441" s="82">
        <v>258047.85876782399</v>
      </c>
      <c r="D441" s="81">
        <v>254705.53534196099</v>
      </c>
      <c r="E441" s="81">
        <v>251381.65044038699</v>
      </c>
      <c r="F441" s="81">
        <v>247935.70107842801</v>
      </c>
      <c r="G441" s="81">
        <v>244329.28392225501</v>
      </c>
      <c r="H441" s="81">
        <f t="shared" si="6"/>
        <v>1256400.029550855</v>
      </c>
    </row>
    <row r="442" spans="1:8">
      <c r="A442">
        <v>391689</v>
      </c>
      <c r="B442" t="s">
        <v>461</v>
      </c>
      <c r="C442" s="82">
        <v>1782514.0477625299</v>
      </c>
      <c r="D442" s="81">
        <v>1927529.64776447</v>
      </c>
      <c r="E442" s="81">
        <v>2069784.75213883</v>
      </c>
      <c r="F442" s="81">
        <v>2208504.4617620101</v>
      </c>
      <c r="G442" s="81">
        <v>2345240.1384113999</v>
      </c>
      <c r="H442" s="81">
        <f t="shared" si="6"/>
        <v>10333573.047839239</v>
      </c>
    </row>
    <row r="443" spans="1:8">
      <c r="A443">
        <v>401697</v>
      </c>
      <c r="B443" t="s">
        <v>463</v>
      </c>
      <c r="C443" s="82">
        <v>915995.25530921598</v>
      </c>
      <c r="D443" s="81">
        <v>979406.75522147305</v>
      </c>
      <c r="E443" s="81">
        <v>1043169.87587248</v>
      </c>
      <c r="F443" s="81">
        <v>1106161.7576049</v>
      </c>
      <c r="G443" s="81">
        <v>1169384.42707064</v>
      </c>
      <c r="H443" s="81">
        <f t="shared" si="6"/>
        <v>5214118.0710787093</v>
      </c>
    </row>
    <row r="444" spans="1:8">
      <c r="A444">
        <v>401698</v>
      </c>
      <c r="B444" t="s">
        <v>464</v>
      </c>
      <c r="C444" s="82">
        <v>179279.73166094901</v>
      </c>
      <c r="D444" s="81">
        <v>201422.53479669199</v>
      </c>
      <c r="E444" s="81">
        <v>226244.90055460201</v>
      </c>
      <c r="F444" s="81">
        <v>253547.08988859699</v>
      </c>
      <c r="G444" s="81">
        <v>283517.18852329801</v>
      </c>
      <c r="H444" s="81">
        <f t="shared" si="6"/>
        <v>1144011.4454241381</v>
      </c>
    </row>
    <row r="445" spans="1:8">
      <c r="A445">
        <v>401699</v>
      </c>
      <c r="B445" t="s">
        <v>465</v>
      </c>
      <c r="C445" s="82">
        <v>141697.582441926</v>
      </c>
      <c r="D445" s="81">
        <v>153958.46130197099</v>
      </c>
      <c r="E445" s="81">
        <v>167142.183599126</v>
      </c>
      <c r="F445" s="81">
        <v>180777.60912832801</v>
      </c>
      <c r="G445" s="81">
        <v>195256.14855126201</v>
      </c>
      <c r="H445" s="81">
        <f t="shared" si="6"/>
        <v>838831.98502261296</v>
      </c>
    </row>
    <row r="446" spans="1:8">
      <c r="A446">
        <v>401702</v>
      </c>
      <c r="B446" t="s">
        <v>466</v>
      </c>
      <c r="C446" s="82">
        <v>956998.75910264696</v>
      </c>
      <c r="D446" s="81">
        <v>1027325.84488524</v>
      </c>
      <c r="E446" s="81">
        <v>1100095.32602275</v>
      </c>
      <c r="F446" s="81">
        <v>1174525.0518700201</v>
      </c>
      <c r="G446" s="81">
        <v>1251310.9385686</v>
      </c>
      <c r="H446" s="81">
        <f t="shared" si="6"/>
        <v>5510255.9204492569</v>
      </c>
    </row>
    <row r="447" spans="1:8">
      <c r="A447">
        <v>401704</v>
      </c>
      <c r="B447" t="s">
        <v>467</v>
      </c>
      <c r="C447" s="82">
        <v>609385.46364253899</v>
      </c>
      <c r="D447" s="81">
        <v>647963.74884529295</v>
      </c>
      <c r="E447" s="81">
        <v>685674.85029306496</v>
      </c>
      <c r="F447" s="81">
        <v>722115.11366611696</v>
      </c>
      <c r="G447" s="81">
        <v>757022.34499375301</v>
      </c>
      <c r="H447" s="81">
        <f t="shared" si="6"/>
        <v>3422161.5214407668</v>
      </c>
    </row>
    <row r="448" spans="1:8">
      <c r="A448">
        <v>401709</v>
      </c>
      <c r="B448" t="s">
        <v>468</v>
      </c>
      <c r="C448" s="82">
        <v>1153937.3081340799</v>
      </c>
      <c r="D448" s="81">
        <v>1248567.6663012099</v>
      </c>
      <c r="E448" s="81">
        <v>1341488.99031296</v>
      </c>
      <c r="F448" s="81">
        <v>1431739.6388731101</v>
      </c>
      <c r="G448" s="81">
        <v>1519521.7500491701</v>
      </c>
      <c r="H448" s="81">
        <f t="shared" si="6"/>
        <v>6695255.35367053</v>
      </c>
    </row>
    <row r="449" spans="1:8">
      <c r="A449">
        <v>401710</v>
      </c>
      <c r="B449" t="s">
        <v>469</v>
      </c>
      <c r="C449" s="82">
        <v>234229.12170660199</v>
      </c>
      <c r="D449" s="81">
        <v>247938.40950627899</v>
      </c>
      <c r="E449" s="81">
        <v>261439.478317548</v>
      </c>
      <c r="F449" s="81">
        <v>275045.16877394298</v>
      </c>
      <c r="G449" s="81">
        <v>287355.46588296501</v>
      </c>
      <c r="H449" s="81">
        <f t="shared" si="6"/>
        <v>1306007.644187337</v>
      </c>
    </row>
    <row r="450" spans="1:8">
      <c r="A450">
        <v>401713</v>
      </c>
      <c r="B450" t="s">
        <v>470</v>
      </c>
      <c r="C450" s="82">
        <v>1689402.4243878899</v>
      </c>
      <c r="D450" s="81">
        <v>1841385.26717509</v>
      </c>
      <c r="E450" s="81">
        <v>1996113.88751696</v>
      </c>
      <c r="F450" s="81">
        <v>2152268.6504054498</v>
      </c>
      <c r="G450" s="81">
        <v>2310678.6408411502</v>
      </c>
      <c r="H450" s="81">
        <f t="shared" si="6"/>
        <v>9989848.8703265395</v>
      </c>
    </row>
    <row r="451" spans="1:8">
      <c r="A451">
        <v>401718</v>
      </c>
      <c r="B451" t="s">
        <v>471</v>
      </c>
      <c r="C451" s="82">
        <v>1555431.02451764</v>
      </c>
      <c r="D451" s="81">
        <v>1729397.1627257599</v>
      </c>
      <c r="E451" s="81">
        <v>1907947.8426763299</v>
      </c>
      <c r="F451" s="81">
        <v>2089849.8374982399</v>
      </c>
      <c r="G451" s="81">
        <v>2276003.9939738498</v>
      </c>
      <c r="H451" s="81">
        <f t="shared" si="6"/>
        <v>9558629.86139182</v>
      </c>
    </row>
    <row r="452" spans="1:8">
      <c r="A452">
        <v>401721</v>
      </c>
      <c r="B452" t="s">
        <v>472</v>
      </c>
      <c r="C452" s="82">
        <v>516089.99849148199</v>
      </c>
      <c r="D452" s="81">
        <v>499363.32016184903</v>
      </c>
      <c r="E452" s="81">
        <v>490513.74371230497</v>
      </c>
      <c r="F452" s="81">
        <v>477198.21905206499</v>
      </c>
      <c r="G452" s="81">
        <v>493511.59123685001</v>
      </c>
      <c r="H452" s="81">
        <f t="shared" ref="H452:H515" si="7">SUM(C452:G452)</f>
        <v>2476676.8726545507</v>
      </c>
    </row>
    <row r="453" spans="1:8">
      <c r="A453">
        <v>401724</v>
      </c>
      <c r="B453" t="s">
        <v>473</v>
      </c>
      <c r="C453" s="82">
        <v>2824967.8735830202</v>
      </c>
      <c r="D453" s="81">
        <v>3064693.67963123</v>
      </c>
      <c r="E453" s="81">
        <v>3292193.5544233099</v>
      </c>
      <c r="F453" s="81">
        <v>3504452.1355488501</v>
      </c>
      <c r="G453" s="81">
        <v>3706429.7398684998</v>
      </c>
      <c r="H453" s="81">
        <f t="shared" si="7"/>
        <v>16392736.98305491</v>
      </c>
    </row>
    <row r="454" spans="1:8">
      <c r="A454">
        <v>401734</v>
      </c>
      <c r="B454" t="s">
        <v>474</v>
      </c>
      <c r="C454" s="82">
        <v>3451686.3539772099</v>
      </c>
      <c r="D454" s="81">
        <v>3661427.7492852001</v>
      </c>
      <c r="E454" s="81">
        <v>3853112.4390621302</v>
      </c>
      <c r="F454" s="81">
        <v>3852677.81447348</v>
      </c>
      <c r="G454" s="81">
        <v>4002977.5102884402</v>
      </c>
      <c r="H454" s="81">
        <f t="shared" si="7"/>
        <v>18821881.867086459</v>
      </c>
    </row>
    <row r="455" spans="1:8">
      <c r="A455">
        <v>411746</v>
      </c>
      <c r="B455" t="s">
        <v>476</v>
      </c>
      <c r="C455" s="82">
        <v>2459748.24946228</v>
      </c>
      <c r="D455" s="81">
        <v>2601364.2383091399</v>
      </c>
      <c r="E455" s="81">
        <v>2738408.52280288</v>
      </c>
      <c r="F455" s="81">
        <v>2867836.4570395201</v>
      </c>
      <c r="G455" s="81">
        <v>2991192.31064355</v>
      </c>
      <c r="H455" s="81">
        <f t="shared" si="7"/>
        <v>13658549.77825737</v>
      </c>
    </row>
    <row r="456" spans="1:8">
      <c r="A456">
        <v>411756</v>
      </c>
      <c r="B456" t="s">
        <v>477</v>
      </c>
      <c r="C456" s="82">
        <v>754620.51586716902</v>
      </c>
      <c r="D456" s="81">
        <v>775903.92064979998</v>
      </c>
      <c r="E456" s="81">
        <v>796480.66431912198</v>
      </c>
      <c r="F456" s="81">
        <v>817532.34425474599</v>
      </c>
      <c r="G456" s="81">
        <v>837114.99127037101</v>
      </c>
      <c r="H456" s="81">
        <f t="shared" si="7"/>
        <v>3981652.4363612076</v>
      </c>
    </row>
    <row r="457" spans="1:8">
      <c r="A457">
        <v>411758</v>
      </c>
      <c r="B457" t="s">
        <v>478</v>
      </c>
      <c r="C457" s="82">
        <v>1185381.2611068999</v>
      </c>
      <c r="D457" s="81">
        <v>1244855.4031668</v>
      </c>
      <c r="E457" s="81">
        <v>1298848.80448303</v>
      </c>
      <c r="F457" s="81">
        <v>1347197.6683026601</v>
      </c>
      <c r="G457" s="81">
        <v>1390656.7480102801</v>
      </c>
      <c r="H457" s="81">
        <f t="shared" si="7"/>
        <v>6466939.8850696702</v>
      </c>
    </row>
    <row r="458" spans="1:8">
      <c r="A458">
        <v>411761</v>
      </c>
      <c r="B458" t="s">
        <v>479</v>
      </c>
      <c r="C458" s="82">
        <v>891440.61615953303</v>
      </c>
      <c r="D458" s="81">
        <v>869671.18062442401</v>
      </c>
      <c r="E458" s="81">
        <v>860156.29034188599</v>
      </c>
      <c r="F458" s="81">
        <v>842208.36815462098</v>
      </c>
      <c r="G458" s="81">
        <v>874899.93992627796</v>
      </c>
      <c r="H458" s="81">
        <f t="shared" si="7"/>
        <v>4338376.395206742</v>
      </c>
    </row>
    <row r="459" spans="1:8">
      <c r="A459">
        <v>411764</v>
      </c>
      <c r="B459" t="s">
        <v>480</v>
      </c>
      <c r="C459" s="82">
        <v>860979.57574589795</v>
      </c>
      <c r="D459" s="81">
        <v>899630.01132722897</v>
      </c>
      <c r="E459" s="81">
        <v>939015.50174390199</v>
      </c>
      <c r="F459" s="81">
        <v>977870.07737193897</v>
      </c>
      <c r="G459" s="81">
        <v>1016871.33697067</v>
      </c>
      <c r="H459" s="81">
        <f t="shared" si="7"/>
        <v>4694366.5031596376</v>
      </c>
    </row>
    <row r="460" spans="1:8">
      <c r="A460">
        <v>411777</v>
      </c>
      <c r="B460" t="s">
        <v>481</v>
      </c>
      <c r="C460" s="82">
        <v>1969529.3375407001</v>
      </c>
      <c r="D460" s="81">
        <v>2134930.9601970399</v>
      </c>
      <c r="E460" s="81">
        <v>2294211.69208501</v>
      </c>
      <c r="F460" s="81">
        <v>2446849.7988987402</v>
      </c>
      <c r="G460" s="81">
        <v>2594310.1576223499</v>
      </c>
      <c r="H460" s="81">
        <f t="shared" si="7"/>
        <v>11439831.946343841</v>
      </c>
    </row>
    <row r="461" spans="1:8">
      <c r="A461">
        <v>411778</v>
      </c>
      <c r="B461" t="s">
        <v>482</v>
      </c>
      <c r="C461" s="82">
        <v>455770.82927622099</v>
      </c>
      <c r="D461" s="81">
        <v>465381.70488844102</v>
      </c>
      <c r="E461" s="81">
        <v>451086.33335267898</v>
      </c>
      <c r="F461" s="81">
        <v>433009.45912904502</v>
      </c>
      <c r="G461" s="81">
        <v>442039.88596457802</v>
      </c>
      <c r="H461" s="81">
        <f t="shared" si="7"/>
        <v>2247288.2126109637</v>
      </c>
    </row>
    <row r="462" spans="1:8">
      <c r="A462">
        <v>411781</v>
      </c>
      <c r="B462" t="s">
        <v>483</v>
      </c>
      <c r="C462" s="82">
        <v>349001.16892734298</v>
      </c>
      <c r="D462" s="81">
        <v>358631.05216789601</v>
      </c>
      <c r="E462" s="81">
        <v>368474.58876095101</v>
      </c>
      <c r="F462" s="81">
        <v>377780.23831470602</v>
      </c>
      <c r="G462" s="81">
        <v>387017.90449696098</v>
      </c>
      <c r="H462" s="81">
        <f t="shared" si="7"/>
        <v>1840904.9526678573</v>
      </c>
    </row>
    <row r="463" spans="1:8">
      <c r="A463">
        <v>411782</v>
      </c>
      <c r="B463" t="s">
        <v>102</v>
      </c>
      <c r="C463" s="82">
        <v>1385652.59969355</v>
      </c>
      <c r="D463" s="81">
        <v>1438000.56437095</v>
      </c>
      <c r="E463" s="81">
        <v>1485614.69622317</v>
      </c>
      <c r="F463" s="81">
        <v>1526998.1907023001</v>
      </c>
      <c r="G463" s="81">
        <v>1562779.8769977801</v>
      </c>
      <c r="H463" s="81">
        <f t="shared" si="7"/>
        <v>7399045.9279877506</v>
      </c>
    </row>
    <row r="464" spans="1:8">
      <c r="A464">
        <v>411788</v>
      </c>
      <c r="B464" t="s">
        <v>484</v>
      </c>
      <c r="C464" s="82">
        <v>1643112.6791514601</v>
      </c>
      <c r="D464" s="81">
        <v>1673403.5253941801</v>
      </c>
      <c r="E464" s="81">
        <v>1657737.8761559799</v>
      </c>
      <c r="F464" s="81">
        <v>1625557.3787573799</v>
      </c>
      <c r="G464" s="81">
        <v>1687948.3645540699</v>
      </c>
      <c r="H464" s="81">
        <f t="shared" si="7"/>
        <v>8287759.8240130702</v>
      </c>
    </row>
    <row r="465" spans="1:8">
      <c r="A465">
        <v>411791</v>
      </c>
      <c r="B465" t="s">
        <v>485</v>
      </c>
      <c r="C465" s="82">
        <v>226899.647409903</v>
      </c>
      <c r="D465" s="81">
        <v>240035.33347122499</v>
      </c>
      <c r="E465" s="81">
        <v>252006.21434680701</v>
      </c>
      <c r="F465" s="81">
        <v>261714.847232592</v>
      </c>
      <c r="G465" s="81">
        <v>269223.69631309301</v>
      </c>
      <c r="H465" s="81">
        <f t="shared" si="7"/>
        <v>1249879.73877362</v>
      </c>
    </row>
    <row r="466" spans="1:8">
      <c r="A466">
        <v>411801</v>
      </c>
      <c r="B466" t="s">
        <v>486</v>
      </c>
      <c r="C466" s="82">
        <v>340053.77805152402</v>
      </c>
      <c r="D466" s="81">
        <v>370260.42606037599</v>
      </c>
      <c r="E466" s="81">
        <v>397948.35509132699</v>
      </c>
      <c r="F466" s="81">
        <v>424772.22025440499</v>
      </c>
      <c r="G466" s="81">
        <v>450341.94303310598</v>
      </c>
      <c r="H466" s="81">
        <f t="shared" si="7"/>
        <v>1983376.7224907379</v>
      </c>
    </row>
    <row r="467" spans="1:8">
      <c r="A467">
        <v>411807</v>
      </c>
      <c r="B467" t="s">
        <v>487</v>
      </c>
      <c r="C467" s="82">
        <v>616237.702754581</v>
      </c>
      <c r="D467" s="81">
        <v>637972.77734804596</v>
      </c>
      <c r="E467" s="81">
        <v>660158.65108687</v>
      </c>
      <c r="F467" s="81">
        <v>682558.46060852602</v>
      </c>
      <c r="G467" s="81">
        <v>418742.88176369702</v>
      </c>
      <c r="H467" s="81">
        <f t="shared" si="7"/>
        <v>3015670.4735617205</v>
      </c>
    </row>
    <row r="468" spans="1:8">
      <c r="A468">
        <v>411809</v>
      </c>
      <c r="B468" t="s">
        <v>325</v>
      </c>
      <c r="C468" s="82">
        <v>397063.466809373</v>
      </c>
      <c r="D468" s="81">
        <v>415707.41700061201</v>
      </c>
      <c r="E468" s="81">
        <v>432714.65510751499</v>
      </c>
      <c r="F468" s="81">
        <v>448974.78881058597</v>
      </c>
      <c r="G468" s="81">
        <v>464183.185167383</v>
      </c>
      <c r="H468" s="81">
        <f t="shared" si="7"/>
        <v>2158643.5128954691</v>
      </c>
    </row>
    <row r="469" spans="1:8">
      <c r="A469">
        <v>411814</v>
      </c>
      <c r="B469" t="s">
        <v>488</v>
      </c>
      <c r="C469" s="82">
        <v>850149.01072366105</v>
      </c>
      <c r="D469" s="81">
        <v>897760.07736572297</v>
      </c>
      <c r="E469" s="81">
        <v>944910.02388671495</v>
      </c>
      <c r="F469" s="81">
        <v>991515.80411253602</v>
      </c>
      <c r="G469" s="81">
        <v>1037107.06990609</v>
      </c>
      <c r="H469" s="81">
        <f t="shared" si="7"/>
        <v>4721441.9859947255</v>
      </c>
    </row>
    <row r="470" spans="1:8">
      <c r="A470">
        <v>411817</v>
      </c>
      <c r="B470" t="s">
        <v>489</v>
      </c>
      <c r="C470" s="82">
        <v>3601353.46811658</v>
      </c>
      <c r="D470" s="81">
        <v>3844182.2999988799</v>
      </c>
      <c r="E470" s="81">
        <v>4096280.84001884</v>
      </c>
      <c r="F470" s="81">
        <v>4359871.1141144801</v>
      </c>
      <c r="G470" s="81">
        <v>4637015.36243218</v>
      </c>
      <c r="H470" s="81">
        <f t="shared" si="7"/>
        <v>20538703.08468096</v>
      </c>
    </row>
    <row r="471" spans="1:8">
      <c r="A471">
        <v>411818</v>
      </c>
      <c r="B471" t="s">
        <v>490</v>
      </c>
      <c r="C471" s="82">
        <v>3325819.5927665699</v>
      </c>
      <c r="D471" s="81">
        <v>3561816.1142122801</v>
      </c>
      <c r="E471" s="81">
        <v>3796656.38336189</v>
      </c>
      <c r="F471" s="81">
        <v>4026821.2331173602</v>
      </c>
      <c r="G471" s="81">
        <v>4255949.9579302501</v>
      </c>
      <c r="H471" s="81">
        <f t="shared" si="7"/>
        <v>18967063.28138835</v>
      </c>
    </row>
    <row r="472" spans="1:8">
      <c r="A472">
        <v>411820</v>
      </c>
      <c r="B472" t="s">
        <v>491</v>
      </c>
      <c r="C472" s="82">
        <v>1385094.0175019901</v>
      </c>
      <c r="D472" s="81">
        <v>1446094.28085362</v>
      </c>
      <c r="E472" s="81">
        <v>1503147.3303652899</v>
      </c>
      <c r="F472" s="81">
        <v>1555993.7180568599</v>
      </c>
      <c r="G472" s="81">
        <v>1604267.1705179899</v>
      </c>
      <c r="H472" s="81">
        <f t="shared" si="7"/>
        <v>7494596.5172957499</v>
      </c>
    </row>
    <row r="473" spans="1:8">
      <c r="A473">
        <v>411826</v>
      </c>
      <c r="B473" t="s">
        <v>774</v>
      </c>
      <c r="C473" s="82">
        <v>12638790.8270059</v>
      </c>
      <c r="D473" s="81">
        <v>13045774.4457379</v>
      </c>
      <c r="E473" s="81">
        <v>13462330.035951201</v>
      </c>
      <c r="F473" s="81">
        <v>13905777.879284</v>
      </c>
      <c r="G473" s="81">
        <v>14376612.1481854</v>
      </c>
      <c r="H473" s="81">
        <f t="shared" si="7"/>
        <v>67429285.3361644</v>
      </c>
    </row>
    <row r="474" spans="1:8">
      <c r="A474">
        <v>411827</v>
      </c>
      <c r="B474" t="s">
        <v>493</v>
      </c>
      <c r="C474" s="82">
        <v>2279136.66896937</v>
      </c>
      <c r="D474" s="81">
        <v>2227127.3561347602</v>
      </c>
      <c r="E474" s="81">
        <v>2205532.1962000998</v>
      </c>
      <c r="F474" s="81">
        <v>2162831.1887521101</v>
      </c>
      <c r="G474" s="81">
        <v>2247323.0557131502</v>
      </c>
      <c r="H474" s="81">
        <f t="shared" si="7"/>
        <v>11121950.46576949</v>
      </c>
    </row>
    <row r="475" spans="1:8">
      <c r="A475">
        <v>411831</v>
      </c>
      <c r="B475" t="s">
        <v>494</v>
      </c>
      <c r="C475" s="82">
        <v>1237591.58888621</v>
      </c>
      <c r="D475" s="81">
        <v>1326768.1317088399</v>
      </c>
      <c r="E475" s="81">
        <v>1324364.7693578301</v>
      </c>
      <c r="F475" s="81">
        <v>1292960.7094753699</v>
      </c>
      <c r="G475" s="81">
        <v>1338345.10302475</v>
      </c>
      <c r="H475" s="81">
        <f t="shared" si="7"/>
        <v>6520030.3024530001</v>
      </c>
    </row>
    <row r="476" spans="1:8">
      <c r="A476">
        <v>411833</v>
      </c>
      <c r="B476" t="s">
        <v>495</v>
      </c>
      <c r="C476" s="82">
        <v>1956058.5416146</v>
      </c>
      <c r="D476" s="81">
        <v>2082943.595618</v>
      </c>
      <c r="E476" s="81">
        <v>2211969.0148122399</v>
      </c>
      <c r="F476" s="81">
        <v>2344194.58678198</v>
      </c>
      <c r="G476" s="81">
        <v>2480177.8651335998</v>
      </c>
      <c r="H476" s="81">
        <f t="shared" si="7"/>
        <v>11075343.603960421</v>
      </c>
    </row>
    <row r="477" spans="1:8">
      <c r="A477">
        <v>411839</v>
      </c>
      <c r="B477" t="s">
        <v>496</v>
      </c>
      <c r="C477" s="82">
        <v>2322903.6988241202</v>
      </c>
      <c r="D477" s="81">
        <v>2429511.2904420998</v>
      </c>
      <c r="E477" s="81">
        <v>2525087.8764240802</v>
      </c>
      <c r="F477" s="81">
        <v>2607955.5937789902</v>
      </c>
      <c r="G477" s="81">
        <v>2681633.8834468401</v>
      </c>
      <c r="H477" s="81">
        <f t="shared" si="7"/>
        <v>12567092.342916131</v>
      </c>
    </row>
    <row r="478" spans="1:8">
      <c r="A478">
        <v>411840</v>
      </c>
      <c r="B478" t="s">
        <v>497</v>
      </c>
      <c r="C478" s="82">
        <v>4060174.5279936702</v>
      </c>
      <c r="D478" s="81">
        <v>4228828.8214384597</v>
      </c>
      <c r="E478" s="81">
        <v>4389158.4382540099</v>
      </c>
      <c r="F478" s="81">
        <v>4543183.1824780405</v>
      </c>
      <c r="G478" s="81">
        <v>4691520.5021533202</v>
      </c>
      <c r="H478" s="81">
        <f t="shared" si="7"/>
        <v>21912865.472317502</v>
      </c>
    </row>
    <row r="479" spans="1:8">
      <c r="A479">
        <v>411841</v>
      </c>
      <c r="B479" t="s">
        <v>498</v>
      </c>
      <c r="C479" s="82">
        <v>1861407.3095347199</v>
      </c>
      <c r="D479" s="81">
        <v>1981402.16496518</v>
      </c>
      <c r="E479" s="81">
        <v>2099059.0857143998</v>
      </c>
      <c r="F479" s="81">
        <v>2213279.9268677402</v>
      </c>
      <c r="G479" s="81">
        <v>2324794.98505635</v>
      </c>
      <c r="H479" s="81">
        <f t="shared" si="7"/>
        <v>10479943.47213839</v>
      </c>
    </row>
    <row r="480" spans="1:8">
      <c r="A480">
        <v>411845</v>
      </c>
      <c r="B480" t="s">
        <v>499</v>
      </c>
      <c r="C480" s="82">
        <v>4243200.4577854201</v>
      </c>
      <c r="D480" s="81">
        <v>4307506.1448776899</v>
      </c>
      <c r="E480" s="81">
        <v>4374203.15822447</v>
      </c>
      <c r="F480" s="81">
        <v>4445537.8395709097</v>
      </c>
      <c r="G480" s="81">
        <v>4520522.0884162299</v>
      </c>
      <c r="H480" s="81">
        <f t="shared" si="7"/>
        <v>21890969.688874722</v>
      </c>
    </row>
    <row r="481" spans="1:8">
      <c r="A481">
        <v>411847</v>
      </c>
      <c r="B481" t="s">
        <v>500</v>
      </c>
      <c r="C481" s="82">
        <v>2075739.51654122</v>
      </c>
      <c r="D481" s="81">
        <v>2041550.71996065</v>
      </c>
      <c r="E481" s="81">
        <v>1991629.3567117499</v>
      </c>
      <c r="F481" s="81">
        <v>1927562.84305694</v>
      </c>
      <c r="G481" s="81">
        <v>1979615.80910801</v>
      </c>
      <c r="H481" s="81">
        <f t="shared" si="7"/>
        <v>10016098.245378569</v>
      </c>
    </row>
    <row r="482" spans="1:8">
      <c r="A482">
        <v>411849</v>
      </c>
      <c r="B482" t="s">
        <v>501</v>
      </c>
      <c r="C482" s="82">
        <v>1457775.0367827001</v>
      </c>
      <c r="D482" s="81">
        <v>1548726.48821488</v>
      </c>
      <c r="E482" s="81">
        <v>1562993.8469002901</v>
      </c>
      <c r="F482" s="81">
        <v>1518499.6390043199</v>
      </c>
      <c r="G482" s="81">
        <v>1565369.7503867501</v>
      </c>
      <c r="H482" s="81">
        <f t="shared" si="7"/>
        <v>7653364.76128894</v>
      </c>
    </row>
    <row r="483" spans="1:8">
      <c r="A483">
        <v>420463</v>
      </c>
      <c r="B483" t="s">
        <v>775</v>
      </c>
      <c r="C483" s="82">
        <v>884947.76705546898</v>
      </c>
      <c r="D483" s="81">
        <v>931469.47987371299</v>
      </c>
      <c r="E483" s="81">
        <v>977271.55654861103</v>
      </c>
      <c r="F483" s="81">
        <v>1022550.63961348</v>
      </c>
      <c r="G483" s="81">
        <v>1067370.8793260599</v>
      </c>
      <c r="H483" s="81">
        <f t="shared" si="7"/>
        <v>4883610.3224173328</v>
      </c>
    </row>
    <row r="484" spans="1:8">
      <c r="A484">
        <v>421206</v>
      </c>
      <c r="B484" t="s">
        <v>505</v>
      </c>
      <c r="C484" s="82">
        <v>839279.36527252896</v>
      </c>
      <c r="D484" s="81">
        <v>860032.98295205296</v>
      </c>
      <c r="E484" s="81">
        <v>879809.98500944697</v>
      </c>
      <c r="F484" s="81">
        <v>898413.46932326898</v>
      </c>
      <c r="G484" s="81">
        <v>916470.57159096503</v>
      </c>
      <c r="H484" s="81">
        <f t="shared" si="7"/>
        <v>4394006.3741482627</v>
      </c>
    </row>
    <row r="485" spans="1:8">
      <c r="A485">
        <v>421759</v>
      </c>
      <c r="B485" t="s">
        <v>506</v>
      </c>
      <c r="C485" s="82">
        <v>784552.74066645803</v>
      </c>
      <c r="D485" s="81">
        <v>823511.61446035199</v>
      </c>
      <c r="E485" s="81">
        <v>858943.14486450294</v>
      </c>
      <c r="F485" s="81">
        <v>890813.85407292598</v>
      </c>
      <c r="G485" s="81">
        <v>918632.96452322102</v>
      </c>
      <c r="H485" s="81">
        <f t="shared" si="7"/>
        <v>4276454.3185874606</v>
      </c>
    </row>
    <row r="486" spans="1:8">
      <c r="A486">
        <v>421807</v>
      </c>
      <c r="B486" t="s">
        <v>507</v>
      </c>
      <c r="C486" s="82">
        <v>80363.555066005894</v>
      </c>
      <c r="D486" s="81">
        <v>64381.304530049201</v>
      </c>
      <c r="E486" s="81">
        <v>67823.509303281695</v>
      </c>
      <c r="F486" s="81">
        <v>71675.752795418404</v>
      </c>
      <c r="G486" s="81">
        <v>75794.305398779194</v>
      </c>
      <c r="H486" s="81">
        <f t="shared" si="7"/>
        <v>360038.42709353438</v>
      </c>
    </row>
    <row r="487" spans="1:8">
      <c r="A487">
        <v>421860</v>
      </c>
      <c r="B487" t="s">
        <v>508</v>
      </c>
      <c r="C487" s="82">
        <v>205721.592416992</v>
      </c>
      <c r="D487" s="81">
        <v>219680.46835922301</v>
      </c>
      <c r="E487" s="81">
        <v>232851.95864563301</v>
      </c>
      <c r="F487" s="81">
        <v>246232.400051654</v>
      </c>
      <c r="G487" s="81">
        <v>258637.939742766</v>
      </c>
      <c r="H487" s="81">
        <f t="shared" si="7"/>
        <v>1163124.3592162679</v>
      </c>
    </row>
    <row r="488" spans="1:8">
      <c r="A488">
        <v>421864</v>
      </c>
      <c r="B488" t="s">
        <v>509</v>
      </c>
      <c r="C488" s="82">
        <v>2534658.47220839</v>
      </c>
      <c r="D488" s="81">
        <v>2752920.8961861199</v>
      </c>
      <c r="E488" s="81">
        <v>2963306.32785657</v>
      </c>
      <c r="F488" s="81">
        <v>3164050.49684639</v>
      </c>
      <c r="G488" s="81">
        <v>3356646.1806069398</v>
      </c>
      <c r="H488" s="81">
        <f t="shared" si="7"/>
        <v>14771582.373704407</v>
      </c>
    </row>
    <row r="489" spans="1:8">
      <c r="A489">
        <v>421865</v>
      </c>
      <c r="B489" t="s">
        <v>510</v>
      </c>
      <c r="C489" s="82">
        <v>850679.60481959803</v>
      </c>
      <c r="D489" s="81">
        <v>879668.15124598995</v>
      </c>
      <c r="E489" s="81">
        <v>910019.70924376196</v>
      </c>
      <c r="F489" s="81">
        <v>940988.168331697</v>
      </c>
      <c r="G489" s="81">
        <v>972719.33034293901</v>
      </c>
      <c r="H489" s="81">
        <f t="shared" si="7"/>
        <v>4554074.9639839856</v>
      </c>
    </row>
    <row r="490" spans="1:8">
      <c r="A490">
        <v>421866</v>
      </c>
      <c r="B490" t="s">
        <v>776</v>
      </c>
      <c r="C490" s="82">
        <v>374901.39061517199</v>
      </c>
      <c r="D490" s="81">
        <v>407834.06347325398</v>
      </c>
      <c r="E490" s="81">
        <v>441088.29850265302</v>
      </c>
      <c r="F490" s="81">
        <v>474262.68766150699</v>
      </c>
      <c r="G490" s="81">
        <v>507791.75003105699</v>
      </c>
      <c r="H490" s="81">
        <f t="shared" si="7"/>
        <v>2205878.1902836431</v>
      </c>
    </row>
    <row r="491" spans="1:8">
      <c r="A491">
        <v>421876</v>
      </c>
      <c r="B491" t="s">
        <v>512</v>
      </c>
      <c r="C491" s="82">
        <v>111404.616788139</v>
      </c>
      <c r="D491" s="81">
        <v>109200.827059798</v>
      </c>
      <c r="E491" s="81">
        <v>109550.69132083299</v>
      </c>
      <c r="F491" s="81">
        <v>107113.326427184</v>
      </c>
      <c r="G491" s="81">
        <v>111461.649909274</v>
      </c>
      <c r="H491" s="81">
        <f t="shared" si="7"/>
        <v>548731.11150522798</v>
      </c>
    </row>
    <row r="492" spans="1:8">
      <c r="A492">
        <v>421882</v>
      </c>
      <c r="B492" t="s">
        <v>513</v>
      </c>
      <c r="C492" s="82">
        <v>1706591.55919657</v>
      </c>
      <c r="D492" s="81">
        <v>1687083.5249546401</v>
      </c>
      <c r="E492" s="81">
        <v>1676993.1101975599</v>
      </c>
      <c r="F492" s="81">
        <v>1673881.8529528601</v>
      </c>
      <c r="G492" s="81">
        <v>1677733.7945440901</v>
      </c>
      <c r="H492" s="81">
        <f t="shared" si="7"/>
        <v>8422283.841845721</v>
      </c>
    </row>
    <row r="493" spans="1:8">
      <c r="A493">
        <v>421886</v>
      </c>
      <c r="B493" t="s">
        <v>514</v>
      </c>
      <c r="C493" s="82">
        <v>347802.41998115898</v>
      </c>
      <c r="D493" s="81">
        <v>374316.77178284898</v>
      </c>
      <c r="E493" s="81">
        <v>400296.15545293898</v>
      </c>
      <c r="F493" s="81">
        <v>424739.66125790798</v>
      </c>
      <c r="G493" s="81">
        <v>448553.88572068798</v>
      </c>
      <c r="H493" s="81">
        <f t="shared" si="7"/>
        <v>1995708.8941955429</v>
      </c>
    </row>
    <row r="494" spans="1:8">
      <c r="A494">
        <v>421887</v>
      </c>
      <c r="B494" t="s">
        <v>515</v>
      </c>
      <c r="C494" s="82">
        <v>1618577.34041862</v>
      </c>
      <c r="D494" s="81">
        <v>1643989.00525004</v>
      </c>
      <c r="E494" s="81">
        <v>1668648.2103442501</v>
      </c>
      <c r="F494" s="81">
        <v>1691866.24294991</v>
      </c>
      <c r="G494" s="81">
        <v>1714200.7058585701</v>
      </c>
      <c r="H494" s="81">
        <f t="shared" si="7"/>
        <v>8337281.5048213899</v>
      </c>
    </row>
    <row r="495" spans="1:8">
      <c r="A495">
        <v>421890</v>
      </c>
      <c r="B495" t="s">
        <v>516</v>
      </c>
      <c r="C495" s="82">
        <v>1383999.8926979201</v>
      </c>
      <c r="D495" s="81">
        <v>1460083.4086336801</v>
      </c>
      <c r="E495" s="81">
        <v>1529963.0513867899</v>
      </c>
      <c r="F495" s="81">
        <v>1593865.6486074701</v>
      </c>
      <c r="G495" s="81">
        <v>1653976.9480729401</v>
      </c>
      <c r="H495" s="81">
        <f t="shared" si="7"/>
        <v>7621888.9493988007</v>
      </c>
    </row>
    <row r="496" spans="1:8">
      <c r="A496">
        <v>421893</v>
      </c>
      <c r="B496" t="s">
        <v>517</v>
      </c>
      <c r="C496" s="82">
        <v>105781.555624751</v>
      </c>
      <c r="D496" s="81">
        <v>111410.842011692</v>
      </c>
      <c r="E496" s="81">
        <v>117832.84811827001</v>
      </c>
      <c r="F496" s="81">
        <v>123733.878434311</v>
      </c>
      <c r="G496" s="81">
        <v>128565.386490922</v>
      </c>
      <c r="H496" s="81">
        <f t="shared" si="7"/>
        <v>587324.51067994605</v>
      </c>
    </row>
    <row r="497" spans="1:8">
      <c r="A497">
        <v>421901</v>
      </c>
      <c r="B497" t="s">
        <v>518</v>
      </c>
      <c r="C497" s="82">
        <v>1393006.58015155</v>
      </c>
      <c r="D497" s="81">
        <v>1448881.31320499</v>
      </c>
      <c r="E497" s="81">
        <v>1499718.4774911599</v>
      </c>
      <c r="F497" s="81">
        <v>1543983.76795617</v>
      </c>
      <c r="G497" s="81">
        <v>1583659.9467716101</v>
      </c>
      <c r="H497" s="81">
        <f t="shared" si="7"/>
        <v>7469250.08557548</v>
      </c>
    </row>
    <row r="498" spans="1:8">
      <c r="A498">
        <v>421912</v>
      </c>
      <c r="B498" t="s">
        <v>519</v>
      </c>
      <c r="C498" s="82">
        <v>1365552.12082435</v>
      </c>
      <c r="D498" s="81">
        <v>1439291.8965823301</v>
      </c>
      <c r="E498" s="81">
        <v>1510141.5941820799</v>
      </c>
      <c r="F498" s="81">
        <v>1577213.7410762799</v>
      </c>
      <c r="G498" s="81">
        <v>1640912.60682193</v>
      </c>
      <c r="H498" s="81">
        <f t="shared" si="7"/>
        <v>7533111.9594869707</v>
      </c>
    </row>
    <row r="499" spans="1:8">
      <c r="A499">
        <v>421920</v>
      </c>
      <c r="B499" t="s">
        <v>520</v>
      </c>
      <c r="C499" s="82">
        <v>559859.12124771799</v>
      </c>
      <c r="D499" s="81">
        <v>597323.58938222798</v>
      </c>
      <c r="E499" s="81">
        <v>632786.16341337597</v>
      </c>
      <c r="F499" s="81">
        <v>666949.91745492804</v>
      </c>
      <c r="G499" s="81">
        <v>698964.20884230803</v>
      </c>
      <c r="H499" s="81">
        <f t="shared" si="7"/>
        <v>3155883.0003405586</v>
      </c>
    </row>
    <row r="500" spans="1:8">
      <c r="A500">
        <v>421931</v>
      </c>
      <c r="B500" t="s">
        <v>521</v>
      </c>
      <c r="C500" s="82">
        <v>2292872.2963221502</v>
      </c>
      <c r="D500" s="81">
        <v>2478855.42393628</v>
      </c>
      <c r="E500" s="81">
        <v>2660663.5741516799</v>
      </c>
      <c r="F500" s="81">
        <v>2835952.7190038902</v>
      </c>
      <c r="G500" s="81">
        <v>3007997.7619965901</v>
      </c>
      <c r="H500" s="81">
        <f t="shared" si="7"/>
        <v>13276341.775410589</v>
      </c>
    </row>
    <row r="501" spans="1:8">
      <c r="A501">
        <v>421935</v>
      </c>
      <c r="B501" t="s">
        <v>522</v>
      </c>
      <c r="C501" s="82">
        <v>237582.937379196</v>
      </c>
      <c r="D501" s="81">
        <v>249378.737766723</v>
      </c>
      <c r="E501" s="81">
        <v>261544.66743092801</v>
      </c>
      <c r="F501" s="81">
        <v>274187.08032827498</v>
      </c>
      <c r="G501" s="81">
        <v>287248.162607365</v>
      </c>
      <c r="H501" s="81">
        <f t="shared" si="7"/>
        <v>1309941.585512487</v>
      </c>
    </row>
    <row r="502" spans="1:8">
      <c r="A502">
        <v>421942</v>
      </c>
      <c r="B502" t="s">
        <v>523</v>
      </c>
      <c r="C502" s="82">
        <v>442858.98413049203</v>
      </c>
      <c r="D502" s="81">
        <v>465504.59662133799</v>
      </c>
      <c r="E502" s="81">
        <v>488893.538028076</v>
      </c>
      <c r="F502" s="81">
        <v>511859.62551846798</v>
      </c>
      <c r="G502" s="81">
        <v>533455.71298735996</v>
      </c>
      <c r="H502" s="81">
        <f t="shared" si="7"/>
        <v>2442572.4572857339</v>
      </c>
    </row>
    <row r="503" spans="1:8">
      <c r="A503">
        <v>421945</v>
      </c>
      <c r="B503" t="s">
        <v>524</v>
      </c>
      <c r="C503" s="82">
        <v>422902.80307400302</v>
      </c>
      <c r="D503" s="81">
        <v>446964.90937883401</v>
      </c>
      <c r="E503" s="81">
        <v>470920.61400178302</v>
      </c>
      <c r="F503" s="81">
        <v>494345.09354435699</v>
      </c>
      <c r="G503" s="81">
        <v>517805.844934655</v>
      </c>
      <c r="H503" s="81">
        <f t="shared" si="7"/>
        <v>2352939.2649336322</v>
      </c>
    </row>
    <row r="504" spans="1:8">
      <c r="A504">
        <v>421949</v>
      </c>
      <c r="B504" t="s">
        <v>525</v>
      </c>
      <c r="C504" s="82">
        <v>1610908.6773126801</v>
      </c>
      <c r="D504" s="81">
        <v>1708165.6747087699</v>
      </c>
      <c r="E504" s="81">
        <v>1805255.6682428301</v>
      </c>
      <c r="F504" s="81">
        <v>1899642.2875520601</v>
      </c>
      <c r="G504" s="81">
        <v>1993132.08755752</v>
      </c>
      <c r="H504" s="81">
        <f t="shared" si="7"/>
        <v>9017104.3953738604</v>
      </c>
    </row>
    <row r="505" spans="1:8">
      <c r="A505">
        <v>431704</v>
      </c>
      <c r="B505" t="s">
        <v>527</v>
      </c>
      <c r="C505" s="82">
        <v>521742.65392321302</v>
      </c>
      <c r="D505" s="81">
        <v>553769.66369478195</v>
      </c>
      <c r="E505" s="81">
        <v>584533.16521858203</v>
      </c>
      <c r="F505" s="81">
        <v>614410.819880286</v>
      </c>
      <c r="G505" s="81">
        <v>643363.316035436</v>
      </c>
      <c r="H505" s="81">
        <f t="shared" si="7"/>
        <v>2917819.6187522993</v>
      </c>
    </row>
    <row r="506" spans="1:8">
      <c r="A506">
        <v>431788</v>
      </c>
      <c r="B506" t="s">
        <v>528</v>
      </c>
      <c r="C506" s="82">
        <v>887083.22433515603</v>
      </c>
      <c r="D506" s="81">
        <v>886701.81077700702</v>
      </c>
      <c r="E506" s="81">
        <v>877305.19981080899</v>
      </c>
      <c r="F506" s="81">
        <v>858673.43935226102</v>
      </c>
      <c r="G506" s="81">
        <v>889803.90185948799</v>
      </c>
      <c r="H506" s="81">
        <f t="shared" si="7"/>
        <v>4399567.5761347208</v>
      </c>
    </row>
    <row r="507" spans="1:8">
      <c r="A507">
        <v>431831</v>
      </c>
      <c r="B507" t="s">
        <v>529</v>
      </c>
      <c r="C507" s="82">
        <v>326800.399117138</v>
      </c>
      <c r="D507" s="81">
        <v>315564.15080073202</v>
      </c>
      <c r="E507" s="81">
        <v>309691.49744226702</v>
      </c>
      <c r="F507" s="81">
        <v>300764.28024848801</v>
      </c>
      <c r="G507" s="81">
        <v>309917.82665340899</v>
      </c>
      <c r="H507" s="81">
        <f t="shared" si="7"/>
        <v>1562738.154262034</v>
      </c>
    </row>
    <row r="508" spans="1:8">
      <c r="A508">
        <v>431966</v>
      </c>
      <c r="B508" t="s">
        <v>530</v>
      </c>
      <c r="C508" s="82">
        <v>340989.42847695498</v>
      </c>
      <c r="D508" s="81">
        <v>355072.62212144601</v>
      </c>
      <c r="E508" s="81">
        <v>369953.63245466899</v>
      </c>
      <c r="F508" s="81">
        <v>384943.06306340999</v>
      </c>
      <c r="G508" s="81">
        <v>400413.86664084898</v>
      </c>
      <c r="H508" s="81">
        <f t="shared" si="7"/>
        <v>1851372.6127573289</v>
      </c>
    </row>
    <row r="509" spans="1:8">
      <c r="A509">
        <v>431968</v>
      </c>
      <c r="B509" t="s">
        <v>531</v>
      </c>
      <c r="C509" s="82">
        <v>275623.93031141901</v>
      </c>
      <c r="D509" s="81">
        <v>288901.43176590401</v>
      </c>
      <c r="E509" s="81">
        <v>302840.79351051099</v>
      </c>
      <c r="F509" s="81">
        <v>316175.82271417102</v>
      </c>
      <c r="G509" s="81">
        <v>328907.052611197</v>
      </c>
      <c r="H509" s="81">
        <f t="shared" si="7"/>
        <v>1512449.0309132021</v>
      </c>
    </row>
    <row r="510" spans="1:8">
      <c r="A510">
        <v>431969</v>
      </c>
      <c r="B510" t="s">
        <v>532</v>
      </c>
      <c r="C510" s="82">
        <v>2002135.22958375</v>
      </c>
      <c r="D510" s="81">
        <v>2124886.5603331602</v>
      </c>
      <c r="E510" s="81">
        <v>2245420.8875162699</v>
      </c>
      <c r="F510" s="81">
        <v>2363266.6229306199</v>
      </c>
      <c r="G510" s="81">
        <v>2478489.6225026902</v>
      </c>
      <c r="H510" s="81">
        <f t="shared" si="7"/>
        <v>11214198.92286649</v>
      </c>
    </row>
    <row r="511" spans="1:8">
      <c r="A511">
        <v>431974</v>
      </c>
      <c r="B511" t="s">
        <v>533</v>
      </c>
      <c r="C511" s="82">
        <v>546217.24573376798</v>
      </c>
      <c r="D511" s="81">
        <v>577981.75212918699</v>
      </c>
      <c r="E511" s="81">
        <v>609380.84904211899</v>
      </c>
      <c r="F511" s="81">
        <v>640896.57442028797</v>
      </c>
      <c r="G511" s="81">
        <v>671526.81136264396</v>
      </c>
      <c r="H511" s="81">
        <f t="shared" si="7"/>
        <v>3046003.232688006</v>
      </c>
    </row>
    <row r="512" spans="1:8">
      <c r="A512">
        <v>431977</v>
      </c>
      <c r="B512" t="s">
        <v>534</v>
      </c>
      <c r="C512" s="82">
        <v>1355469.0196628801</v>
      </c>
      <c r="D512" s="81">
        <v>1431124.8272991099</v>
      </c>
      <c r="E512" s="81">
        <v>1506561.1216573699</v>
      </c>
      <c r="F512" s="81">
        <v>1581510.6704845701</v>
      </c>
      <c r="G512" s="81">
        <v>1656981.1525694299</v>
      </c>
      <c r="H512" s="81">
        <f t="shared" si="7"/>
        <v>7531646.7916733595</v>
      </c>
    </row>
    <row r="513" spans="1:8">
      <c r="A513">
        <v>431979</v>
      </c>
      <c r="B513" t="s">
        <v>535</v>
      </c>
      <c r="C513" s="82">
        <v>1609214.67372148</v>
      </c>
      <c r="D513" s="81">
        <v>1671803.85834471</v>
      </c>
      <c r="E513" s="81">
        <v>1734700.4589281001</v>
      </c>
      <c r="F513" s="81">
        <v>1800401.6764739801</v>
      </c>
      <c r="G513" s="81">
        <v>1869396.827905</v>
      </c>
      <c r="H513" s="81">
        <f t="shared" si="7"/>
        <v>8685517.4953732695</v>
      </c>
    </row>
    <row r="514" spans="1:8">
      <c r="A514">
        <v>431980</v>
      </c>
      <c r="B514" t="s">
        <v>536</v>
      </c>
      <c r="C514" s="82">
        <v>3229152.6012765202</v>
      </c>
      <c r="D514" s="81">
        <v>3263597.0504535702</v>
      </c>
      <c r="E514" s="81">
        <v>3303354.0879743299</v>
      </c>
      <c r="F514" s="81">
        <v>3346073.9519434199</v>
      </c>
      <c r="G514" s="81">
        <v>3391884.8225273001</v>
      </c>
      <c r="H514" s="81">
        <f t="shared" si="7"/>
        <v>16534062.514175141</v>
      </c>
    </row>
    <row r="515" spans="1:8">
      <c r="A515">
        <v>431994</v>
      </c>
      <c r="B515" t="s">
        <v>537</v>
      </c>
      <c r="C515" s="82">
        <v>1708973.73925925</v>
      </c>
      <c r="D515" s="81">
        <v>1794027.8847419401</v>
      </c>
      <c r="E515" s="81">
        <v>1875714.49784308</v>
      </c>
      <c r="F515" s="81">
        <v>1953615.3055946</v>
      </c>
      <c r="G515" s="81">
        <v>2029515.1296746901</v>
      </c>
      <c r="H515" s="81">
        <f t="shared" si="7"/>
        <v>9361846.5571135599</v>
      </c>
    </row>
    <row r="516" spans="1:8">
      <c r="A516">
        <v>431995</v>
      </c>
      <c r="B516" t="s">
        <v>538</v>
      </c>
      <c r="C516" s="82">
        <v>820178.90498781402</v>
      </c>
      <c r="D516" s="81">
        <v>885549.99430839997</v>
      </c>
      <c r="E516" s="81">
        <v>951359.90504622296</v>
      </c>
      <c r="F516" s="81">
        <v>1017301.01205824</v>
      </c>
      <c r="G516" s="81">
        <v>1083891.1884015901</v>
      </c>
      <c r="H516" s="81">
        <f t="shared" ref="H516:H579" si="8">SUM(C516:G516)</f>
        <v>4758281.0048022661</v>
      </c>
    </row>
    <row r="517" spans="1:8">
      <c r="A517">
        <v>432008</v>
      </c>
      <c r="B517" t="s">
        <v>539</v>
      </c>
      <c r="C517" s="82">
        <v>517709.04341494798</v>
      </c>
      <c r="D517" s="81">
        <v>532388.84709900396</v>
      </c>
      <c r="E517" s="81">
        <v>545690.97453753604</v>
      </c>
      <c r="F517" s="81">
        <v>557752.91012017103</v>
      </c>
      <c r="G517" s="81">
        <v>567979.31959053001</v>
      </c>
      <c r="H517" s="81">
        <f t="shared" si="8"/>
        <v>2721521.0947621888</v>
      </c>
    </row>
    <row r="518" spans="1:8">
      <c r="A518">
        <v>432013</v>
      </c>
      <c r="B518" t="s">
        <v>777</v>
      </c>
      <c r="C518" s="82">
        <v>819056.19856851106</v>
      </c>
      <c r="D518" s="81">
        <v>900333.81307445897</v>
      </c>
      <c r="E518" s="81">
        <v>931874.32059855596</v>
      </c>
      <c r="F518" s="81">
        <v>912446.57804178901</v>
      </c>
      <c r="G518" s="81">
        <v>946924.15694246895</v>
      </c>
      <c r="H518" s="81">
        <f t="shared" si="8"/>
        <v>4510635.0672257841</v>
      </c>
    </row>
    <row r="519" spans="1:8">
      <c r="A519">
        <v>432016</v>
      </c>
      <c r="B519" t="s">
        <v>541</v>
      </c>
      <c r="C519" s="82">
        <v>9297981.8630290106</v>
      </c>
      <c r="D519" s="81">
        <v>9644656.5602678191</v>
      </c>
      <c r="E519" s="81">
        <v>9990055.8673462104</v>
      </c>
      <c r="F519" s="81">
        <v>10347822.565775501</v>
      </c>
      <c r="G519" s="81">
        <v>10720548.0059464</v>
      </c>
      <c r="H519" s="81">
        <f t="shared" si="8"/>
        <v>50001064.86236494</v>
      </c>
    </row>
    <row r="520" spans="1:8">
      <c r="A520">
        <v>432017</v>
      </c>
      <c r="B520" t="s">
        <v>542</v>
      </c>
      <c r="C520" s="82">
        <v>2484202.3968233699</v>
      </c>
      <c r="D520" s="81">
        <v>2597584.73525246</v>
      </c>
      <c r="E520" s="81">
        <v>2708218.4331424502</v>
      </c>
      <c r="F520" s="81">
        <v>2813587.0609335201</v>
      </c>
      <c r="G520" s="81">
        <v>2914799.2208061102</v>
      </c>
      <c r="H520" s="81">
        <f t="shared" si="8"/>
        <v>13518391.846957911</v>
      </c>
    </row>
    <row r="521" spans="1:8">
      <c r="A521">
        <v>432023</v>
      </c>
      <c r="B521" t="s">
        <v>543</v>
      </c>
      <c r="C521" s="82">
        <v>562100.16786917497</v>
      </c>
      <c r="D521" s="81">
        <v>548061.85276840604</v>
      </c>
      <c r="E521" s="81">
        <v>539883.95537374401</v>
      </c>
      <c r="F521" s="81">
        <v>527665.13482001005</v>
      </c>
      <c r="G521" s="81">
        <v>547445.54202443606</v>
      </c>
      <c r="H521" s="81">
        <f t="shared" si="8"/>
        <v>2725156.6528557711</v>
      </c>
    </row>
    <row r="522" spans="1:8">
      <c r="A522">
        <v>432029</v>
      </c>
      <c r="B522" t="s">
        <v>544</v>
      </c>
      <c r="C522" s="82">
        <v>110852.233304241</v>
      </c>
      <c r="D522" s="81">
        <v>109255.744889547</v>
      </c>
      <c r="E522" s="81">
        <v>109471.22043104201</v>
      </c>
      <c r="F522" s="81">
        <v>108334.651537889</v>
      </c>
      <c r="G522" s="81">
        <v>113007.21868098099</v>
      </c>
      <c r="H522" s="81">
        <f t="shared" si="8"/>
        <v>550921.06884369999</v>
      </c>
    </row>
    <row r="523" spans="1:8">
      <c r="A523">
        <v>432030</v>
      </c>
      <c r="B523" t="s">
        <v>502</v>
      </c>
      <c r="C523" s="82">
        <v>739896.03996976896</v>
      </c>
      <c r="D523" s="81">
        <v>786125.83345127897</v>
      </c>
      <c r="E523" s="81">
        <v>831733.38327414298</v>
      </c>
      <c r="F523" s="81">
        <v>876054.80939864705</v>
      </c>
      <c r="G523" s="81">
        <v>918950.09123986599</v>
      </c>
      <c r="H523" s="81">
        <f t="shared" si="8"/>
        <v>4152760.1573337037</v>
      </c>
    </row>
    <row r="524" spans="1:8">
      <c r="A524">
        <v>432034</v>
      </c>
      <c r="B524" t="s">
        <v>545</v>
      </c>
      <c r="C524" s="82">
        <v>203841.26327020599</v>
      </c>
      <c r="D524" s="81">
        <v>214809.772045708</v>
      </c>
      <c r="E524" s="81">
        <v>225399.937860712</v>
      </c>
      <c r="F524" s="81">
        <v>236149.223797913</v>
      </c>
      <c r="G524" s="81">
        <v>246161.181128447</v>
      </c>
      <c r="H524" s="81">
        <f t="shared" si="8"/>
        <v>1126361.3781029859</v>
      </c>
    </row>
    <row r="525" spans="1:8">
      <c r="A525">
        <v>432141</v>
      </c>
      <c r="B525" t="s">
        <v>546</v>
      </c>
      <c r="C525" s="82">
        <v>507670.59810717602</v>
      </c>
      <c r="D525" s="81">
        <v>529400.11752491503</v>
      </c>
      <c r="E525" s="81">
        <v>532850.623829872</v>
      </c>
      <c r="F525" s="81">
        <v>513725.51116354798</v>
      </c>
      <c r="G525" s="81">
        <v>525968.39077061706</v>
      </c>
      <c r="H525" s="81">
        <f t="shared" si="8"/>
        <v>2609615.2413961282</v>
      </c>
    </row>
    <row r="526" spans="1:8">
      <c r="A526">
        <v>440425</v>
      </c>
      <c r="B526" t="s">
        <v>548</v>
      </c>
      <c r="C526" s="82">
        <v>151122.43403184399</v>
      </c>
      <c r="D526" s="81">
        <v>172316.95766337501</v>
      </c>
      <c r="E526" s="81">
        <v>194023.825242099</v>
      </c>
      <c r="F526" s="81">
        <v>215932.08209443299</v>
      </c>
      <c r="G526" s="81">
        <v>238124.68058921499</v>
      </c>
      <c r="H526" s="81">
        <f t="shared" si="8"/>
        <v>971519.97962096601</v>
      </c>
    </row>
    <row r="527" spans="1:8">
      <c r="A527">
        <v>442038</v>
      </c>
      <c r="B527" t="s">
        <v>549</v>
      </c>
      <c r="C527" s="82">
        <v>623276.32034252002</v>
      </c>
      <c r="D527" s="81">
        <v>654167.76851001603</v>
      </c>
      <c r="E527" s="81">
        <v>682797.39246460202</v>
      </c>
      <c r="F527" s="81">
        <v>708509.66560051404</v>
      </c>
      <c r="G527" s="81">
        <v>731716.61608787603</v>
      </c>
      <c r="H527" s="81">
        <f t="shared" si="8"/>
        <v>3400467.7630055277</v>
      </c>
    </row>
    <row r="528" spans="1:8">
      <c r="A528">
        <v>442039</v>
      </c>
      <c r="B528" t="s">
        <v>550</v>
      </c>
      <c r="C528" s="82">
        <v>3990706.3835744699</v>
      </c>
      <c r="D528" s="81">
        <v>4318948.2564195702</v>
      </c>
      <c r="E528" s="81">
        <v>4474836.26966618</v>
      </c>
      <c r="F528" s="81">
        <v>4394682.9743745904</v>
      </c>
      <c r="G528" s="81">
        <v>4574523.6063373303</v>
      </c>
      <c r="H528" s="81">
        <f t="shared" si="8"/>
        <v>21753697.490372144</v>
      </c>
    </row>
    <row r="529" spans="1:8">
      <c r="A529">
        <v>442040</v>
      </c>
      <c r="B529" t="s">
        <v>551</v>
      </c>
      <c r="C529" s="82">
        <v>1956631.86519953</v>
      </c>
      <c r="D529" s="81">
        <v>2108846.6053641099</v>
      </c>
      <c r="E529" s="81">
        <v>2262269.3547758302</v>
      </c>
      <c r="F529" s="81">
        <v>2415052.9544887799</v>
      </c>
      <c r="G529" s="81">
        <v>2567864.4577373001</v>
      </c>
      <c r="H529" s="81">
        <f t="shared" si="8"/>
        <v>11310665.237565551</v>
      </c>
    </row>
    <row r="530" spans="1:8">
      <c r="A530">
        <v>442046</v>
      </c>
      <c r="B530" t="s">
        <v>552</v>
      </c>
      <c r="C530" s="82">
        <v>1628406.06655112</v>
      </c>
      <c r="D530" s="81">
        <v>1762235.6633113499</v>
      </c>
      <c r="E530" s="81">
        <v>1889862.0156765699</v>
      </c>
      <c r="F530" s="81">
        <v>2010060.0075665</v>
      </c>
      <c r="G530" s="81">
        <v>2125353.6838976899</v>
      </c>
      <c r="H530" s="81">
        <f t="shared" si="8"/>
        <v>9415917.4370032288</v>
      </c>
    </row>
    <row r="531" spans="1:8">
      <c r="A531">
        <v>442057</v>
      </c>
      <c r="B531" t="s">
        <v>553</v>
      </c>
      <c r="C531" s="82">
        <v>1477984.08688951</v>
      </c>
      <c r="D531" s="81">
        <v>1598302.6882301599</v>
      </c>
      <c r="E531" s="81">
        <v>1608681.2448420001</v>
      </c>
      <c r="F531" s="81">
        <v>1594742.13985467</v>
      </c>
      <c r="G531" s="81">
        <v>1671394.5792614899</v>
      </c>
      <c r="H531" s="81">
        <f t="shared" si="8"/>
        <v>7951104.7390778298</v>
      </c>
    </row>
    <row r="532" spans="1:8">
      <c r="A532">
        <v>442061</v>
      </c>
      <c r="B532" t="s">
        <v>554</v>
      </c>
      <c r="C532" s="82">
        <v>1170805.0917229899</v>
      </c>
      <c r="D532" s="81">
        <v>1179743.4607899301</v>
      </c>
      <c r="E532" s="81">
        <v>1197836.42246491</v>
      </c>
      <c r="F532" s="81">
        <v>1198797.4316616401</v>
      </c>
      <c r="G532" s="81">
        <v>1265339.03567326</v>
      </c>
      <c r="H532" s="81">
        <f t="shared" si="8"/>
        <v>6012521.4423127295</v>
      </c>
    </row>
    <row r="533" spans="1:8">
      <c r="A533">
        <v>442065</v>
      </c>
      <c r="B533" t="s">
        <v>555</v>
      </c>
      <c r="C533" s="82">
        <v>184550.15300272501</v>
      </c>
      <c r="D533" s="81">
        <v>195715.19835277399</v>
      </c>
      <c r="E533" s="81">
        <v>206631.99897023299</v>
      </c>
      <c r="F533" s="81">
        <v>217166.75037478501</v>
      </c>
      <c r="G533" s="81">
        <v>227619.02323496601</v>
      </c>
      <c r="H533" s="81">
        <f t="shared" si="8"/>
        <v>1031683.123935483</v>
      </c>
    </row>
    <row r="534" spans="1:8">
      <c r="A534">
        <v>442066</v>
      </c>
      <c r="B534" t="s">
        <v>556</v>
      </c>
      <c r="C534" s="82">
        <v>614664.40590350004</v>
      </c>
      <c r="D534" s="81">
        <v>603236.86125239194</v>
      </c>
      <c r="E534" s="81">
        <v>594968.03771645797</v>
      </c>
      <c r="F534" s="81">
        <v>583549.50324425497</v>
      </c>
      <c r="G534" s="81">
        <v>605069.38346867904</v>
      </c>
      <c r="H534" s="81">
        <f t="shared" si="8"/>
        <v>3001488.1915852837</v>
      </c>
    </row>
    <row r="535" spans="1:8">
      <c r="A535">
        <v>442068</v>
      </c>
      <c r="B535" t="s">
        <v>557</v>
      </c>
      <c r="C535" s="82">
        <v>6435349.0688632196</v>
      </c>
      <c r="D535" s="81">
        <v>6983459.9074066496</v>
      </c>
      <c r="E535" s="81">
        <v>7534386.6418468496</v>
      </c>
      <c r="F535" s="81">
        <v>8079739.5073768599</v>
      </c>
      <c r="G535" s="81">
        <v>8628477.5970725901</v>
      </c>
      <c r="H535" s="81">
        <f t="shared" si="8"/>
        <v>37661412.722566172</v>
      </c>
    </row>
    <row r="536" spans="1:8">
      <c r="A536">
        <v>442069</v>
      </c>
      <c r="B536" t="s">
        <v>558</v>
      </c>
      <c r="C536" s="82">
        <v>155035.659332223</v>
      </c>
      <c r="D536" s="81">
        <v>175593.67007939599</v>
      </c>
      <c r="E536" s="81">
        <v>197024.03488242801</v>
      </c>
      <c r="F536" s="81">
        <v>219652.545563653</v>
      </c>
      <c r="G536" s="81">
        <v>242950.57278532101</v>
      </c>
      <c r="H536" s="81">
        <f t="shared" si="8"/>
        <v>990256.48264302104</v>
      </c>
    </row>
    <row r="537" spans="1:8">
      <c r="A537">
        <v>442073</v>
      </c>
      <c r="B537" t="s">
        <v>559</v>
      </c>
      <c r="C537" s="82">
        <v>80626.921798438707</v>
      </c>
      <c r="D537" s="81">
        <v>78506.782196309403</v>
      </c>
      <c r="E537" s="81">
        <v>75602.214671276306</v>
      </c>
      <c r="F537" s="81">
        <v>73117.411822912298</v>
      </c>
      <c r="G537" s="81">
        <v>75349.179430683696</v>
      </c>
      <c r="H537" s="81">
        <f t="shared" si="8"/>
        <v>383202.50991962047</v>
      </c>
    </row>
    <row r="538" spans="1:8">
      <c r="A538">
        <v>442076</v>
      </c>
      <c r="B538" t="s">
        <v>778</v>
      </c>
      <c r="C538" s="82">
        <v>1124326.6265996399</v>
      </c>
      <c r="D538" s="81">
        <v>1219770.8691034201</v>
      </c>
      <c r="E538" s="81">
        <v>1313139.1891423799</v>
      </c>
      <c r="F538" s="81">
        <v>1404872.42199599</v>
      </c>
      <c r="G538" s="81">
        <v>1494892.6673088199</v>
      </c>
      <c r="H538" s="81">
        <f t="shared" si="8"/>
        <v>6557001.7741502505</v>
      </c>
    </row>
    <row r="539" spans="1:8">
      <c r="A539">
        <v>442083</v>
      </c>
      <c r="B539" t="s">
        <v>561</v>
      </c>
      <c r="C539" s="82">
        <v>10037201.1248767</v>
      </c>
      <c r="D539" s="81">
        <v>10509398.8124824</v>
      </c>
      <c r="E539" s="81">
        <v>11001737.1687176</v>
      </c>
      <c r="F539" s="81">
        <v>11526900.898477999</v>
      </c>
      <c r="G539" s="81">
        <v>12091199.7842583</v>
      </c>
      <c r="H539" s="81">
        <f t="shared" si="8"/>
        <v>55166437.788813002</v>
      </c>
    </row>
    <row r="540" spans="1:8">
      <c r="A540">
        <v>442086</v>
      </c>
      <c r="B540" t="s">
        <v>779</v>
      </c>
      <c r="C540" s="82">
        <v>4748348.4624199402</v>
      </c>
      <c r="D540" s="81">
        <v>5106599.1508959997</v>
      </c>
      <c r="E540" s="81">
        <v>5456196.8413376603</v>
      </c>
      <c r="F540" s="81">
        <v>5795616.0938876504</v>
      </c>
      <c r="G540" s="81">
        <v>6127944.5594239496</v>
      </c>
      <c r="H540" s="81">
        <f t="shared" si="8"/>
        <v>27234705.107965201</v>
      </c>
    </row>
    <row r="541" spans="1:8">
      <c r="A541">
        <v>442090</v>
      </c>
      <c r="B541" t="s">
        <v>563</v>
      </c>
      <c r="C541" s="82">
        <v>1500552.70956782</v>
      </c>
      <c r="D541" s="81">
        <v>1585289.2591075299</v>
      </c>
      <c r="E541" s="81">
        <v>1574643.1847788601</v>
      </c>
      <c r="F541" s="81">
        <v>1546846.5230177499</v>
      </c>
      <c r="G541" s="81">
        <v>1610997.6319480401</v>
      </c>
      <c r="H541" s="81">
        <f t="shared" si="8"/>
        <v>7818329.3084199997</v>
      </c>
    </row>
    <row r="542" spans="1:8">
      <c r="A542">
        <v>442091</v>
      </c>
      <c r="B542" t="s">
        <v>564</v>
      </c>
      <c r="C542" s="82">
        <v>5147835.6037924904</v>
      </c>
      <c r="D542" s="81">
        <v>5107556.1915596602</v>
      </c>
      <c r="E542" s="81">
        <v>5071414.4721254399</v>
      </c>
      <c r="F542" s="81">
        <v>5043958.5217412198</v>
      </c>
      <c r="G542" s="81">
        <v>5018315.40994169</v>
      </c>
      <c r="H542" s="81">
        <f t="shared" si="8"/>
        <v>25389080.199160501</v>
      </c>
    </row>
    <row r="543" spans="1:8">
      <c r="A543">
        <v>442103</v>
      </c>
      <c r="B543" t="s">
        <v>565</v>
      </c>
      <c r="C543" s="82">
        <v>520908.49113004201</v>
      </c>
      <c r="D543" s="81">
        <v>555755.04557808302</v>
      </c>
      <c r="E543" s="81">
        <v>590136.72043026297</v>
      </c>
      <c r="F543" s="81">
        <v>623626.65461115399</v>
      </c>
      <c r="G543" s="81">
        <v>656360.14225175197</v>
      </c>
      <c r="H543" s="81">
        <f t="shared" si="8"/>
        <v>2946787.0540012936</v>
      </c>
    </row>
    <row r="544" spans="1:8">
      <c r="A544">
        <v>442104</v>
      </c>
      <c r="B544" t="s">
        <v>566</v>
      </c>
      <c r="C544" s="82">
        <v>800649.37342273304</v>
      </c>
      <c r="D544" s="81">
        <v>769885.81329801201</v>
      </c>
      <c r="E544" s="81">
        <v>735862.89005100902</v>
      </c>
      <c r="F544" s="81">
        <v>700013.11578261701</v>
      </c>
      <c r="G544" s="81">
        <v>709342.63970476005</v>
      </c>
      <c r="H544" s="81">
        <f t="shared" si="8"/>
        <v>3715753.8322591316</v>
      </c>
    </row>
    <row r="545" spans="1:8">
      <c r="A545">
        <v>442105</v>
      </c>
      <c r="B545" t="s">
        <v>567</v>
      </c>
      <c r="C545" s="82">
        <v>745958.89185940695</v>
      </c>
      <c r="D545" s="81">
        <v>820856.08009829198</v>
      </c>
      <c r="E545" s="81">
        <v>897159.34118142899</v>
      </c>
      <c r="F545" s="81">
        <v>974006.23042027699</v>
      </c>
      <c r="G545" s="81">
        <v>1053145.44315961</v>
      </c>
      <c r="H545" s="81">
        <f t="shared" si="8"/>
        <v>4491125.9867190151</v>
      </c>
    </row>
    <row r="546" spans="1:8">
      <c r="A546">
        <v>442107</v>
      </c>
      <c r="B546" t="s">
        <v>568</v>
      </c>
      <c r="C546" s="82">
        <v>724973.46449376002</v>
      </c>
      <c r="D546" s="81">
        <v>755223.90866855194</v>
      </c>
      <c r="E546" s="81">
        <v>788679.57629435405</v>
      </c>
      <c r="F546" s="81">
        <v>822438.791654389</v>
      </c>
      <c r="G546" s="81">
        <v>854496.95880167896</v>
      </c>
      <c r="H546" s="81">
        <f t="shared" si="8"/>
        <v>3945812.6999127339</v>
      </c>
    </row>
    <row r="547" spans="1:8">
      <c r="A547">
        <v>442116</v>
      </c>
      <c r="B547" t="s">
        <v>569</v>
      </c>
      <c r="C547" s="82">
        <v>1240402.6364279999</v>
      </c>
      <c r="D547" s="81">
        <v>1344230.4140333701</v>
      </c>
      <c r="E547" s="81">
        <v>1447184.0247411099</v>
      </c>
      <c r="F547" s="81">
        <v>1547989.2282640701</v>
      </c>
      <c r="G547" s="81">
        <v>1647702.4946669999</v>
      </c>
      <c r="H547" s="81">
        <f t="shared" si="8"/>
        <v>7227508.7981335502</v>
      </c>
    </row>
    <row r="548" spans="1:8">
      <c r="A548">
        <v>442130</v>
      </c>
      <c r="B548" t="s">
        <v>570</v>
      </c>
      <c r="C548" s="82">
        <v>2609541.74422378</v>
      </c>
      <c r="D548" s="81">
        <v>2852307.9741524402</v>
      </c>
      <c r="E548" s="81">
        <v>3093906.1111601698</v>
      </c>
      <c r="F548" s="81">
        <v>3332855.1487874198</v>
      </c>
      <c r="G548" s="81">
        <v>3570339.654873</v>
      </c>
      <c r="H548" s="81">
        <f t="shared" si="8"/>
        <v>15458950.63319681</v>
      </c>
    </row>
    <row r="549" spans="1:8">
      <c r="A549">
        <v>442135</v>
      </c>
      <c r="B549" t="s">
        <v>780</v>
      </c>
      <c r="C549" s="82">
        <v>1687550.3711359201</v>
      </c>
      <c r="D549" s="81">
        <v>1831986.3449810599</v>
      </c>
      <c r="E549" s="81">
        <v>1975590.2935818799</v>
      </c>
      <c r="F549" s="81">
        <v>2115512.4772046702</v>
      </c>
      <c r="G549" s="81">
        <v>2254866.5108467499</v>
      </c>
      <c r="H549" s="81">
        <f t="shared" si="8"/>
        <v>9865505.9977502786</v>
      </c>
    </row>
    <row r="550" spans="1:8">
      <c r="A550">
        <v>442141</v>
      </c>
      <c r="B550" t="s">
        <v>546</v>
      </c>
      <c r="C550" s="82">
        <v>1931166.8794033099</v>
      </c>
      <c r="D550" s="81">
        <v>1985029.90510088</v>
      </c>
      <c r="E550" s="81">
        <v>2039230.14530476</v>
      </c>
      <c r="F550" s="81">
        <v>1948711.11707089</v>
      </c>
      <c r="G550" s="81">
        <v>1960132.6476089</v>
      </c>
      <c r="H550" s="81">
        <f t="shared" si="8"/>
        <v>9864270.6944887396</v>
      </c>
    </row>
    <row r="551" spans="1:8">
      <c r="A551">
        <v>442143</v>
      </c>
      <c r="B551" t="s">
        <v>572</v>
      </c>
      <c r="C551" s="82">
        <v>1745717.9789382201</v>
      </c>
      <c r="D551" s="81">
        <v>1860097.49793429</v>
      </c>
      <c r="E551" s="81">
        <v>1972546.4007691201</v>
      </c>
      <c r="F551" s="81">
        <v>2080108.91652998</v>
      </c>
      <c r="G551" s="81">
        <v>2185383.9069624399</v>
      </c>
      <c r="H551" s="81">
        <f t="shared" si="8"/>
        <v>9843854.7011340503</v>
      </c>
    </row>
    <row r="552" spans="1:8">
      <c r="A552">
        <v>442150</v>
      </c>
      <c r="B552" t="s">
        <v>573</v>
      </c>
      <c r="C552" s="82">
        <v>109097.531364576</v>
      </c>
      <c r="D552" s="81">
        <v>120519.345092227</v>
      </c>
      <c r="E552" s="81">
        <v>132716.622132266</v>
      </c>
      <c r="F552" s="81">
        <v>145534.34790402401</v>
      </c>
      <c r="G552" s="81">
        <v>159023.95534302</v>
      </c>
      <c r="H552" s="81">
        <f t="shared" si="8"/>
        <v>666891.80183611298</v>
      </c>
    </row>
    <row r="553" spans="1:8">
      <c r="A553">
        <v>442159</v>
      </c>
      <c r="B553" t="s">
        <v>574</v>
      </c>
      <c r="C553" s="82">
        <v>5058223.0331880804</v>
      </c>
      <c r="D553" s="81">
        <v>4938814.8297221502</v>
      </c>
      <c r="E553" s="81">
        <v>4884624.48331811</v>
      </c>
      <c r="F553" s="81">
        <v>4785203.4956518104</v>
      </c>
      <c r="G553" s="81">
        <v>4965180.1574628903</v>
      </c>
      <c r="H553" s="81">
        <f t="shared" si="8"/>
        <v>24632045.999343041</v>
      </c>
    </row>
    <row r="554" spans="1:8">
      <c r="A554">
        <v>442170</v>
      </c>
      <c r="B554" t="s">
        <v>575</v>
      </c>
      <c r="C554" s="82">
        <v>1145170.6497494699</v>
      </c>
      <c r="D554" s="81">
        <v>1117590.5945230401</v>
      </c>
      <c r="E554" s="81">
        <v>1104094.0362011599</v>
      </c>
      <c r="F554" s="81">
        <v>1079133.61362437</v>
      </c>
      <c r="G554" s="81">
        <v>1118511.07908847</v>
      </c>
      <c r="H554" s="81">
        <f t="shared" si="8"/>
        <v>5564499.9731865097</v>
      </c>
    </row>
    <row r="555" spans="1:8">
      <c r="A555">
        <v>452169</v>
      </c>
      <c r="B555" t="s">
        <v>577</v>
      </c>
      <c r="C555" s="82">
        <v>1681292.7575421799</v>
      </c>
      <c r="D555" s="81">
        <v>1762898.33607325</v>
      </c>
      <c r="E555" s="81">
        <v>1840047.94537228</v>
      </c>
      <c r="F555" s="81">
        <v>1912813.3220029699</v>
      </c>
      <c r="G555" s="81">
        <v>1981463.3175947601</v>
      </c>
      <c r="H555" s="81">
        <f t="shared" si="8"/>
        <v>9178515.6785854399</v>
      </c>
    </row>
    <row r="556" spans="1:8">
      <c r="A556">
        <v>452173</v>
      </c>
      <c r="B556" t="s">
        <v>578</v>
      </c>
      <c r="C556" s="82">
        <v>1341674.0218541501</v>
      </c>
      <c r="D556" s="81">
        <v>1428807.6317005199</v>
      </c>
      <c r="E556" s="81">
        <v>1511767.7674605099</v>
      </c>
      <c r="F556" s="81">
        <v>1588736.5954773501</v>
      </c>
      <c r="G556" s="81">
        <v>1660673.66956528</v>
      </c>
      <c r="H556" s="81">
        <f t="shared" si="8"/>
        <v>7531659.6860578097</v>
      </c>
    </row>
    <row r="557" spans="1:8">
      <c r="A557">
        <v>452176</v>
      </c>
      <c r="B557" t="s">
        <v>579</v>
      </c>
      <c r="C557" s="82">
        <v>6214825.22736385</v>
      </c>
      <c r="D557" s="81">
        <v>6385947.34591283</v>
      </c>
      <c r="E557" s="81">
        <v>6554763.5434945999</v>
      </c>
      <c r="F557" s="81">
        <v>6731734.4150560396</v>
      </c>
      <c r="G557" s="81">
        <v>6916279.6165853804</v>
      </c>
      <c r="H557" s="81">
        <f t="shared" si="8"/>
        <v>32803550.148412701</v>
      </c>
    </row>
    <row r="558" spans="1:8">
      <c r="A558">
        <v>452179</v>
      </c>
      <c r="B558" t="s">
        <v>580</v>
      </c>
      <c r="C558" s="82">
        <v>3435905.6652240902</v>
      </c>
      <c r="D558" s="81">
        <v>3633909.8406739002</v>
      </c>
      <c r="E558" s="81">
        <v>3805838.5689073298</v>
      </c>
      <c r="F558" s="81">
        <v>3784222.3769397</v>
      </c>
      <c r="G558" s="81">
        <v>3954162.5264557102</v>
      </c>
      <c r="H558" s="81">
        <f t="shared" si="8"/>
        <v>18614038.97820073</v>
      </c>
    </row>
    <row r="559" spans="1:8">
      <c r="A559">
        <v>452200</v>
      </c>
      <c r="B559" t="s">
        <v>581</v>
      </c>
      <c r="C559" s="82">
        <v>957780.18347043195</v>
      </c>
      <c r="D559" s="81">
        <v>924719.83800233004</v>
      </c>
      <c r="E559" s="81">
        <v>902731.24315460306</v>
      </c>
      <c r="F559" s="81">
        <v>875104.88845351595</v>
      </c>
      <c r="G559" s="81">
        <v>899850.23779919499</v>
      </c>
      <c r="H559" s="81">
        <f t="shared" si="8"/>
        <v>4560186.3908800753</v>
      </c>
    </row>
    <row r="560" spans="1:8">
      <c r="A560">
        <v>452226</v>
      </c>
      <c r="B560" t="s">
        <v>582</v>
      </c>
      <c r="C560" s="82">
        <v>1082374.57417739</v>
      </c>
      <c r="D560" s="81">
        <v>1158852.2871652001</v>
      </c>
      <c r="E560" s="81">
        <v>1232286.40091885</v>
      </c>
      <c r="F560" s="81">
        <v>1300286.2735687599</v>
      </c>
      <c r="G560" s="81">
        <v>1364602.8660222399</v>
      </c>
      <c r="H560" s="81">
        <f t="shared" si="8"/>
        <v>6138402.4018524401</v>
      </c>
    </row>
    <row r="561" spans="1:8">
      <c r="A561">
        <v>453334</v>
      </c>
      <c r="B561" t="s">
        <v>583</v>
      </c>
      <c r="C561" s="82">
        <v>2098374.3736190898</v>
      </c>
      <c r="D561" s="81">
        <v>2221483.6708659702</v>
      </c>
      <c r="E561" s="81">
        <v>2340852.4264202402</v>
      </c>
      <c r="F561" s="81">
        <v>2455038.1492125499</v>
      </c>
      <c r="G561" s="81">
        <v>2565068.8742401302</v>
      </c>
      <c r="H561" s="81">
        <f t="shared" si="8"/>
        <v>11680817.494357981</v>
      </c>
    </row>
    <row r="562" spans="1:8">
      <c r="A562">
        <v>457991</v>
      </c>
      <c r="B562" t="s">
        <v>584</v>
      </c>
      <c r="C562" s="82">
        <v>978867.73588693701</v>
      </c>
      <c r="D562" s="81">
        <v>966478.42619966203</v>
      </c>
      <c r="E562" s="81">
        <v>955342.75691224704</v>
      </c>
      <c r="F562" s="81">
        <v>943952.00756961398</v>
      </c>
      <c r="G562" s="81">
        <v>932768.42216432095</v>
      </c>
      <c r="H562" s="81">
        <f t="shared" si="8"/>
        <v>4777409.3487327807</v>
      </c>
    </row>
    <row r="563" spans="1:8">
      <c r="A563">
        <v>462178</v>
      </c>
      <c r="B563" t="s">
        <v>586</v>
      </c>
      <c r="C563" s="82">
        <v>114633.15672460799</v>
      </c>
      <c r="D563" s="81">
        <v>109202.715792402</v>
      </c>
      <c r="E563" s="81">
        <v>105854.807663414</v>
      </c>
      <c r="F563" s="81">
        <v>101661.79374939</v>
      </c>
      <c r="G563" s="81">
        <v>105206.678609001</v>
      </c>
      <c r="H563" s="81">
        <f t="shared" si="8"/>
        <v>536559.15253881505</v>
      </c>
    </row>
    <row r="564" spans="1:8">
      <c r="A564">
        <v>462182</v>
      </c>
      <c r="B564" t="s">
        <v>781</v>
      </c>
      <c r="C564" s="82">
        <v>610246.55624206201</v>
      </c>
      <c r="D564" s="81">
        <v>661482.86568938894</v>
      </c>
      <c r="E564" s="81">
        <v>692107.42450624704</v>
      </c>
      <c r="F564" s="81">
        <v>675940.21461285499</v>
      </c>
      <c r="G564" s="81">
        <v>697594.50620284094</v>
      </c>
      <c r="H564" s="81">
        <f t="shared" si="8"/>
        <v>3337371.5672533941</v>
      </c>
    </row>
    <row r="565" spans="1:8">
      <c r="A565">
        <v>462186</v>
      </c>
      <c r="B565" t="s">
        <v>588</v>
      </c>
      <c r="C565" s="82">
        <v>1422020.5786459399</v>
      </c>
      <c r="D565" s="81">
        <v>1540044.71255251</v>
      </c>
      <c r="E565" s="81">
        <v>1657999.3941323301</v>
      </c>
      <c r="F565" s="81">
        <v>1774413.2928749199</v>
      </c>
      <c r="G565" s="81">
        <v>1890957.0163145501</v>
      </c>
      <c r="H565" s="81">
        <f t="shared" si="8"/>
        <v>8285434.9945202507</v>
      </c>
    </row>
    <row r="566" spans="1:8">
      <c r="A566">
        <v>462188</v>
      </c>
      <c r="B566" t="s">
        <v>589</v>
      </c>
      <c r="C566" s="82">
        <v>311531.69923940097</v>
      </c>
      <c r="D566" s="81">
        <v>328215.71217890101</v>
      </c>
      <c r="E566" s="81">
        <v>343731.45798146602</v>
      </c>
      <c r="F566" s="81">
        <v>359722.06641755003</v>
      </c>
      <c r="G566" s="81">
        <v>375047.29140301701</v>
      </c>
      <c r="H566" s="81">
        <f t="shared" si="8"/>
        <v>1718248.227220335</v>
      </c>
    </row>
    <row r="567" spans="1:8">
      <c r="A567">
        <v>462194</v>
      </c>
      <c r="B567" t="s">
        <v>590</v>
      </c>
      <c r="C567" s="82">
        <v>466921.36207674397</v>
      </c>
      <c r="D567" s="81">
        <v>492378.391821492</v>
      </c>
      <c r="E567" s="81">
        <v>515233.39950512501</v>
      </c>
      <c r="F567" s="81">
        <v>536302.86015453504</v>
      </c>
      <c r="G567" s="81">
        <v>555711.38753333397</v>
      </c>
      <c r="H567" s="81">
        <f t="shared" si="8"/>
        <v>2566547.4010912301</v>
      </c>
    </row>
    <row r="568" spans="1:8">
      <c r="A568">
        <v>462195</v>
      </c>
      <c r="B568" t="s">
        <v>591</v>
      </c>
      <c r="C568" s="82">
        <v>229366.58434528401</v>
      </c>
      <c r="D568" s="81">
        <v>220056.607431952</v>
      </c>
      <c r="E568" s="81">
        <v>209635.31988668101</v>
      </c>
      <c r="F568" s="81">
        <v>197417.33554335401</v>
      </c>
      <c r="G568" s="81">
        <v>199594.262451163</v>
      </c>
      <c r="H568" s="81">
        <f t="shared" si="8"/>
        <v>1056070.1096584341</v>
      </c>
    </row>
    <row r="569" spans="1:8">
      <c r="A569">
        <v>462196</v>
      </c>
      <c r="B569" t="s">
        <v>592</v>
      </c>
      <c r="C569" s="82">
        <v>63288.0512695203</v>
      </c>
      <c r="D569" s="81">
        <v>67948.632012752307</v>
      </c>
      <c r="E569" s="81">
        <v>73067.235520726696</v>
      </c>
      <c r="F569" s="81">
        <v>77985.413958377903</v>
      </c>
      <c r="G569" s="81">
        <v>83288.375742252203</v>
      </c>
      <c r="H569" s="81">
        <f t="shared" si="8"/>
        <v>365577.70850362943</v>
      </c>
    </row>
    <row r="570" spans="1:8">
      <c r="A570">
        <v>462197</v>
      </c>
      <c r="B570" t="s">
        <v>593</v>
      </c>
      <c r="C570" s="82">
        <v>934055.12771932106</v>
      </c>
      <c r="D570" s="81">
        <v>960417.85775780701</v>
      </c>
      <c r="E570" s="81">
        <v>984174.50015864999</v>
      </c>
      <c r="F570" s="81">
        <v>1004172.50814889</v>
      </c>
      <c r="G570" s="81">
        <v>1021309.7992962199</v>
      </c>
      <c r="H570" s="81">
        <f t="shared" si="8"/>
        <v>4904129.7930808878</v>
      </c>
    </row>
    <row r="571" spans="1:8">
      <c r="A571">
        <v>462199</v>
      </c>
      <c r="B571" t="s">
        <v>594</v>
      </c>
      <c r="C571" s="82">
        <v>1049405.9951766301</v>
      </c>
      <c r="D571" s="81">
        <v>1031816.2694462</v>
      </c>
      <c r="E571" s="81">
        <v>1027614.57074822</v>
      </c>
      <c r="F571" s="81">
        <v>1011053.94406148</v>
      </c>
      <c r="G571" s="81">
        <v>1054293.2191377699</v>
      </c>
      <c r="H571" s="81">
        <f t="shared" si="8"/>
        <v>5174183.9985702997</v>
      </c>
    </row>
    <row r="572" spans="1:8">
      <c r="A572">
        <v>462202</v>
      </c>
      <c r="B572" t="s">
        <v>595</v>
      </c>
      <c r="C572" s="82">
        <v>181022.28195698501</v>
      </c>
      <c r="D572" s="81">
        <v>183971.830355037</v>
      </c>
      <c r="E572" s="81">
        <v>160071.72867205599</v>
      </c>
      <c r="F572" s="81">
        <v>145054.727503539</v>
      </c>
      <c r="G572" s="81">
        <v>162309.862348478</v>
      </c>
      <c r="H572" s="81">
        <f t="shared" si="8"/>
        <v>832430.43083609501</v>
      </c>
    </row>
    <row r="573" spans="1:8">
      <c r="A573">
        <v>462203</v>
      </c>
      <c r="B573" t="s">
        <v>596</v>
      </c>
      <c r="C573" s="82">
        <v>1027931.40562274</v>
      </c>
      <c r="D573" s="81">
        <v>1076905.70307119</v>
      </c>
      <c r="E573" s="81">
        <v>1125341.69762994</v>
      </c>
      <c r="F573" s="81">
        <v>1172497.5423095999</v>
      </c>
      <c r="G573" s="81">
        <v>1219113.2167050401</v>
      </c>
      <c r="H573" s="81">
        <f t="shared" si="8"/>
        <v>5621789.5653385101</v>
      </c>
    </row>
    <row r="574" spans="1:8">
      <c r="A574">
        <v>462206</v>
      </c>
      <c r="B574" t="s">
        <v>597</v>
      </c>
      <c r="C574" s="82">
        <v>31909.813790958699</v>
      </c>
      <c r="D574" s="81">
        <v>33317.379974664502</v>
      </c>
      <c r="E574" s="81">
        <v>34867.374636864799</v>
      </c>
      <c r="F574" s="81">
        <v>36434.260131375202</v>
      </c>
      <c r="G574" s="81">
        <v>38005.628736260602</v>
      </c>
      <c r="H574" s="81">
        <f t="shared" si="8"/>
        <v>174534.45727012382</v>
      </c>
    </row>
    <row r="575" spans="1:8">
      <c r="A575">
        <v>462209</v>
      </c>
      <c r="B575" t="s">
        <v>598</v>
      </c>
      <c r="C575" s="82">
        <v>929420.31765611004</v>
      </c>
      <c r="D575" s="81">
        <v>989392.93144970399</v>
      </c>
      <c r="E575" s="81">
        <v>1044838.32748888</v>
      </c>
      <c r="F575" s="81">
        <v>1095577.3116567701</v>
      </c>
      <c r="G575" s="81">
        <v>1141975.28272376</v>
      </c>
      <c r="H575" s="81">
        <f t="shared" si="8"/>
        <v>5201204.1709752241</v>
      </c>
    </row>
    <row r="576" spans="1:8">
      <c r="A576">
        <v>462210</v>
      </c>
      <c r="B576" t="s">
        <v>599</v>
      </c>
      <c r="C576" s="82">
        <v>35680.975281354702</v>
      </c>
      <c r="D576" s="81">
        <v>37104.407509945202</v>
      </c>
      <c r="E576" s="81">
        <v>38645.117781691202</v>
      </c>
      <c r="F576" s="81">
        <v>40235.020605440099</v>
      </c>
      <c r="G576" s="81">
        <v>41823.731745065103</v>
      </c>
      <c r="H576" s="81">
        <f t="shared" si="8"/>
        <v>193489.2529234963</v>
      </c>
    </row>
    <row r="577" spans="1:8">
      <c r="A577">
        <v>472213</v>
      </c>
      <c r="B577" t="s">
        <v>601</v>
      </c>
      <c r="C577" s="82">
        <v>2323563.9924782501</v>
      </c>
      <c r="D577" s="81">
        <v>2449747.4527881602</v>
      </c>
      <c r="E577" s="81">
        <v>2574816.7093918398</v>
      </c>
      <c r="F577" s="81">
        <v>2696477.65691764</v>
      </c>
      <c r="G577" s="81">
        <v>2817122.1536831302</v>
      </c>
      <c r="H577" s="81">
        <f t="shared" si="8"/>
        <v>12861727.965259019</v>
      </c>
    </row>
    <row r="578" spans="1:8">
      <c r="A578">
        <v>472218</v>
      </c>
      <c r="B578" t="s">
        <v>602</v>
      </c>
      <c r="C578" s="82">
        <v>1144612.2965919501</v>
      </c>
      <c r="D578" s="81">
        <v>1217900.37551368</v>
      </c>
      <c r="E578" s="81">
        <v>1291296.9632645601</v>
      </c>
      <c r="F578" s="81">
        <v>1365537.8280033399</v>
      </c>
      <c r="G578" s="81">
        <v>1441259.6484674199</v>
      </c>
      <c r="H578" s="81">
        <f t="shared" si="8"/>
        <v>6460607.1118409503</v>
      </c>
    </row>
    <row r="579" spans="1:8">
      <c r="A579">
        <v>472220</v>
      </c>
      <c r="B579" t="s">
        <v>603</v>
      </c>
      <c r="C579" s="82">
        <v>2173732.9945992399</v>
      </c>
      <c r="D579" s="81">
        <v>2198767.6734202402</v>
      </c>
      <c r="E579" s="81">
        <v>2224519.89057968</v>
      </c>
      <c r="F579" s="81">
        <v>2255014.8464667099</v>
      </c>
      <c r="G579" s="81">
        <v>2290086.3022014201</v>
      </c>
      <c r="H579" s="81">
        <f t="shared" si="8"/>
        <v>11142121.70726729</v>
      </c>
    </row>
    <row r="580" spans="1:8">
      <c r="A580">
        <v>472221</v>
      </c>
      <c r="B580" t="s">
        <v>172</v>
      </c>
      <c r="C580" s="82">
        <v>1387250.0887019699</v>
      </c>
      <c r="D580" s="81">
        <v>1399126.2066438401</v>
      </c>
      <c r="E580" s="81">
        <v>1412276.40763276</v>
      </c>
      <c r="F580" s="81">
        <v>1429131.0696326699</v>
      </c>
      <c r="G580" s="81">
        <v>1448828.0286097999</v>
      </c>
      <c r="H580" s="81">
        <f t="shared" ref="H580:H643" si="9">SUM(C580:G580)</f>
        <v>7076611.8012210401</v>
      </c>
    </row>
    <row r="581" spans="1:8">
      <c r="A581">
        <v>472226</v>
      </c>
      <c r="B581" t="s">
        <v>604</v>
      </c>
      <c r="C581" s="82">
        <v>670306.27146700502</v>
      </c>
      <c r="D581" s="81">
        <v>712537.72844990494</v>
      </c>
      <c r="E581" s="81">
        <v>755123.05202548904</v>
      </c>
      <c r="F581" s="81">
        <v>797590.43969914794</v>
      </c>
      <c r="G581" s="81">
        <v>840222.47130489699</v>
      </c>
      <c r="H581" s="81">
        <f t="shared" si="9"/>
        <v>3775779.9629464438</v>
      </c>
    </row>
    <row r="582" spans="1:8">
      <c r="A582">
        <v>472232</v>
      </c>
      <c r="B582" t="s">
        <v>605</v>
      </c>
      <c r="C582" s="82">
        <v>748396.48861478094</v>
      </c>
      <c r="D582" s="81">
        <v>778360.14909941901</v>
      </c>
      <c r="E582" s="81">
        <v>808315.57448335201</v>
      </c>
      <c r="F582" s="81">
        <v>837609.50088119903</v>
      </c>
      <c r="G582" s="81">
        <v>866260.24608577299</v>
      </c>
      <c r="H582" s="81">
        <f t="shared" si="9"/>
        <v>4038941.9591645245</v>
      </c>
    </row>
    <row r="583" spans="1:8">
      <c r="A583">
        <v>472295</v>
      </c>
      <c r="B583" t="s">
        <v>782</v>
      </c>
      <c r="C583" s="82">
        <v>1749917.1352798201</v>
      </c>
      <c r="D583" s="81">
        <v>1855910.83488456</v>
      </c>
      <c r="E583" s="81">
        <v>1967933.26955391</v>
      </c>
      <c r="F583" s="81">
        <v>2084173.71583423</v>
      </c>
      <c r="G583" s="81">
        <v>2205131.5896036602</v>
      </c>
      <c r="H583" s="81">
        <f t="shared" si="9"/>
        <v>9863066.5451561809</v>
      </c>
    </row>
    <row r="584" spans="1:8">
      <c r="A584">
        <v>482242</v>
      </c>
      <c r="B584" t="s">
        <v>608</v>
      </c>
      <c r="C584" s="82">
        <v>1982958.7767844901</v>
      </c>
      <c r="D584" s="81">
        <v>2098010.2746350402</v>
      </c>
      <c r="E584" s="81">
        <v>2204526.3921799702</v>
      </c>
      <c r="F584" s="81">
        <v>2299339.6548975599</v>
      </c>
      <c r="G584" s="81">
        <v>2385309.4460046799</v>
      </c>
      <c r="H584" s="81">
        <f t="shared" si="9"/>
        <v>10970144.544501739</v>
      </c>
    </row>
    <row r="585" spans="1:8">
      <c r="A585">
        <v>482247</v>
      </c>
      <c r="B585" t="s">
        <v>609</v>
      </c>
      <c r="C585" s="82">
        <v>4941027.30203827</v>
      </c>
      <c r="D585" s="81">
        <v>5183209.8173934203</v>
      </c>
      <c r="E585" s="81">
        <v>5404309.15650314</v>
      </c>
      <c r="F585" s="81">
        <v>5604524.6306919903</v>
      </c>
      <c r="G585" s="81">
        <v>5786207.5285053998</v>
      </c>
      <c r="H585" s="81">
        <f t="shared" si="9"/>
        <v>26919278.43513222</v>
      </c>
    </row>
    <row r="586" spans="1:8">
      <c r="A586">
        <v>482248</v>
      </c>
      <c r="B586" t="s">
        <v>610</v>
      </c>
      <c r="C586" s="82">
        <v>896308.05530950997</v>
      </c>
      <c r="D586" s="81">
        <v>952523.16972775001</v>
      </c>
      <c r="E586" s="81">
        <v>1007630.87227546</v>
      </c>
      <c r="F586" s="81">
        <v>1060766.8729103301</v>
      </c>
      <c r="G586" s="81">
        <v>1112890.4799448301</v>
      </c>
      <c r="H586" s="81">
        <f t="shared" si="9"/>
        <v>5030119.4501678804</v>
      </c>
    </row>
    <row r="587" spans="1:8">
      <c r="A587">
        <v>482250</v>
      </c>
      <c r="B587" t="s">
        <v>611</v>
      </c>
      <c r="C587" s="82">
        <v>2100160.7841229099</v>
      </c>
      <c r="D587" s="81">
        <v>2186069.4650686798</v>
      </c>
      <c r="E587" s="81">
        <v>2268818.1652759099</v>
      </c>
      <c r="F587" s="81">
        <v>2346855.2291701301</v>
      </c>
      <c r="G587" s="81">
        <v>2422155.8896699902</v>
      </c>
      <c r="H587" s="81">
        <f t="shared" si="9"/>
        <v>11324059.533307619</v>
      </c>
    </row>
    <row r="588" spans="1:8">
      <c r="A588">
        <v>482255</v>
      </c>
      <c r="B588" t="s">
        <v>612</v>
      </c>
      <c r="C588" s="82">
        <v>14032808.3367994</v>
      </c>
      <c r="D588" s="81">
        <v>14057407.078262599</v>
      </c>
      <c r="E588" s="81">
        <v>14073919.443535799</v>
      </c>
      <c r="F588" s="81">
        <v>14107900.9459027</v>
      </c>
      <c r="G588" s="81">
        <v>14153774.348596601</v>
      </c>
      <c r="H588" s="81">
        <f t="shared" si="9"/>
        <v>70425810.153097093</v>
      </c>
    </row>
    <row r="589" spans="1:8">
      <c r="A589">
        <v>482257</v>
      </c>
      <c r="B589" t="s">
        <v>613</v>
      </c>
      <c r="C589" s="82">
        <v>6515744.1690196497</v>
      </c>
      <c r="D589" s="81">
        <v>6914199.6012615301</v>
      </c>
      <c r="E589" s="81">
        <v>7290532.0822758004</v>
      </c>
      <c r="F589" s="81">
        <v>7632722.02508316</v>
      </c>
      <c r="G589" s="81">
        <v>7954174.6156973802</v>
      </c>
      <c r="H589" s="81">
        <f t="shared" si="9"/>
        <v>36307372.493337527</v>
      </c>
    </row>
    <row r="590" spans="1:8">
      <c r="A590">
        <v>483310</v>
      </c>
      <c r="B590" t="s">
        <v>783</v>
      </c>
      <c r="C590" s="82">
        <v>3947295.8778979699</v>
      </c>
      <c r="D590" s="81">
        <v>4170201.17557065</v>
      </c>
      <c r="E590" s="81">
        <v>4374432.9851356698</v>
      </c>
      <c r="F590" s="81">
        <v>4553725.6605006298</v>
      </c>
      <c r="G590" s="81">
        <v>4716512.0437702201</v>
      </c>
      <c r="H590" s="81">
        <f t="shared" si="9"/>
        <v>21762167.74287514</v>
      </c>
    </row>
    <row r="591" spans="1:8">
      <c r="A591">
        <v>491231</v>
      </c>
      <c r="B591" t="s">
        <v>616</v>
      </c>
      <c r="C591" s="82">
        <v>1412267.18162268</v>
      </c>
      <c r="D591" s="81">
        <v>1443164.3643344301</v>
      </c>
      <c r="E591" s="81">
        <v>1471817.03896254</v>
      </c>
      <c r="F591" s="81">
        <v>1498841.0280831801</v>
      </c>
      <c r="G591" s="81">
        <v>1524517.99685399</v>
      </c>
      <c r="H591" s="81">
        <f t="shared" si="9"/>
        <v>7350607.6098568197</v>
      </c>
    </row>
    <row r="592" spans="1:8">
      <c r="A592">
        <v>492066</v>
      </c>
      <c r="B592" t="s">
        <v>617</v>
      </c>
      <c r="C592" s="82">
        <v>316971.946117802</v>
      </c>
      <c r="D592" s="81">
        <v>350013.524539156</v>
      </c>
      <c r="E592" s="81">
        <v>384169.38125688297</v>
      </c>
      <c r="F592" s="81">
        <v>417534.09867668198</v>
      </c>
      <c r="G592" s="81">
        <v>451895.67742596701</v>
      </c>
      <c r="H592" s="81">
        <f t="shared" si="9"/>
        <v>1920584.62801649</v>
      </c>
    </row>
    <row r="593" spans="1:8">
      <c r="A593">
        <v>492176</v>
      </c>
      <c r="B593" t="s">
        <v>618</v>
      </c>
      <c r="C593" s="82">
        <v>1273950.5351495801</v>
      </c>
      <c r="D593" s="81">
        <v>1228458.00872572</v>
      </c>
      <c r="E593" s="81">
        <v>1175040.2373023999</v>
      </c>
      <c r="F593" s="81">
        <v>1119690.6061006</v>
      </c>
      <c r="G593" s="81">
        <v>1134839.4077916299</v>
      </c>
      <c r="H593" s="81">
        <f t="shared" si="9"/>
        <v>5931978.7950699311</v>
      </c>
    </row>
    <row r="594" spans="1:8">
      <c r="A594">
        <v>492259</v>
      </c>
      <c r="B594" t="s">
        <v>619</v>
      </c>
      <c r="C594" s="82">
        <v>627823.19569264899</v>
      </c>
      <c r="D594" s="81">
        <v>609845.78496856999</v>
      </c>
      <c r="E594" s="81">
        <v>597745.40330592904</v>
      </c>
      <c r="F594" s="81">
        <v>581793.62455542199</v>
      </c>
      <c r="G594" s="81">
        <v>601177.79611694498</v>
      </c>
      <c r="H594" s="81">
        <f t="shared" si="9"/>
        <v>3018385.804639515</v>
      </c>
    </row>
    <row r="595" spans="1:8">
      <c r="A595">
        <v>492262</v>
      </c>
      <c r="B595" t="s">
        <v>620</v>
      </c>
      <c r="C595" s="82">
        <v>5401508.1838505501</v>
      </c>
      <c r="D595" s="81">
        <v>5920235.89464135</v>
      </c>
      <c r="E595" s="81">
        <v>6429512.35014911</v>
      </c>
      <c r="F595" s="81">
        <v>6922759.4264315004</v>
      </c>
      <c r="G595" s="81">
        <v>7410308.42396791</v>
      </c>
      <c r="H595" s="81">
        <f t="shared" si="9"/>
        <v>32084324.279040419</v>
      </c>
    </row>
    <row r="596" spans="1:8">
      <c r="A596">
        <v>492263</v>
      </c>
      <c r="B596" t="s">
        <v>621</v>
      </c>
      <c r="C596" s="82">
        <v>1383084.8411429201</v>
      </c>
      <c r="D596" s="81">
        <v>1478057.32804529</v>
      </c>
      <c r="E596" s="81">
        <v>1567652.1181213299</v>
      </c>
      <c r="F596" s="81">
        <v>1650329.98052616</v>
      </c>
      <c r="G596" s="81">
        <v>1728503.16746368</v>
      </c>
      <c r="H596" s="81">
        <f t="shared" si="9"/>
        <v>7807627.4352993788</v>
      </c>
    </row>
    <row r="597" spans="1:8">
      <c r="A597">
        <v>492264</v>
      </c>
      <c r="B597" t="s">
        <v>622</v>
      </c>
      <c r="C597" s="82">
        <v>1531110.9748383099</v>
      </c>
      <c r="D597" s="81">
        <v>1629544.08389228</v>
      </c>
      <c r="E597" s="81">
        <v>1648508.7441817999</v>
      </c>
      <c r="F597" s="81">
        <v>1607877.0203889799</v>
      </c>
      <c r="G597" s="81">
        <v>1660555.7042270701</v>
      </c>
      <c r="H597" s="81">
        <f t="shared" si="9"/>
        <v>8077596.5275284396</v>
      </c>
    </row>
    <row r="598" spans="1:8">
      <c r="A598">
        <v>492265</v>
      </c>
      <c r="B598" t="s">
        <v>784</v>
      </c>
      <c r="C598" s="82">
        <v>1430978.05423602</v>
      </c>
      <c r="D598" s="81">
        <v>1486906.7738498601</v>
      </c>
      <c r="E598" s="81">
        <v>1539926.9090177601</v>
      </c>
      <c r="F598" s="81">
        <v>1588383.8566778</v>
      </c>
      <c r="G598" s="81">
        <v>1632669.1690179501</v>
      </c>
      <c r="H598" s="81">
        <f t="shared" si="9"/>
        <v>7678864.7627993897</v>
      </c>
    </row>
    <row r="599" spans="1:8">
      <c r="A599">
        <v>492270</v>
      </c>
      <c r="B599" t="s">
        <v>624</v>
      </c>
      <c r="C599" s="82">
        <v>2524318.0979700298</v>
      </c>
      <c r="D599" s="81">
        <v>2656205.2195791602</v>
      </c>
      <c r="E599" s="81">
        <v>2782327.3640955398</v>
      </c>
      <c r="F599" s="81">
        <v>2903363.1793673001</v>
      </c>
      <c r="G599" s="81">
        <v>3020727.9360836102</v>
      </c>
      <c r="H599" s="81">
        <f t="shared" si="9"/>
        <v>13886941.797095641</v>
      </c>
    </row>
    <row r="600" spans="1:8">
      <c r="A600">
        <v>493403</v>
      </c>
      <c r="B600" t="s">
        <v>625</v>
      </c>
      <c r="C600" s="82">
        <v>3735474.0857829801</v>
      </c>
      <c r="D600" s="81">
        <v>3929838.1962441299</v>
      </c>
      <c r="E600" s="81">
        <v>3878348.7241914999</v>
      </c>
      <c r="F600" s="81">
        <v>3780599.20848255</v>
      </c>
      <c r="G600" s="81">
        <v>3908336.10153209</v>
      </c>
      <c r="H600" s="81">
        <f t="shared" si="9"/>
        <v>19232596.316233251</v>
      </c>
    </row>
    <row r="601" spans="1:8">
      <c r="A601">
        <v>500758</v>
      </c>
      <c r="B601" t="s">
        <v>785</v>
      </c>
      <c r="C601" s="82">
        <v>1763023.50695569</v>
      </c>
      <c r="D601" s="81">
        <v>1746786.1620116199</v>
      </c>
      <c r="E601" s="81">
        <v>1736885.6013340901</v>
      </c>
      <c r="F601" s="81">
        <v>1736051.7931206001</v>
      </c>
      <c r="G601" s="81">
        <v>1743012.09737632</v>
      </c>
      <c r="H601" s="81">
        <f t="shared" si="9"/>
        <v>8725759.1607983205</v>
      </c>
    </row>
    <row r="602" spans="1:8">
      <c r="A602">
        <v>502278</v>
      </c>
      <c r="B602" t="s">
        <v>786</v>
      </c>
      <c r="C602" s="82">
        <v>1595639.83986999</v>
      </c>
      <c r="D602" s="81">
        <v>1601040.1681780801</v>
      </c>
      <c r="E602" s="81">
        <v>1605794.7920375499</v>
      </c>
      <c r="F602" s="81">
        <v>1608303.3004803499</v>
      </c>
      <c r="G602" s="81">
        <v>1609648.1081437201</v>
      </c>
      <c r="H602" s="81">
        <f t="shared" si="9"/>
        <v>8020426.2087096898</v>
      </c>
    </row>
    <row r="603" spans="1:8">
      <c r="A603">
        <v>502282</v>
      </c>
      <c r="B603" t="s">
        <v>629</v>
      </c>
      <c r="C603" s="82">
        <v>531273.40313291096</v>
      </c>
      <c r="D603" s="81">
        <v>558605.06881155598</v>
      </c>
      <c r="E603" s="81">
        <v>587268.79574989295</v>
      </c>
      <c r="F603" s="81">
        <v>615338.87963304296</v>
      </c>
      <c r="G603" s="81">
        <v>642000.93570221099</v>
      </c>
      <c r="H603" s="81">
        <f t="shared" si="9"/>
        <v>2934487.0830296138</v>
      </c>
    </row>
    <row r="604" spans="1:8">
      <c r="A604">
        <v>502284</v>
      </c>
      <c r="B604" t="s">
        <v>630</v>
      </c>
      <c r="C604" s="82">
        <v>1233628.7462625499</v>
      </c>
      <c r="D604" s="81">
        <v>1162691.5431834201</v>
      </c>
      <c r="E604" s="81">
        <v>1107993.54468174</v>
      </c>
      <c r="F604" s="81">
        <v>1049595.7429995099</v>
      </c>
      <c r="G604" s="81">
        <v>1055883.6263267</v>
      </c>
      <c r="H604" s="81">
        <f t="shared" si="9"/>
        <v>5609793.2034539199</v>
      </c>
    </row>
    <row r="605" spans="1:8">
      <c r="A605">
        <v>502286</v>
      </c>
      <c r="B605" t="s">
        <v>631</v>
      </c>
      <c r="C605" s="82">
        <v>3264278.5404203101</v>
      </c>
      <c r="D605" s="81">
        <v>3450156.3202359001</v>
      </c>
      <c r="E605" s="81">
        <v>3632985.3362536002</v>
      </c>
      <c r="F605" s="81">
        <v>3810138.8631281001</v>
      </c>
      <c r="G605" s="81">
        <v>3983529.0724419602</v>
      </c>
      <c r="H605" s="81">
        <f t="shared" si="9"/>
        <v>18141088.132479873</v>
      </c>
    </row>
    <row r="606" spans="1:8">
      <c r="A606">
        <v>502288</v>
      </c>
      <c r="B606" t="s">
        <v>632</v>
      </c>
      <c r="C606" s="82">
        <v>1932710.9498393901</v>
      </c>
      <c r="D606" s="81">
        <v>2031070.39998593</v>
      </c>
      <c r="E606" s="81">
        <v>2132043.20959927</v>
      </c>
      <c r="F606" s="81">
        <v>2233501.69533432</v>
      </c>
      <c r="G606" s="81">
        <v>2337567.06367013</v>
      </c>
      <c r="H606" s="81">
        <f t="shared" si="9"/>
        <v>10666893.31842904</v>
      </c>
    </row>
    <row r="607" spans="1:8">
      <c r="A607">
        <v>512251</v>
      </c>
      <c r="B607" t="s">
        <v>634</v>
      </c>
      <c r="C607" s="82">
        <v>5601570.8336971002</v>
      </c>
      <c r="D607" s="81">
        <v>5925151.4006839301</v>
      </c>
      <c r="E607" s="81">
        <v>6245731.1184387496</v>
      </c>
      <c r="F607" s="81">
        <v>6560707.4748794399</v>
      </c>
      <c r="G607" s="81">
        <v>6872710.0253301598</v>
      </c>
      <c r="H607" s="81">
        <f t="shared" si="9"/>
        <v>31205870.853029381</v>
      </c>
    </row>
    <row r="608" spans="1:8">
      <c r="A608">
        <v>512290</v>
      </c>
      <c r="B608" t="s">
        <v>635</v>
      </c>
      <c r="C608" s="82">
        <v>147881.65011705999</v>
      </c>
      <c r="D608" s="81">
        <v>155093.24391276401</v>
      </c>
      <c r="E608" s="81">
        <v>162940.898209493</v>
      </c>
      <c r="F608" s="81">
        <v>170555.028229719</v>
      </c>
      <c r="G608" s="81">
        <v>178013.77476801799</v>
      </c>
      <c r="H608" s="81">
        <f t="shared" si="9"/>
        <v>814484.59523705393</v>
      </c>
    </row>
    <row r="609" spans="1:8">
      <c r="A609">
        <v>512291</v>
      </c>
      <c r="B609" t="s">
        <v>636</v>
      </c>
      <c r="C609" s="82">
        <v>1436303.85429898</v>
      </c>
      <c r="D609" s="81">
        <v>1529730.9345482001</v>
      </c>
      <c r="E609" s="81">
        <v>1620732.79892436</v>
      </c>
      <c r="F609" s="81">
        <v>1707688.3933526999</v>
      </c>
      <c r="G609" s="81">
        <v>1791952.5085440299</v>
      </c>
      <c r="H609" s="81">
        <f t="shared" si="9"/>
        <v>8086408.4896682706</v>
      </c>
    </row>
    <row r="610" spans="1:8">
      <c r="A610">
        <v>512295</v>
      </c>
      <c r="B610" t="s">
        <v>637</v>
      </c>
      <c r="C610" s="82">
        <v>1429794.32575093</v>
      </c>
      <c r="D610" s="81">
        <v>1496479.54485439</v>
      </c>
      <c r="E610" s="81">
        <v>1566532.42768283</v>
      </c>
      <c r="F610" s="81">
        <v>1638285.87123447</v>
      </c>
      <c r="G610" s="81">
        <v>1712281.14923829</v>
      </c>
      <c r="H610" s="81">
        <f t="shared" si="9"/>
        <v>7843373.3187609101</v>
      </c>
    </row>
    <row r="611" spans="1:8">
      <c r="A611">
        <v>512296</v>
      </c>
      <c r="B611" t="s">
        <v>638</v>
      </c>
      <c r="C611" s="82">
        <v>2301921.2710176799</v>
      </c>
      <c r="D611" s="81">
        <v>2516192.6611718498</v>
      </c>
      <c r="E611" s="81">
        <v>2730290.9989270899</v>
      </c>
      <c r="F611" s="81">
        <v>2941714.1009159498</v>
      </c>
      <c r="G611" s="81">
        <v>3153270.79837377</v>
      </c>
      <c r="H611" s="81">
        <f t="shared" si="9"/>
        <v>13643389.83040634</v>
      </c>
    </row>
    <row r="612" spans="1:8">
      <c r="A612">
        <v>520580</v>
      </c>
      <c r="B612" t="s">
        <v>787</v>
      </c>
      <c r="C612" s="82">
        <v>95590.550833054396</v>
      </c>
      <c r="D612" s="81">
        <v>91497.020537422504</v>
      </c>
      <c r="E612" s="81">
        <v>88513.000093064999</v>
      </c>
      <c r="F612" s="81">
        <v>78356.167105003202</v>
      </c>
      <c r="G612" s="81">
        <v>76306.813059544904</v>
      </c>
      <c r="H612" s="81">
        <f t="shared" si="9"/>
        <v>430263.55162809003</v>
      </c>
    </row>
    <row r="613" spans="1:8">
      <c r="A613">
        <v>520581</v>
      </c>
      <c r="B613" t="s">
        <v>788</v>
      </c>
      <c r="C613" s="82">
        <v>104697.503032195</v>
      </c>
      <c r="D613" s="81">
        <v>101163.452766513</v>
      </c>
      <c r="E613" s="81">
        <v>99329.224735609998</v>
      </c>
      <c r="F613" s="81">
        <v>96281.236435470506</v>
      </c>
      <c r="G613" s="81">
        <v>100458.412029716</v>
      </c>
      <c r="H613" s="81">
        <f t="shared" si="9"/>
        <v>501929.82899950456</v>
      </c>
    </row>
    <row r="614" spans="1:8">
      <c r="A614">
        <v>522417</v>
      </c>
      <c r="B614" t="s">
        <v>642</v>
      </c>
      <c r="C614" s="82">
        <v>28775.904729418002</v>
      </c>
      <c r="D614" s="81">
        <v>30040.251689645698</v>
      </c>
      <c r="E614" s="81">
        <v>31437.2770954404</v>
      </c>
      <c r="F614" s="81">
        <v>32921.232512610797</v>
      </c>
      <c r="G614" s="81">
        <v>34564.110650569302</v>
      </c>
      <c r="H614" s="81">
        <f t="shared" si="9"/>
        <v>157738.77667768422</v>
      </c>
    </row>
    <row r="615" spans="1:8">
      <c r="A615">
        <v>522419</v>
      </c>
      <c r="B615" t="s">
        <v>643</v>
      </c>
      <c r="C615" s="82">
        <v>431484.06488824199</v>
      </c>
      <c r="D615" s="81">
        <v>458902.40088592499</v>
      </c>
      <c r="E615" s="81">
        <v>486808.37559986499</v>
      </c>
      <c r="F615" s="81">
        <v>515173.09983607498</v>
      </c>
      <c r="G615" s="81">
        <v>543961.47357632394</v>
      </c>
      <c r="H615" s="81">
        <f t="shared" si="9"/>
        <v>2436329.414786431</v>
      </c>
    </row>
    <row r="616" spans="1:8">
      <c r="A616">
        <v>522423</v>
      </c>
      <c r="B616" t="s">
        <v>644</v>
      </c>
      <c r="C616" s="82">
        <v>1100511.2984259599</v>
      </c>
      <c r="D616" s="81">
        <v>1136531.09271498</v>
      </c>
      <c r="E616" s="81">
        <v>1171172.9040103799</v>
      </c>
      <c r="F616" s="81">
        <v>1203667.5167161401</v>
      </c>
      <c r="G616" s="81">
        <v>1234902.47091349</v>
      </c>
      <c r="H616" s="81">
        <f t="shared" si="9"/>
        <v>5846785.28278095</v>
      </c>
    </row>
    <row r="617" spans="1:8">
      <c r="A617">
        <v>522426</v>
      </c>
      <c r="B617" t="s">
        <v>645</v>
      </c>
      <c r="C617" s="82">
        <v>595216.66949578305</v>
      </c>
      <c r="D617" s="81">
        <v>630865.57549677999</v>
      </c>
      <c r="E617" s="81">
        <v>668608.43884303304</v>
      </c>
      <c r="F617" s="81">
        <v>707969.05984826596</v>
      </c>
      <c r="G617" s="81">
        <v>748991.36865681503</v>
      </c>
      <c r="H617" s="81">
        <f t="shared" si="9"/>
        <v>3351651.1123406771</v>
      </c>
    </row>
    <row r="618" spans="1:8">
      <c r="A618">
        <v>522431</v>
      </c>
      <c r="B618" t="s">
        <v>646</v>
      </c>
      <c r="C618" s="82">
        <v>2405289.2641167799</v>
      </c>
      <c r="D618" s="81">
        <v>2492421.4050085102</v>
      </c>
      <c r="E618" s="81">
        <v>2583170.7691800902</v>
      </c>
      <c r="F618" s="81">
        <v>2681699.5297759599</v>
      </c>
      <c r="G618" s="81">
        <v>2787332.6319922102</v>
      </c>
      <c r="H618" s="81">
        <f t="shared" si="9"/>
        <v>12949913.60007355</v>
      </c>
    </row>
    <row r="619" spans="1:8">
      <c r="A619">
        <v>522442</v>
      </c>
      <c r="B619" t="s">
        <v>789</v>
      </c>
      <c r="C619" s="82">
        <v>667322.22522664501</v>
      </c>
      <c r="D619" s="81">
        <v>685083.25650248304</v>
      </c>
      <c r="E619" s="81">
        <v>701621.87006732798</v>
      </c>
      <c r="F619" s="81">
        <v>718139.56985472003</v>
      </c>
      <c r="G619" s="81">
        <v>733900.17993484903</v>
      </c>
      <c r="H619" s="81">
        <f t="shared" si="9"/>
        <v>3506067.1015860252</v>
      </c>
    </row>
    <row r="620" spans="1:8">
      <c r="A620">
        <v>522446</v>
      </c>
      <c r="B620" t="s">
        <v>648</v>
      </c>
      <c r="C620" s="82">
        <v>796592.88141867204</v>
      </c>
      <c r="D620" s="81">
        <v>827710.50674776698</v>
      </c>
      <c r="E620" s="81">
        <v>860937.60770757997</v>
      </c>
      <c r="F620" s="81">
        <v>895544.09775730898</v>
      </c>
      <c r="G620" s="81">
        <v>931818.66076505603</v>
      </c>
      <c r="H620" s="81">
        <f t="shared" si="9"/>
        <v>4312603.7543963846</v>
      </c>
    </row>
    <row r="621" spans="1:8">
      <c r="A621">
        <v>522447</v>
      </c>
      <c r="B621" t="s">
        <v>649</v>
      </c>
      <c r="C621" s="82">
        <v>3916809.5161231998</v>
      </c>
      <c r="D621" s="81">
        <v>3688989.1287330398</v>
      </c>
      <c r="E621" s="81">
        <v>3462325.9072567099</v>
      </c>
      <c r="F621" s="81">
        <v>3238182.26473008</v>
      </c>
      <c r="G621" s="81">
        <v>3218900.7521373299</v>
      </c>
      <c r="H621" s="81">
        <f t="shared" si="9"/>
        <v>17525207.568980359</v>
      </c>
    </row>
    <row r="622" spans="1:8">
      <c r="A622">
        <v>522451</v>
      </c>
      <c r="B622" t="s">
        <v>650</v>
      </c>
      <c r="C622" s="82">
        <v>899901.12684607506</v>
      </c>
      <c r="D622" s="81">
        <v>972494.26086952805</v>
      </c>
      <c r="E622" s="81">
        <v>1042603.56868207</v>
      </c>
      <c r="F622" s="81">
        <v>1093964.44960201</v>
      </c>
      <c r="G622" s="81">
        <v>1131673.5533028001</v>
      </c>
      <c r="H622" s="81">
        <f t="shared" si="9"/>
        <v>5140636.9593024831</v>
      </c>
    </row>
    <row r="623" spans="1:8">
      <c r="A623">
        <v>522452</v>
      </c>
      <c r="B623" t="s">
        <v>651</v>
      </c>
      <c r="C623" s="82">
        <v>2337953.8339207401</v>
      </c>
      <c r="D623" s="81">
        <v>2444370.9956576098</v>
      </c>
      <c r="E623" s="81">
        <v>2557244.9504638799</v>
      </c>
      <c r="F623" s="81">
        <v>2678152.8342290702</v>
      </c>
      <c r="G623" s="81">
        <v>2807889.99726546</v>
      </c>
      <c r="H623" s="81">
        <f t="shared" si="9"/>
        <v>12825612.61153676</v>
      </c>
    </row>
    <row r="624" spans="1:8">
      <c r="A624">
        <v>532359</v>
      </c>
      <c r="B624" t="s">
        <v>653</v>
      </c>
      <c r="C624" s="82">
        <v>627540.21875356894</v>
      </c>
      <c r="D624" s="81">
        <v>644948.72637968499</v>
      </c>
      <c r="E624" s="81">
        <v>664379.74135043495</v>
      </c>
      <c r="F624" s="81">
        <v>685265.23430091201</v>
      </c>
      <c r="G624" s="81">
        <v>707701.195721008</v>
      </c>
      <c r="H624" s="81">
        <f t="shared" si="9"/>
        <v>3329835.1165056089</v>
      </c>
    </row>
    <row r="625" spans="1:8">
      <c r="A625">
        <v>532362</v>
      </c>
      <c r="B625" t="s">
        <v>654</v>
      </c>
      <c r="C625" s="82">
        <v>2595672.6568294</v>
      </c>
      <c r="D625" s="81">
        <v>2703489.8585299398</v>
      </c>
      <c r="E625" s="81">
        <v>2815264.3168234001</v>
      </c>
      <c r="F625" s="81">
        <v>2935269.3998499499</v>
      </c>
      <c r="G625" s="81">
        <v>3065845.54059728</v>
      </c>
      <c r="H625" s="81">
        <f t="shared" si="9"/>
        <v>14115541.772629971</v>
      </c>
    </row>
    <row r="626" spans="1:8">
      <c r="A626">
        <v>532363</v>
      </c>
      <c r="B626" t="s">
        <v>655</v>
      </c>
      <c r="C626" s="82">
        <v>515253.74853553699</v>
      </c>
      <c r="D626" s="81">
        <v>548060.13988279598</v>
      </c>
      <c r="E626" s="81">
        <v>582944.51228388702</v>
      </c>
      <c r="F626" s="81">
        <v>619592.59740262898</v>
      </c>
      <c r="G626" s="81">
        <v>658067.21928236994</v>
      </c>
      <c r="H626" s="81">
        <f t="shared" si="9"/>
        <v>2923918.217387219</v>
      </c>
    </row>
    <row r="627" spans="1:8">
      <c r="A627">
        <v>532364</v>
      </c>
      <c r="B627" t="s">
        <v>656</v>
      </c>
      <c r="C627" s="82">
        <v>1492053.9066876799</v>
      </c>
      <c r="D627" s="81">
        <v>1534033.33015053</v>
      </c>
      <c r="E627" s="81">
        <v>1510628.7778342699</v>
      </c>
      <c r="F627" s="81">
        <v>1438621.7762245601</v>
      </c>
      <c r="G627" s="81">
        <v>1455680.7310218101</v>
      </c>
      <c r="H627" s="81">
        <f t="shared" si="9"/>
        <v>7431018.52191885</v>
      </c>
    </row>
    <row r="628" spans="1:8">
      <c r="A628">
        <v>532369</v>
      </c>
      <c r="B628" t="s">
        <v>657</v>
      </c>
      <c r="C628" s="82">
        <v>381613.52984400903</v>
      </c>
      <c r="D628" s="81">
        <v>407843.057761184</v>
      </c>
      <c r="E628" s="81">
        <v>433493.11565691099</v>
      </c>
      <c r="F628" s="81">
        <v>435783.13270998799</v>
      </c>
      <c r="G628" s="81">
        <v>437807.56414185202</v>
      </c>
      <c r="H628" s="81">
        <f t="shared" si="9"/>
        <v>2096540.400113944</v>
      </c>
    </row>
    <row r="629" spans="1:8">
      <c r="A629">
        <v>532373</v>
      </c>
      <c r="B629" t="s">
        <v>790</v>
      </c>
      <c r="C629" s="82">
        <v>495820.530595196</v>
      </c>
      <c r="D629" s="81">
        <v>518873.42417500098</v>
      </c>
      <c r="E629" s="81">
        <v>541140.06861632306</v>
      </c>
      <c r="F629" s="81">
        <v>562598.03895554401</v>
      </c>
      <c r="G629" s="81">
        <v>583810.288705896</v>
      </c>
      <c r="H629" s="81">
        <f t="shared" si="9"/>
        <v>2702242.3510479601</v>
      </c>
    </row>
    <row r="630" spans="1:8">
      <c r="A630">
        <v>532377</v>
      </c>
      <c r="B630" t="s">
        <v>659</v>
      </c>
      <c r="C630" s="82">
        <v>64244.480600761097</v>
      </c>
      <c r="D630" s="81">
        <v>70106.450750819102</v>
      </c>
      <c r="E630" s="81">
        <v>76513.7772188987</v>
      </c>
      <c r="F630" s="81">
        <v>83373.017053164804</v>
      </c>
      <c r="G630" s="81">
        <v>90767.478228925102</v>
      </c>
      <c r="H630" s="81">
        <f t="shared" si="9"/>
        <v>385005.20385256881</v>
      </c>
    </row>
    <row r="631" spans="1:8">
      <c r="A631">
        <v>532383</v>
      </c>
      <c r="B631" t="s">
        <v>660</v>
      </c>
      <c r="C631" s="82">
        <v>4673327.3879022198</v>
      </c>
      <c r="D631" s="81">
        <v>4720139.57863722</v>
      </c>
      <c r="E631" s="81">
        <v>4766862.4437080799</v>
      </c>
      <c r="F631" s="81">
        <v>4827286.13845562</v>
      </c>
      <c r="G631" s="81">
        <v>4900965.4713661</v>
      </c>
      <c r="H631" s="81">
        <f t="shared" si="9"/>
        <v>23888581.020069242</v>
      </c>
    </row>
    <row r="632" spans="1:8">
      <c r="A632">
        <v>532384</v>
      </c>
      <c r="B632" t="s">
        <v>661</v>
      </c>
      <c r="C632" s="82">
        <v>358975.716191741</v>
      </c>
      <c r="D632" s="81">
        <v>382582.70224287198</v>
      </c>
      <c r="E632" s="81">
        <v>405959.082889351</v>
      </c>
      <c r="F632" s="81">
        <v>427346.93507134798</v>
      </c>
      <c r="G632" s="81">
        <v>448400.21221692301</v>
      </c>
      <c r="H632" s="81">
        <f t="shared" si="9"/>
        <v>2023264.648612235</v>
      </c>
    </row>
    <row r="633" spans="1:8">
      <c r="A633">
        <v>532386</v>
      </c>
      <c r="B633" t="s">
        <v>791</v>
      </c>
      <c r="C633" s="82">
        <v>294782.65425805299</v>
      </c>
      <c r="D633" s="81">
        <v>310336.42659369501</v>
      </c>
      <c r="E633" s="81">
        <v>326639.22930503299</v>
      </c>
      <c r="F633" s="81">
        <v>342734.81208077498</v>
      </c>
      <c r="G633" s="81">
        <v>357935.54451355501</v>
      </c>
      <c r="H633" s="81">
        <f t="shared" si="9"/>
        <v>1632428.6667511109</v>
      </c>
    </row>
    <row r="634" spans="1:8">
      <c r="A634">
        <v>532387</v>
      </c>
      <c r="B634" t="s">
        <v>663</v>
      </c>
      <c r="C634" s="82">
        <v>295553.49869828997</v>
      </c>
      <c r="D634" s="81">
        <v>311461.45522091101</v>
      </c>
      <c r="E634" s="81">
        <v>329094.84762087901</v>
      </c>
      <c r="F634" s="81">
        <v>348120.94765082002</v>
      </c>
      <c r="G634" s="81">
        <v>368637.66832685401</v>
      </c>
      <c r="H634" s="81">
        <f t="shared" si="9"/>
        <v>1652868.417517754</v>
      </c>
    </row>
    <row r="635" spans="1:8">
      <c r="A635">
        <v>532388</v>
      </c>
      <c r="B635" t="s">
        <v>664</v>
      </c>
      <c r="C635" s="82">
        <v>421975.62208308402</v>
      </c>
      <c r="D635" s="81">
        <v>409982.04043348401</v>
      </c>
      <c r="E635" s="81">
        <v>405410.997882633</v>
      </c>
      <c r="F635" s="81">
        <v>396070.70613641001</v>
      </c>
      <c r="G635" s="81">
        <v>409410.53265529999</v>
      </c>
      <c r="H635" s="81">
        <f t="shared" si="9"/>
        <v>2042849.8991909111</v>
      </c>
    </row>
    <row r="636" spans="1:8">
      <c r="A636">
        <v>532389</v>
      </c>
      <c r="B636" t="s">
        <v>665</v>
      </c>
      <c r="C636" s="82">
        <v>1054137.5647442599</v>
      </c>
      <c r="D636" s="81">
        <v>1125080.7940592701</v>
      </c>
      <c r="E636" s="81">
        <v>1195605.92930877</v>
      </c>
      <c r="F636" s="81">
        <v>1264193.25506827</v>
      </c>
      <c r="G636" s="81">
        <v>1331634.3353986801</v>
      </c>
      <c r="H636" s="81">
        <f t="shared" si="9"/>
        <v>5970651.8785792496</v>
      </c>
    </row>
    <row r="637" spans="1:8">
      <c r="A637">
        <v>532390</v>
      </c>
      <c r="B637" t="s">
        <v>666</v>
      </c>
      <c r="C637" s="82">
        <v>636283.69568173902</v>
      </c>
      <c r="D637" s="81">
        <v>644600.28546005697</v>
      </c>
      <c r="E637" s="81">
        <v>629990.017010084</v>
      </c>
      <c r="F637" s="81">
        <v>608939.60393088101</v>
      </c>
      <c r="G637" s="81">
        <v>627060.75801816001</v>
      </c>
      <c r="H637" s="81">
        <f t="shared" si="9"/>
        <v>3146874.3601009212</v>
      </c>
    </row>
    <row r="638" spans="1:8">
      <c r="A638">
        <v>532391</v>
      </c>
      <c r="B638" t="s">
        <v>667</v>
      </c>
      <c r="C638" s="82">
        <v>731315.58044455806</v>
      </c>
      <c r="D638" s="81">
        <v>757179.47944062902</v>
      </c>
      <c r="E638" s="81">
        <v>780670.57252023905</v>
      </c>
      <c r="F638" s="81">
        <v>801944.25053423003</v>
      </c>
      <c r="G638" s="81">
        <v>821402.33443628298</v>
      </c>
      <c r="H638" s="81">
        <f t="shared" si="9"/>
        <v>3892512.2173759392</v>
      </c>
    </row>
    <row r="639" spans="1:8">
      <c r="A639">
        <v>532392</v>
      </c>
      <c r="B639" t="s">
        <v>668</v>
      </c>
      <c r="C639" s="82">
        <v>837933.37256811105</v>
      </c>
      <c r="D639" s="81">
        <v>818848.20084805903</v>
      </c>
      <c r="E639" s="81">
        <v>809398.30772223102</v>
      </c>
      <c r="F639" s="81">
        <v>792776.88536749606</v>
      </c>
      <c r="G639" s="81">
        <v>822784.73274968099</v>
      </c>
      <c r="H639" s="81">
        <f t="shared" si="9"/>
        <v>4081741.499255578</v>
      </c>
    </row>
    <row r="640" spans="1:8">
      <c r="A640">
        <v>532396</v>
      </c>
      <c r="B640" t="s">
        <v>669</v>
      </c>
      <c r="C640" s="82">
        <v>150658.57104682</v>
      </c>
      <c r="D640" s="81">
        <v>158871.918295098</v>
      </c>
      <c r="E640" s="81">
        <v>167606.915828817</v>
      </c>
      <c r="F640" s="81">
        <v>175581.67641399399</v>
      </c>
      <c r="G640" s="81">
        <v>183292.02387468299</v>
      </c>
      <c r="H640" s="81">
        <f t="shared" si="9"/>
        <v>836011.10545941198</v>
      </c>
    </row>
    <row r="641" spans="1:8">
      <c r="A641">
        <v>532397</v>
      </c>
      <c r="B641" t="s">
        <v>670</v>
      </c>
      <c r="C641" s="82">
        <v>3571473.9637080799</v>
      </c>
      <c r="D641" s="81">
        <v>3343475.5315379002</v>
      </c>
      <c r="E641" s="81">
        <v>3137143.2869241899</v>
      </c>
      <c r="F641" s="81">
        <v>2926371.9175853902</v>
      </c>
      <c r="G641" s="81">
        <v>2901064.9973079199</v>
      </c>
      <c r="H641" s="81">
        <f t="shared" si="9"/>
        <v>15879529.69706348</v>
      </c>
    </row>
    <row r="642" spans="1:8">
      <c r="A642">
        <v>532399</v>
      </c>
      <c r="B642" t="s">
        <v>671</v>
      </c>
      <c r="C642" s="82">
        <v>1932266.9848950501</v>
      </c>
      <c r="D642" s="81">
        <v>1989007.4115553501</v>
      </c>
      <c r="E642" s="81">
        <v>2042895.5987209501</v>
      </c>
      <c r="F642" s="81">
        <v>2093160.20587024</v>
      </c>
      <c r="G642" s="81">
        <v>2140602.9813607601</v>
      </c>
      <c r="H642" s="81">
        <f t="shared" si="9"/>
        <v>10197933.18240235</v>
      </c>
    </row>
    <row r="643" spans="1:8">
      <c r="A643">
        <v>533336</v>
      </c>
      <c r="B643" t="s">
        <v>792</v>
      </c>
      <c r="C643" s="82">
        <v>61695.134037033997</v>
      </c>
      <c r="D643" s="81">
        <v>66469.811028080701</v>
      </c>
      <c r="E643" s="81">
        <v>71314.584556615897</v>
      </c>
      <c r="F643" s="81">
        <v>76412.331631255307</v>
      </c>
      <c r="G643" s="81">
        <v>81961.8706117252</v>
      </c>
      <c r="H643" s="81">
        <f t="shared" si="9"/>
        <v>357853.7318647111</v>
      </c>
    </row>
    <row r="644" spans="1:8">
      <c r="A644">
        <v>542301</v>
      </c>
      <c r="B644" t="s">
        <v>674</v>
      </c>
      <c r="C644" s="82">
        <v>1724582.34192652</v>
      </c>
      <c r="D644" s="81">
        <v>1802989.56866787</v>
      </c>
      <c r="E644" s="81">
        <v>1878037.96154492</v>
      </c>
      <c r="F644" s="81">
        <v>1948971.3574689601</v>
      </c>
      <c r="G644" s="81">
        <v>2016414.4302509199</v>
      </c>
      <c r="H644" s="81">
        <f t="shared" ref="H644:H656" si="10">SUM(C644:G644)</f>
        <v>9370995.6598591898</v>
      </c>
    </row>
    <row r="645" spans="1:8">
      <c r="A645">
        <v>542313</v>
      </c>
      <c r="B645" t="s">
        <v>675</v>
      </c>
      <c r="C645" s="82">
        <v>452084.86448589398</v>
      </c>
      <c r="D645" s="81">
        <v>483246.28038480901</v>
      </c>
      <c r="E645" s="81">
        <v>514934.89047292399</v>
      </c>
      <c r="F645" s="81">
        <v>546858.39753952995</v>
      </c>
      <c r="G645" s="81">
        <v>578919.12077763397</v>
      </c>
      <c r="H645" s="81">
        <f t="shared" si="10"/>
        <v>2576043.5536607909</v>
      </c>
    </row>
    <row r="646" spans="1:8">
      <c r="A646">
        <v>542318</v>
      </c>
      <c r="B646" t="s">
        <v>793</v>
      </c>
      <c r="C646" s="82">
        <v>1338138.0566701901</v>
      </c>
      <c r="D646" s="81">
        <v>1449265.8201309</v>
      </c>
      <c r="E646" s="81">
        <v>1555864.83964228</v>
      </c>
      <c r="F646" s="81">
        <v>1657485.6754231099</v>
      </c>
      <c r="G646" s="81">
        <v>1756121.7033831801</v>
      </c>
      <c r="H646" s="81">
        <f t="shared" si="10"/>
        <v>7756876.0952496603</v>
      </c>
    </row>
    <row r="647" spans="1:8">
      <c r="A647">
        <v>542324</v>
      </c>
      <c r="B647" t="s">
        <v>794</v>
      </c>
      <c r="C647" s="82">
        <v>2242906.4069742099</v>
      </c>
      <c r="D647" s="81">
        <v>2393381.6008514999</v>
      </c>
      <c r="E647" s="81">
        <v>2542604.8741082102</v>
      </c>
      <c r="F647" s="81">
        <v>2688458.06352705</v>
      </c>
      <c r="G647" s="81">
        <v>2832806.1106664701</v>
      </c>
      <c r="H647" s="81">
        <f t="shared" si="10"/>
        <v>12700157.05612744</v>
      </c>
    </row>
    <row r="648" spans="1:8">
      <c r="A648">
        <v>542332</v>
      </c>
      <c r="B648" t="s">
        <v>678</v>
      </c>
      <c r="C648" s="82">
        <v>3678421.1237667501</v>
      </c>
      <c r="D648" s="81">
        <v>4003188.9128573001</v>
      </c>
      <c r="E648" s="81">
        <v>4330060.5863809204</v>
      </c>
      <c r="F648" s="81">
        <v>4657111.7016544398</v>
      </c>
      <c r="G648" s="81">
        <v>4985643.0595341297</v>
      </c>
      <c r="H648" s="81">
        <f t="shared" si="10"/>
        <v>21654425.38419354</v>
      </c>
    </row>
    <row r="649" spans="1:8">
      <c r="A649">
        <v>542338</v>
      </c>
      <c r="B649" t="s">
        <v>679</v>
      </c>
      <c r="C649" s="82">
        <v>4727925.5363921802</v>
      </c>
      <c r="D649" s="81">
        <v>4954365.2071785703</v>
      </c>
      <c r="E649" s="81">
        <v>5177907.8068881799</v>
      </c>
      <c r="F649" s="81">
        <v>5396474.4303951096</v>
      </c>
      <c r="G649" s="81">
        <v>5611165.30536089</v>
      </c>
      <c r="H649" s="81">
        <f t="shared" si="10"/>
        <v>25867838.286214933</v>
      </c>
    </row>
    <row r="650" spans="1:8">
      <c r="A650">
        <v>542339</v>
      </c>
      <c r="B650" t="s">
        <v>680</v>
      </c>
      <c r="C650" s="82">
        <v>4209728.0246796096</v>
      </c>
      <c r="D650" s="81">
        <v>4157098.1395482402</v>
      </c>
      <c r="E650" s="81">
        <v>4071954.65187144</v>
      </c>
      <c r="F650" s="81">
        <v>3954024.78837898</v>
      </c>
      <c r="G650" s="81">
        <v>4073855.63789071</v>
      </c>
      <c r="H650" s="81">
        <f t="shared" si="10"/>
        <v>20466661.242368981</v>
      </c>
    </row>
    <row r="651" spans="1:8">
      <c r="A651">
        <v>542343</v>
      </c>
      <c r="B651" t="s">
        <v>681</v>
      </c>
      <c r="C651" s="82">
        <v>2638808.0952584902</v>
      </c>
      <c r="D651" s="81">
        <v>2765287.3794855899</v>
      </c>
      <c r="E651" s="81">
        <v>2891085.13698996</v>
      </c>
      <c r="F651" s="81">
        <v>3013268.28834537</v>
      </c>
      <c r="G651" s="81">
        <v>3133589.8166636098</v>
      </c>
      <c r="H651" s="81">
        <f t="shared" si="10"/>
        <v>14442038.71674302</v>
      </c>
    </row>
    <row r="652" spans="1:8">
      <c r="A652">
        <v>552220</v>
      </c>
      <c r="B652" t="s">
        <v>683</v>
      </c>
      <c r="C652" s="82">
        <v>147099.68709985801</v>
      </c>
      <c r="D652" s="81">
        <v>148975.61114031999</v>
      </c>
      <c r="E652" s="81">
        <v>151231.88711360199</v>
      </c>
      <c r="F652" s="81">
        <v>153399.417675062</v>
      </c>
      <c r="G652" s="81">
        <v>156149.978551582</v>
      </c>
      <c r="H652" s="81">
        <f t="shared" si="10"/>
        <v>756856.58158042398</v>
      </c>
    </row>
    <row r="653" spans="1:8">
      <c r="A653">
        <v>552349</v>
      </c>
      <c r="B653" t="s">
        <v>684</v>
      </c>
      <c r="C653" s="82">
        <v>2404574.69717866</v>
      </c>
      <c r="D653" s="81">
        <v>2507695.2015370899</v>
      </c>
      <c r="E653" s="81">
        <v>2607250.37299868</v>
      </c>
      <c r="F653" s="81">
        <v>2700622.9435024001</v>
      </c>
      <c r="G653" s="81">
        <v>2791127.0454419302</v>
      </c>
      <c r="H653" s="81">
        <f t="shared" si="10"/>
        <v>13011270.26065876</v>
      </c>
    </row>
    <row r="654" spans="1:8">
      <c r="A654">
        <v>553304</v>
      </c>
      <c r="B654" t="s">
        <v>685</v>
      </c>
      <c r="C654" s="82">
        <v>575764.21499972197</v>
      </c>
      <c r="D654" s="81">
        <v>624424.91436912003</v>
      </c>
      <c r="E654" s="81">
        <v>672402.72112282203</v>
      </c>
      <c r="F654" s="81">
        <v>718236.29393816402</v>
      </c>
      <c r="G654" s="81">
        <v>738843.17473061103</v>
      </c>
      <c r="H654" s="81">
        <f t="shared" si="10"/>
        <v>3329671.3191604391</v>
      </c>
    </row>
    <row r="655" spans="1:8">
      <c r="A655">
        <v>663800</v>
      </c>
      <c r="B655" t="s">
        <v>795</v>
      </c>
      <c r="C655" s="82">
        <v>7136912.2682565404</v>
      </c>
      <c r="D655" s="81">
        <v>7268327.5305768903</v>
      </c>
      <c r="E655" s="81">
        <v>7416807.6271232497</v>
      </c>
      <c r="F655" s="81">
        <v>7576193.4613188198</v>
      </c>
      <c r="G655" s="81">
        <v>7746757.78498636</v>
      </c>
      <c r="H655" s="81">
        <f t="shared" si="10"/>
        <v>37144998.672261864</v>
      </c>
    </row>
    <row r="656" spans="1:8">
      <c r="A656">
        <v>673900</v>
      </c>
      <c r="B656" t="s">
        <v>689</v>
      </c>
      <c r="C656" s="82">
        <v>1276231.6063878101</v>
      </c>
      <c r="D656" s="81">
        <v>1309712.89818378</v>
      </c>
      <c r="E656" s="81">
        <v>1345079.64998876</v>
      </c>
      <c r="F656" s="81">
        <v>1379928.2667769699</v>
      </c>
      <c r="G656" s="81">
        <v>1415685.0509955301</v>
      </c>
      <c r="H656" s="81">
        <f t="shared" si="10"/>
        <v>6726637.4723328501</v>
      </c>
    </row>
    <row r="658" spans="3:3">
      <c r="C658" s="82"/>
    </row>
  </sheetData>
  <mergeCells count="1">
    <mergeCell ref="C1:G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Demand Calcs</vt:lpstr>
      <vt:lpstr>Main</vt:lpstr>
      <vt:lpstr>CAF BLS  Attributions</vt:lpstr>
      <vt:lpstr>CAF BLS Adjustment</vt:lpstr>
      <vt:lpstr>HCLS Adjustment</vt:lpstr>
      <vt:lpstr>SVS Adjustment</vt:lpstr>
      <vt:lpstr>NECA 5 year Projections</vt:lpstr>
      <vt:lpstr>'Demand Calcs'!Print_Area</vt:lpstr>
      <vt:lpstr>Main!Print_Area</vt:lpstr>
      <vt:lpstr>'CAF BLS  Attributions'!Print_Titles</vt:lpstr>
      <vt:lpstr>Main!Print_Titles</vt:lpstr>
    </vt:vector>
  </TitlesOfParts>
  <Company>USAC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Sammy Khan</dc:creator>
  <cp:lastModifiedBy>fzahid</cp:lastModifiedBy>
  <cp:lastPrinted>2019-04-29T17:22:18Z</cp:lastPrinted>
  <dcterms:created xsi:type="dcterms:W3CDTF">2016-06-21T21:38:02Z</dcterms:created>
  <dcterms:modified xsi:type="dcterms:W3CDTF">2019-05-06T15:52:16Z</dcterms:modified>
</cp:coreProperties>
</file>